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Opravy a servis sděl..." sheetId="2" r:id="rId2"/>
    <sheet name="02 - VRN+VON Opravy a ser...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Opravy a servis sděl...'!$C$79:$K$971</definedName>
    <definedName name="_xlnm.Print_Area" localSheetId="1">'01 - Opravy a servis sděl...'!$C$67:$K$971</definedName>
    <definedName name="_xlnm.Print_Titles" localSheetId="1">'01 - Opravy a servis sděl...'!$79:$79</definedName>
    <definedName name="_xlnm._FilterDatabase" localSheetId="2" hidden="1">'02 - VRN+VON Opravy a ser...'!$C$80:$K$93</definedName>
    <definedName name="_xlnm.Print_Area" localSheetId="2">'02 - VRN+VON Opravy a ser...'!$C$68:$K$93</definedName>
    <definedName name="_xlnm.Print_Titles" localSheetId="2">'02 - VRN+VON Opravy a ser...'!$80:$80</definedName>
  </definedNames>
  <calcPr/>
</workbook>
</file>

<file path=xl/calcChain.xml><?xml version="1.0" encoding="utf-8"?>
<calcChain xmlns="http://schemas.openxmlformats.org/spreadsheetml/2006/main">
  <c i="3" l="1" r="T87"/>
  <c r="J37"/>
  <c r="J36"/>
  <c i="1" r="AY56"/>
  <c i="3" r="J35"/>
  <c i="1" r="AX56"/>
  <c i="3"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R85"/>
  <c r="P85"/>
  <c r="BI83"/>
  <c r="BH83"/>
  <c r="BG83"/>
  <c r="BF83"/>
  <c r="T83"/>
  <c r="R83"/>
  <c r="P83"/>
  <c r="J78"/>
  <c r="F77"/>
  <c r="F75"/>
  <c r="E73"/>
  <c r="J55"/>
  <c r="F54"/>
  <c r="F52"/>
  <c r="E50"/>
  <c r="J21"/>
  <c r="E21"/>
  <c r="J77"/>
  <c r="J20"/>
  <c r="J18"/>
  <c r="E18"/>
  <c r="F55"/>
  <c r="J17"/>
  <c r="J12"/>
  <c r="J52"/>
  <c r="E7"/>
  <c r="E71"/>
  <c i="2" r="J37"/>
  <c r="J36"/>
  <c i="1" r="AY55"/>
  <c i="2" r="J35"/>
  <c i="1" r="AX55"/>
  <c i="2" r="BI970"/>
  <c r="BH970"/>
  <c r="BG970"/>
  <c r="BF970"/>
  <c r="T970"/>
  <c r="R970"/>
  <c r="P970"/>
  <c r="BI968"/>
  <c r="BH968"/>
  <c r="BG968"/>
  <c r="BF968"/>
  <c r="T968"/>
  <c r="R968"/>
  <c r="P968"/>
  <c r="BI966"/>
  <c r="BH966"/>
  <c r="BG966"/>
  <c r="BF966"/>
  <c r="T966"/>
  <c r="R966"/>
  <c r="P966"/>
  <c r="BI964"/>
  <c r="BH964"/>
  <c r="BG964"/>
  <c r="BF964"/>
  <c r="T964"/>
  <c r="R964"/>
  <c r="P964"/>
  <c r="BI962"/>
  <c r="BH962"/>
  <c r="BG962"/>
  <c r="BF962"/>
  <c r="T962"/>
  <c r="R962"/>
  <c r="P962"/>
  <c r="BI960"/>
  <c r="BH960"/>
  <c r="BG960"/>
  <c r="BF960"/>
  <c r="T960"/>
  <c r="R960"/>
  <c r="P960"/>
  <c r="BI958"/>
  <c r="BH958"/>
  <c r="BG958"/>
  <c r="BF958"/>
  <c r="T958"/>
  <c r="R958"/>
  <c r="P958"/>
  <c r="BI956"/>
  <c r="BH956"/>
  <c r="BG956"/>
  <c r="BF956"/>
  <c r="T956"/>
  <c r="R956"/>
  <c r="P956"/>
  <c r="BI954"/>
  <c r="BH954"/>
  <c r="BG954"/>
  <c r="BF954"/>
  <c r="T954"/>
  <c r="R954"/>
  <c r="P954"/>
  <c r="BI952"/>
  <c r="BH952"/>
  <c r="BG952"/>
  <c r="BF952"/>
  <c r="T952"/>
  <c r="R952"/>
  <c r="P952"/>
  <c r="BI950"/>
  <c r="BH950"/>
  <c r="BG950"/>
  <c r="BF950"/>
  <c r="T950"/>
  <c r="R950"/>
  <c r="P950"/>
  <c r="BI948"/>
  <c r="BH948"/>
  <c r="BG948"/>
  <c r="BF948"/>
  <c r="T948"/>
  <c r="R948"/>
  <c r="P948"/>
  <c r="BI946"/>
  <c r="BH946"/>
  <c r="BG946"/>
  <c r="BF946"/>
  <c r="T946"/>
  <c r="R946"/>
  <c r="P946"/>
  <c r="BI944"/>
  <c r="BH944"/>
  <c r="BG944"/>
  <c r="BF944"/>
  <c r="T944"/>
  <c r="R944"/>
  <c r="P944"/>
  <c r="BI942"/>
  <c r="BH942"/>
  <c r="BG942"/>
  <c r="BF942"/>
  <c r="T942"/>
  <c r="R942"/>
  <c r="P942"/>
  <c r="BI940"/>
  <c r="BH940"/>
  <c r="BG940"/>
  <c r="BF940"/>
  <c r="T940"/>
  <c r="R940"/>
  <c r="P940"/>
  <c r="BI938"/>
  <c r="BH938"/>
  <c r="BG938"/>
  <c r="BF938"/>
  <c r="T938"/>
  <c r="R938"/>
  <c r="P938"/>
  <c r="BI936"/>
  <c r="BH936"/>
  <c r="BG936"/>
  <c r="BF936"/>
  <c r="T936"/>
  <c r="R936"/>
  <c r="P936"/>
  <c r="BI934"/>
  <c r="BH934"/>
  <c r="BG934"/>
  <c r="BF934"/>
  <c r="T934"/>
  <c r="R934"/>
  <c r="P934"/>
  <c r="BI932"/>
  <c r="BH932"/>
  <c r="BG932"/>
  <c r="BF932"/>
  <c r="T932"/>
  <c r="R932"/>
  <c r="P932"/>
  <c r="BI930"/>
  <c r="BH930"/>
  <c r="BG930"/>
  <c r="BF930"/>
  <c r="T930"/>
  <c r="R930"/>
  <c r="P930"/>
  <c r="BI928"/>
  <c r="BH928"/>
  <c r="BG928"/>
  <c r="BF928"/>
  <c r="T928"/>
  <c r="R928"/>
  <c r="P928"/>
  <c r="BI926"/>
  <c r="BH926"/>
  <c r="BG926"/>
  <c r="BF926"/>
  <c r="T926"/>
  <c r="R926"/>
  <c r="P926"/>
  <c r="BI924"/>
  <c r="BH924"/>
  <c r="BG924"/>
  <c r="BF924"/>
  <c r="T924"/>
  <c r="R924"/>
  <c r="P924"/>
  <c r="BI922"/>
  <c r="BH922"/>
  <c r="BG922"/>
  <c r="BF922"/>
  <c r="T922"/>
  <c r="R922"/>
  <c r="P922"/>
  <c r="BI920"/>
  <c r="BH920"/>
  <c r="BG920"/>
  <c r="BF920"/>
  <c r="T920"/>
  <c r="R920"/>
  <c r="P920"/>
  <c r="BI918"/>
  <c r="BH918"/>
  <c r="BG918"/>
  <c r="BF918"/>
  <c r="T918"/>
  <c r="R918"/>
  <c r="P918"/>
  <c r="BI916"/>
  <c r="BH916"/>
  <c r="BG916"/>
  <c r="BF916"/>
  <c r="T916"/>
  <c r="R916"/>
  <c r="P916"/>
  <c r="BI914"/>
  <c r="BH914"/>
  <c r="BG914"/>
  <c r="BF914"/>
  <c r="T914"/>
  <c r="R914"/>
  <c r="P914"/>
  <c r="BI912"/>
  <c r="BH912"/>
  <c r="BG912"/>
  <c r="BF912"/>
  <c r="T912"/>
  <c r="R912"/>
  <c r="P912"/>
  <c r="BI910"/>
  <c r="BH910"/>
  <c r="BG910"/>
  <c r="BF910"/>
  <c r="T910"/>
  <c r="R910"/>
  <c r="P910"/>
  <c r="BI908"/>
  <c r="BH908"/>
  <c r="BG908"/>
  <c r="BF908"/>
  <c r="T908"/>
  <c r="R908"/>
  <c r="P908"/>
  <c r="BI906"/>
  <c r="BH906"/>
  <c r="BG906"/>
  <c r="BF906"/>
  <c r="T906"/>
  <c r="R906"/>
  <c r="P906"/>
  <c r="BI904"/>
  <c r="BH904"/>
  <c r="BG904"/>
  <c r="BF904"/>
  <c r="T904"/>
  <c r="R904"/>
  <c r="P904"/>
  <c r="BI902"/>
  <c r="BH902"/>
  <c r="BG902"/>
  <c r="BF902"/>
  <c r="T902"/>
  <c r="R902"/>
  <c r="P902"/>
  <c r="BI900"/>
  <c r="BH900"/>
  <c r="BG900"/>
  <c r="BF900"/>
  <c r="T900"/>
  <c r="R900"/>
  <c r="P900"/>
  <c r="BI898"/>
  <c r="BH898"/>
  <c r="BG898"/>
  <c r="BF898"/>
  <c r="T898"/>
  <c r="R898"/>
  <c r="P898"/>
  <c r="BI896"/>
  <c r="BH896"/>
  <c r="BG896"/>
  <c r="BF896"/>
  <c r="T896"/>
  <c r="R896"/>
  <c r="P896"/>
  <c r="BI894"/>
  <c r="BH894"/>
  <c r="BG894"/>
  <c r="BF894"/>
  <c r="T894"/>
  <c r="R894"/>
  <c r="P894"/>
  <c r="BI892"/>
  <c r="BH892"/>
  <c r="BG892"/>
  <c r="BF892"/>
  <c r="T892"/>
  <c r="R892"/>
  <c r="P892"/>
  <c r="BI890"/>
  <c r="BH890"/>
  <c r="BG890"/>
  <c r="BF890"/>
  <c r="T890"/>
  <c r="R890"/>
  <c r="P890"/>
  <c r="BI888"/>
  <c r="BH888"/>
  <c r="BG888"/>
  <c r="BF888"/>
  <c r="T888"/>
  <c r="R888"/>
  <c r="P888"/>
  <c r="BI886"/>
  <c r="BH886"/>
  <c r="BG886"/>
  <c r="BF886"/>
  <c r="T886"/>
  <c r="R886"/>
  <c r="P886"/>
  <c r="BI884"/>
  <c r="BH884"/>
  <c r="BG884"/>
  <c r="BF884"/>
  <c r="T884"/>
  <c r="R884"/>
  <c r="P884"/>
  <c r="BI882"/>
  <c r="BH882"/>
  <c r="BG882"/>
  <c r="BF882"/>
  <c r="T882"/>
  <c r="R882"/>
  <c r="P882"/>
  <c r="BI880"/>
  <c r="BH880"/>
  <c r="BG880"/>
  <c r="BF880"/>
  <c r="T880"/>
  <c r="R880"/>
  <c r="P880"/>
  <c r="BI878"/>
  <c r="BH878"/>
  <c r="BG878"/>
  <c r="BF878"/>
  <c r="T878"/>
  <c r="R878"/>
  <c r="P878"/>
  <c r="BI876"/>
  <c r="BH876"/>
  <c r="BG876"/>
  <c r="BF876"/>
  <c r="T876"/>
  <c r="R876"/>
  <c r="P876"/>
  <c r="BI874"/>
  <c r="BH874"/>
  <c r="BG874"/>
  <c r="BF874"/>
  <c r="T874"/>
  <c r="R874"/>
  <c r="P874"/>
  <c r="BI872"/>
  <c r="BH872"/>
  <c r="BG872"/>
  <c r="BF872"/>
  <c r="T872"/>
  <c r="R872"/>
  <c r="P872"/>
  <c r="BI870"/>
  <c r="BH870"/>
  <c r="BG870"/>
  <c r="BF870"/>
  <c r="T870"/>
  <c r="R870"/>
  <c r="P870"/>
  <c r="BI868"/>
  <c r="BH868"/>
  <c r="BG868"/>
  <c r="BF868"/>
  <c r="T868"/>
  <c r="R868"/>
  <c r="P868"/>
  <c r="BI866"/>
  <c r="BH866"/>
  <c r="BG866"/>
  <c r="BF866"/>
  <c r="T866"/>
  <c r="R866"/>
  <c r="P866"/>
  <c r="BI864"/>
  <c r="BH864"/>
  <c r="BG864"/>
  <c r="BF864"/>
  <c r="T864"/>
  <c r="R864"/>
  <c r="P864"/>
  <c r="BI862"/>
  <c r="BH862"/>
  <c r="BG862"/>
  <c r="BF862"/>
  <c r="T862"/>
  <c r="R862"/>
  <c r="P862"/>
  <c r="BI860"/>
  <c r="BH860"/>
  <c r="BG860"/>
  <c r="BF860"/>
  <c r="T860"/>
  <c r="R860"/>
  <c r="P860"/>
  <c r="BI858"/>
  <c r="BH858"/>
  <c r="BG858"/>
  <c r="BF858"/>
  <c r="T858"/>
  <c r="R858"/>
  <c r="P858"/>
  <c r="BI856"/>
  <c r="BH856"/>
  <c r="BG856"/>
  <c r="BF856"/>
  <c r="T856"/>
  <c r="R856"/>
  <c r="P856"/>
  <c r="BI854"/>
  <c r="BH854"/>
  <c r="BG854"/>
  <c r="BF854"/>
  <c r="T854"/>
  <c r="R854"/>
  <c r="P854"/>
  <c r="BI852"/>
  <c r="BH852"/>
  <c r="BG852"/>
  <c r="BF852"/>
  <c r="T852"/>
  <c r="R852"/>
  <c r="P852"/>
  <c r="BI850"/>
  <c r="BH850"/>
  <c r="BG850"/>
  <c r="BF850"/>
  <c r="T850"/>
  <c r="R850"/>
  <c r="P850"/>
  <c r="BI848"/>
  <c r="BH848"/>
  <c r="BG848"/>
  <c r="BF848"/>
  <c r="T848"/>
  <c r="R848"/>
  <c r="P848"/>
  <c r="BI846"/>
  <c r="BH846"/>
  <c r="BG846"/>
  <c r="BF846"/>
  <c r="T846"/>
  <c r="R846"/>
  <c r="P846"/>
  <c r="BI844"/>
  <c r="BH844"/>
  <c r="BG844"/>
  <c r="BF844"/>
  <c r="T844"/>
  <c r="R844"/>
  <c r="P844"/>
  <c r="BI842"/>
  <c r="BH842"/>
  <c r="BG842"/>
  <c r="BF842"/>
  <c r="T842"/>
  <c r="R842"/>
  <c r="P842"/>
  <c r="BI840"/>
  <c r="BH840"/>
  <c r="BG840"/>
  <c r="BF840"/>
  <c r="T840"/>
  <c r="R840"/>
  <c r="P840"/>
  <c r="BI838"/>
  <c r="BH838"/>
  <c r="BG838"/>
  <c r="BF838"/>
  <c r="T838"/>
  <c r="R838"/>
  <c r="P838"/>
  <c r="BI836"/>
  <c r="BH836"/>
  <c r="BG836"/>
  <c r="BF836"/>
  <c r="T836"/>
  <c r="R836"/>
  <c r="P836"/>
  <c r="BI834"/>
  <c r="BH834"/>
  <c r="BG834"/>
  <c r="BF834"/>
  <c r="T834"/>
  <c r="R834"/>
  <c r="P834"/>
  <c r="BI832"/>
  <c r="BH832"/>
  <c r="BG832"/>
  <c r="BF832"/>
  <c r="T832"/>
  <c r="R832"/>
  <c r="P832"/>
  <c r="BI830"/>
  <c r="BH830"/>
  <c r="BG830"/>
  <c r="BF830"/>
  <c r="T830"/>
  <c r="R830"/>
  <c r="P830"/>
  <c r="BI828"/>
  <c r="BH828"/>
  <c r="BG828"/>
  <c r="BF828"/>
  <c r="T828"/>
  <c r="R828"/>
  <c r="P828"/>
  <c r="BI826"/>
  <c r="BH826"/>
  <c r="BG826"/>
  <c r="BF826"/>
  <c r="T826"/>
  <c r="R826"/>
  <c r="P826"/>
  <c r="BI824"/>
  <c r="BH824"/>
  <c r="BG824"/>
  <c r="BF824"/>
  <c r="T824"/>
  <c r="R824"/>
  <c r="P824"/>
  <c r="BI822"/>
  <c r="BH822"/>
  <c r="BG822"/>
  <c r="BF822"/>
  <c r="T822"/>
  <c r="R822"/>
  <c r="P822"/>
  <c r="BI820"/>
  <c r="BH820"/>
  <c r="BG820"/>
  <c r="BF820"/>
  <c r="T820"/>
  <c r="R820"/>
  <c r="P820"/>
  <c r="BI818"/>
  <c r="BH818"/>
  <c r="BG818"/>
  <c r="BF818"/>
  <c r="T818"/>
  <c r="R818"/>
  <c r="P818"/>
  <c r="BI816"/>
  <c r="BH816"/>
  <c r="BG816"/>
  <c r="BF816"/>
  <c r="T816"/>
  <c r="R816"/>
  <c r="P816"/>
  <c r="BI814"/>
  <c r="BH814"/>
  <c r="BG814"/>
  <c r="BF814"/>
  <c r="T814"/>
  <c r="R814"/>
  <c r="P814"/>
  <c r="BI812"/>
  <c r="BH812"/>
  <c r="BG812"/>
  <c r="BF812"/>
  <c r="T812"/>
  <c r="R812"/>
  <c r="P812"/>
  <c r="BI810"/>
  <c r="BH810"/>
  <c r="BG810"/>
  <c r="BF810"/>
  <c r="T810"/>
  <c r="R810"/>
  <c r="P810"/>
  <c r="BI808"/>
  <c r="BH808"/>
  <c r="BG808"/>
  <c r="BF808"/>
  <c r="T808"/>
  <c r="R808"/>
  <c r="P808"/>
  <c r="BI806"/>
  <c r="BH806"/>
  <c r="BG806"/>
  <c r="BF806"/>
  <c r="T806"/>
  <c r="R806"/>
  <c r="P806"/>
  <c r="BI804"/>
  <c r="BH804"/>
  <c r="BG804"/>
  <c r="BF804"/>
  <c r="T804"/>
  <c r="R804"/>
  <c r="P804"/>
  <c r="BI802"/>
  <c r="BH802"/>
  <c r="BG802"/>
  <c r="BF802"/>
  <c r="T802"/>
  <c r="R802"/>
  <c r="P802"/>
  <c r="BI800"/>
  <c r="BH800"/>
  <c r="BG800"/>
  <c r="BF800"/>
  <c r="T800"/>
  <c r="R800"/>
  <c r="P800"/>
  <c r="BI798"/>
  <c r="BH798"/>
  <c r="BG798"/>
  <c r="BF798"/>
  <c r="T798"/>
  <c r="R798"/>
  <c r="P798"/>
  <c r="BI796"/>
  <c r="BH796"/>
  <c r="BG796"/>
  <c r="BF796"/>
  <c r="T796"/>
  <c r="R796"/>
  <c r="P796"/>
  <c r="BI794"/>
  <c r="BH794"/>
  <c r="BG794"/>
  <c r="BF794"/>
  <c r="T794"/>
  <c r="R794"/>
  <c r="P794"/>
  <c r="BI792"/>
  <c r="BH792"/>
  <c r="BG792"/>
  <c r="BF792"/>
  <c r="T792"/>
  <c r="R792"/>
  <c r="P792"/>
  <c r="BI790"/>
  <c r="BH790"/>
  <c r="BG790"/>
  <c r="BF790"/>
  <c r="T790"/>
  <c r="R790"/>
  <c r="P790"/>
  <c r="BI788"/>
  <c r="BH788"/>
  <c r="BG788"/>
  <c r="BF788"/>
  <c r="T788"/>
  <c r="R788"/>
  <c r="P788"/>
  <c r="BI786"/>
  <c r="BH786"/>
  <c r="BG786"/>
  <c r="BF786"/>
  <c r="T786"/>
  <c r="R786"/>
  <c r="P786"/>
  <c r="BI784"/>
  <c r="BH784"/>
  <c r="BG784"/>
  <c r="BF784"/>
  <c r="T784"/>
  <c r="R784"/>
  <c r="P784"/>
  <c r="BI782"/>
  <c r="BH782"/>
  <c r="BG782"/>
  <c r="BF782"/>
  <c r="T782"/>
  <c r="R782"/>
  <c r="P782"/>
  <c r="BI780"/>
  <c r="BH780"/>
  <c r="BG780"/>
  <c r="BF780"/>
  <c r="T780"/>
  <c r="R780"/>
  <c r="P780"/>
  <c r="BI778"/>
  <c r="BH778"/>
  <c r="BG778"/>
  <c r="BF778"/>
  <c r="T778"/>
  <c r="R778"/>
  <c r="P778"/>
  <c r="BI776"/>
  <c r="BH776"/>
  <c r="BG776"/>
  <c r="BF776"/>
  <c r="T776"/>
  <c r="R776"/>
  <c r="P776"/>
  <c r="BI774"/>
  <c r="BH774"/>
  <c r="BG774"/>
  <c r="BF774"/>
  <c r="T774"/>
  <c r="R774"/>
  <c r="P774"/>
  <c r="BI772"/>
  <c r="BH772"/>
  <c r="BG772"/>
  <c r="BF772"/>
  <c r="T772"/>
  <c r="R772"/>
  <c r="P772"/>
  <c r="BI770"/>
  <c r="BH770"/>
  <c r="BG770"/>
  <c r="BF770"/>
  <c r="T770"/>
  <c r="R770"/>
  <c r="P770"/>
  <c r="BI768"/>
  <c r="BH768"/>
  <c r="BG768"/>
  <c r="BF768"/>
  <c r="T768"/>
  <c r="R768"/>
  <c r="P768"/>
  <c r="BI766"/>
  <c r="BH766"/>
  <c r="BG766"/>
  <c r="BF766"/>
  <c r="T766"/>
  <c r="R766"/>
  <c r="P766"/>
  <c r="BI764"/>
  <c r="BH764"/>
  <c r="BG764"/>
  <c r="BF764"/>
  <c r="T764"/>
  <c r="R764"/>
  <c r="P764"/>
  <c r="BI762"/>
  <c r="BH762"/>
  <c r="BG762"/>
  <c r="BF762"/>
  <c r="T762"/>
  <c r="R762"/>
  <c r="P762"/>
  <c r="BI760"/>
  <c r="BH760"/>
  <c r="BG760"/>
  <c r="BF760"/>
  <c r="T760"/>
  <c r="R760"/>
  <c r="P760"/>
  <c r="BI758"/>
  <c r="BH758"/>
  <c r="BG758"/>
  <c r="BF758"/>
  <c r="T758"/>
  <c r="R758"/>
  <c r="P758"/>
  <c r="BI756"/>
  <c r="BH756"/>
  <c r="BG756"/>
  <c r="BF756"/>
  <c r="T756"/>
  <c r="R756"/>
  <c r="P756"/>
  <c r="BI754"/>
  <c r="BH754"/>
  <c r="BG754"/>
  <c r="BF754"/>
  <c r="T754"/>
  <c r="R754"/>
  <c r="P754"/>
  <c r="BI752"/>
  <c r="BH752"/>
  <c r="BG752"/>
  <c r="BF752"/>
  <c r="T752"/>
  <c r="R752"/>
  <c r="P752"/>
  <c r="BI750"/>
  <c r="BH750"/>
  <c r="BG750"/>
  <c r="BF750"/>
  <c r="T750"/>
  <c r="R750"/>
  <c r="P750"/>
  <c r="BI748"/>
  <c r="BH748"/>
  <c r="BG748"/>
  <c r="BF748"/>
  <c r="T748"/>
  <c r="R748"/>
  <c r="P748"/>
  <c r="BI746"/>
  <c r="BH746"/>
  <c r="BG746"/>
  <c r="BF746"/>
  <c r="T746"/>
  <c r="R746"/>
  <c r="P746"/>
  <c r="BI744"/>
  <c r="BH744"/>
  <c r="BG744"/>
  <c r="BF744"/>
  <c r="T744"/>
  <c r="R744"/>
  <c r="P744"/>
  <c r="BI742"/>
  <c r="BH742"/>
  <c r="BG742"/>
  <c r="BF742"/>
  <c r="T742"/>
  <c r="R742"/>
  <c r="P742"/>
  <c r="BI740"/>
  <c r="BH740"/>
  <c r="BG740"/>
  <c r="BF740"/>
  <c r="T740"/>
  <c r="R740"/>
  <c r="P740"/>
  <c r="BI738"/>
  <c r="BH738"/>
  <c r="BG738"/>
  <c r="BF738"/>
  <c r="T738"/>
  <c r="R738"/>
  <c r="P738"/>
  <c r="BI736"/>
  <c r="BH736"/>
  <c r="BG736"/>
  <c r="BF736"/>
  <c r="T736"/>
  <c r="R736"/>
  <c r="P736"/>
  <c r="BI734"/>
  <c r="BH734"/>
  <c r="BG734"/>
  <c r="BF734"/>
  <c r="T734"/>
  <c r="R734"/>
  <c r="P734"/>
  <c r="BI732"/>
  <c r="BH732"/>
  <c r="BG732"/>
  <c r="BF732"/>
  <c r="T732"/>
  <c r="R732"/>
  <c r="P732"/>
  <c r="BI730"/>
  <c r="BH730"/>
  <c r="BG730"/>
  <c r="BF730"/>
  <c r="T730"/>
  <c r="R730"/>
  <c r="P730"/>
  <c r="BI728"/>
  <c r="BH728"/>
  <c r="BG728"/>
  <c r="BF728"/>
  <c r="T728"/>
  <c r="R728"/>
  <c r="P728"/>
  <c r="BI726"/>
  <c r="BH726"/>
  <c r="BG726"/>
  <c r="BF726"/>
  <c r="T726"/>
  <c r="R726"/>
  <c r="P726"/>
  <c r="BI724"/>
  <c r="BH724"/>
  <c r="BG724"/>
  <c r="BF724"/>
  <c r="T724"/>
  <c r="R724"/>
  <c r="P724"/>
  <c r="BI722"/>
  <c r="BH722"/>
  <c r="BG722"/>
  <c r="BF722"/>
  <c r="T722"/>
  <c r="R722"/>
  <c r="P722"/>
  <c r="BI720"/>
  <c r="BH720"/>
  <c r="BG720"/>
  <c r="BF720"/>
  <c r="T720"/>
  <c r="R720"/>
  <c r="P720"/>
  <c r="BI718"/>
  <c r="BH718"/>
  <c r="BG718"/>
  <c r="BF718"/>
  <c r="T718"/>
  <c r="R718"/>
  <c r="P718"/>
  <c r="BI716"/>
  <c r="BH716"/>
  <c r="BG716"/>
  <c r="BF716"/>
  <c r="T716"/>
  <c r="R716"/>
  <c r="P716"/>
  <c r="BI714"/>
  <c r="BH714"/>
  <c r="BG714"/>
  <c r="BF714"/>
  <c r="T714"/>
  <c r="R714"/>
  <c r="P714"/>
  <c r="BI712"/>
  <c r="BH712"/>
  <c r="BG712"/>
  <c r="BF712"/>
  <c r="T712"/>
  <c r="R712"/>
  <c r="P712"/>
  <c r="BI710"/>
  <c r="BH710"/>
  <c r="BG710"/>
  <c r="BF710"/>
  <c r="T710"/>
  <c r="R710"/>
  <c r="P710"/>
  <c r="BI708"/>
  <c r="BH708"/>
  <c r="BG708"/>
  <c r="BF708"/>
  <c r="T708"/>
  <c r="R708"/>
  <c r="P708"/>
  <c r="BI706"/>
  <c r="BH706"/>
  <c r="BG706"/>
  <c r="BF706"/>
  <c r="T706"/>
  <c r="R706"/>
  <c r="P706"/>
  <c r="BI704"/>
  <c r="BH704"/>
  <c r="BG704"/>
  <c r="BF704"/>
  <c r="T704"/>
  <c r="R704"/>
  <c r="P704"/>
  <c r="BI702"/>
  <c r="BH702"/>
  <c r="BG702"/>
  <c r="BF702"/>
  <c r="T702"/>
  <c r="R702"/>
  <c r="P702"/>
  <c r="BI700"/>
  <c r="BH700"/>
  <c r="BG700"/>
  <c r="BF700"/>
  <c r="T700"/>
  <c r="R700"/>
  <c r="P700"/>
  <c r="BI698"/>
  <c r="BH698"/>
  <c r="BG698"/>
  <c r="BF698"/>
  <c r="T698"/>
  <c r="R698"/>
  <c r="P698"/>
  <c r="BI696"/>
  <c r="BH696"/>
  <c r="BG696"/>
  <c r="BF696"/>
  <c r="T696"/>
  <c r="R696"/>
  <c r="P696"/>
  <c r="BI694"/>
  <c r="BH694"/>
  <c r="BG694"/>
  <c r="BF694"/>
  <c r="T694"/>
  <c r="R694"/>
  <c r="P694"/>
  <c r="BI692"/>
  <c r="BH692"/>
  <c r="BG692"/>
  <c r="BF692"/>
  <c r="T692"/>
  <c r="R692"/>
  <c r="P692"/>
  <c r="BI690"/>
  <c r="BH690"/>
  <c r="BG690"/>
  <c r="BF690"/>
  <c r="T690"/>
  <c r="R690"/>
  <c r="P690"/>
  <c r="BI688"/>
  <c r="BH688"/>
  <c r="BG688"/>
  <c r="BF688"/>
  <c r="T688"/>
  <c r="R688"/>
  <c r="P688"/>
  <c r="BI686"/>
  <c r="BH686"/>
  <c r="BG686"/>
  <c r="BF686"/>
  <c r="T686"/>
  <c r="R686"/>
  <c r="P686"/>
  <c r="BI684"/>
  <c r="BH684"/>
  <c r="BG684"/>
  <c r="BF684"/>
  <c r="T684"/>
  <c r="R684"/>
  <c r="P684"/>
  <c r="BI682"/>
  <c r="BH682"/>
  <c r="BG682"/>
  <c r="BF682"/>
  <c r="T682"/>
  <c r="R682"/>
  <c r="P682"/>
  <c r="BI680"/>
  <c r="BH680"/>
  <c r="BG680"/>
  <c r="BF680"/>
  <c r="T680"/>
  <c r="R680"/>
  <c r="P680"/>
  <c r="BI678"/>
  <c r="BH678"/>
  <c r="BG678"/>
  <c r="BF678"/>
  <c r="T678"/>
  <c r="R678"/>
  <c r="P678"/>
  <c r="BI676"/>
  <c r="BH676"/>
  <c r="BG676"/>
  <c r="BF676"/>
  <c r="T676"/>
  <c r="R676"/>
  <c r="P676"/>
  <c r="BI674"/>
  <c r="BH674"/>
  <c r="BG674"/>
  <c r="BF674"/>
  <c r="T674"/>
  <c r="R674"/>
  <c r="P674"/>
  <c r="BI672"/>
  <c r="BH672"/>
  <c r="BG672"/>
  <c r="BF672"/>
  <c r="T672"/>
  <c r="R672"/>
  <c r="P672"/>
  <c r="BI670"/>
  <c r="BH670"/>
  <c r="BG670"/>
  <c r="BF670"/>
  <c r="T670"/>
  <c r="R670"/>
  <c r="P670"/>
  <c r="BI668"/>
  <c r="BH668"/>
  <c r="BG668"/>
  <c r="BF668"/>
  <c r="T668"/>
  <c r="R668"/>
  <c r="P668"/>
  <c r="BI666"/>
  <c r="BH666"/>
  <c r="BG666"/>
  <c r="BF666"/>
  <c r="T666"/>
  <c r="R666"/>
  <c r="P666"/>
  <c r="BI664"/>
  <c r="BH664"/>
  <c r="BG664"/>
  <c r="BF664"/>
  <c r="T664"/>
  <c r="R664"/>
  <c r="P664"/>
  <c r="BI662"/>
  <c r="BH662"/>
  <c r="BG662"/>
  <c r="BF662"/>
  <c r="T662"/>
  <c r="R662"/>
  <c r="P662"/>
  <c r="BI660"/>
  <c r="BH660"/>
  <c r="BG660"/>
  <c r="BF660"/>
  <c r="T660"/>
  <c r="R660"/>
  <c r="P660"/>
  <c r="BI657"/>
  <c r="BH657"/>
  <c r="BG657"/>
  <c r="BF657"/>
  <c r="T657"/>
  <c r="R657"/>
  <c r="P657"/>
  <c r="BI655"/>
  <c r="BH655"/>
  <c r="BG655"/>
  <c r="BF655"/>
  <c r="T655"/>
  <c r="R655"/>
  <c r="P655"/>
  <c r="BI653"/>
  <c r="BH653"/>
  <c r="BG653"/>
  <c r="BF653"/>
  <c r="T653"/>
  <c r="R653"/>
  <c r="P653"/>
  <c r="BI651"/>
  <c r="BH651"/>
  <c r="BG651"/>
  <c r="BF651"/>
  <c r="T651"/>
  <c r="R651"/>
  <c r="P651"/>
  <c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3"/>
  <c r="BH643"/>
  <c r="BG643"/>
  <c r="BF643"/>
  <c r="T643"/>
  <c r="R643"/>
  <c r="P643"/>
  <c r="BI641"/>
  <c r="BH641"/>
  <c r="BG641"/>
  <c r="BF641"/>
  <c r="T641"/>
  <c r="R641"/>
  <c r="P641"/>
  <c r="BI639"/>
  <c r="BH639"/>
  <c r="BG639"/>
  <c r="BF639"/>
  <c r="T639"/>
  <c r="R639"/>
  <c r="P639"/>
  <c r="BI637"/>
  <c r="BH637"/>
  <c r="BG637"/>
  <c r="BF637"/>
  <c r="T637"/>
  <c r="R637"/>
  <c r="P637"/>
  <c r="BI635"/>
  <c r="BH635"/>
  <c r="BG635"/>
  <c r="BF635"/>
  <c r="T635"/>
  <c r="R635"/>
  <c r="P635"/>
  <c r="BI633"/>
  <c r="BH633"/>
  <c r="BG633"/>
  <c r="BF633"/>
  <c r="T633"/>
  <c r="R633"/>
  <c r="P633"/>
  <c r="BI631"/>
  <c r="BH631"/>
  <c r="BG631"/>
  <c r="BF631"/>
  <c r="T631"/>
  <c r="R631"/>
  <c r="P631"/>
  <c r="BI629"/>
  <c r="BH629"/>
  <c r="BG629"/>
  <c r="BF629"/>
  <c r="T629"/>
  <c r="R629"/>
  <c r="P629"/>
  <c r="BI627"/>
  <c r="BH627"/>
  <c r="BG627"/>
  <c r="BF627"/>
  <c r="T627"/>
  <c r="R627"/>
  <c r="P627"/>
  <c r="BI625"/>
  <c r="BH625"/>
  <c r="BG625"/>
  <c r="BF625"/>
  <c r="T625"/>
  <c r="R625"/>
  <c r="P625"/>
  <c r="BI623"/>
  <c r="BH623"/>
  <c r="BG623"/>
  <c r="BF623"/>
  <c r="T623"/>
  <c r="R623"/>
  <c r="P623"/>
  <c r="BI621"/>
  <c r="BH621"/>
  <c r="BG621"/>
  <c r="BF621"/>
  <c r="T621"/>
  <c r="R621"/>
  <c r="P621"/>
  <c r="BI619"/>
  <c r="BH619"/>
  <c r="BG619"/>
  <c r="BF619"/>
  <c r="T619"/>
  <c r="R619"/>
  <c r="P619"/>
  <c r="BI617"/>
  <c r="BH617"/>
  <c r="BG617"/>
  <c r="BF617"/>
  <c r="T617"/>
  <c r="R617"/>
  <c r="P617"/>
  <c r="BI615"/>
  <c r="BH615"/>
  <c r="BG615"/>
  <c r="BF615"/>
  <c r="T615"/>
  <c r="R615"/>
  <c r="P615"/>
  <c r="BI613"/>
  <c r="BH613"/>
  <c r="BG613"/>
  <c r="BF613"/>
  <c r="T613"/>
  <c r="R613"/>
  <c r="P613"/>
  <c r="BI611"/>
  <c r="BH611"/>
  <c r="BG611"/>
  <c r="BF611"/>
  <c r="T611"/>
  <c r="R611"/>
  <c r="P611"/>
  <c r="BI609"/>
  <c r="BH609"/>
  <c r="BG609"/>
  <c r="BF609"/>
  <c r="T609"/>
  <c r="R609"/>
  <c r="P609"/>
  <c r="BI607"/>
  <c r="BH607"/>
  <c r="BG607"/>
  <c r="BF607"/>
  <c r="T607"/>
  <c r="R607"/>
  <c r="P607"/>
  <c r="BI605"/>
  <c r="BH605"/>
  <c r="BG605"/>
  <c r="BF605"/>
  <c r="T605"/>
  <c r="R605"/>
  <c r="P605"/>
  <c r="BI603"/>
  <c r="BH603"/>
  <c r="BG603"/>
  <c r="BF603"/>
  <c r="T603"/>
  <c r="R603"/>
  <c r="P603"/>
  <c r="BI601"/>
  <c r="BH601"/>
  <c r="BG601"/>
  <c r="BF601"/>
  <c r="T601"/>
  <c r="R601"/>
  <c r="P601"/>
  <c r="BI599"/>
  <c r="BH599"/>
  <c r="BG599"/>
  <c r="BF599"/>
  <c r="T599"/>
  <c r="R599"/>
  <c r="P599"/>
  <c r="BI597"/>
  <c r="BH597"/>
  <c r="BG597"/>
  <c r="BF597"/>
  <c r="T597"/>
  <c r="R597"/>
  <c r="P597"/>
  <c r="BI595"/>
  <c r="BH595"/>
  <c r="BG595"/>
  <c r="BF595"/>
  <c r="T595"/>
  <c r="R595"/>
  <c r="P595"/>
  <c r="BI593"/>
  <c r="BH593"/>
  <c r="BG593"/>
  <c r="BF593"/>
  <c r="T593"/>
  <c r="R593"/>
  <c r="P593"/>
  <c r="BI591"/>
  <c r="BH591"/>
  <c r="BG591"/>
  <c r="BF591"/>
  <c r="T591"/>
  <c r="R591"/>
  <c r="P591"/>
  <c r="BI589"/>
  <c r="BH589"/>
  <c r="BG589"/>
  <c r="BF589"/>
  <c r="T589"/>
  <c r="R589"/>
  <c r="P589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81"/>
  <c r="BH581"/>
  <c r="BG581"/>
  <c r="BF581"/>
  <c r="T581"/>
  <c r="R581"/>
  <c r="P581"/>
  <c r="BI579"/>
  <c r="BH579"/>
  <c r="BG579"/>
  <c r="BF579"/>
  <c r="T579"/>
  <c r="R579"/>
  <c r="P579"/>
  <c r="BI577"/>
  <c r="BH577"/>
  <c r="BG577"/>
  <c r="BF577"/>
  <c r="T577"/>
  <c r="R577"/>
  <c r="P577"/>
  <c r="BI575"/>
  <c r="BH575"/>
  <c r="BG575"/>
  <c r="BF575"/>
  <c r="T575"/>
  <c r="R575"/>
  <c r="P575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9"/>
  <c r="BH549"/>
  <c r="BG549"/>
  <c r="BF549"/>
  <c r="T549"/>
  <c r="R549"/>
  <c r="P549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BI83"/>
  <c r="BH83"/>
  <c r="BG83"/>
  <c r="BF83"/>
  <c r="T83"/>
  <c r="R83"/>
  <c r="P83"/>
  <c r="BI81"/>
  <c r="BH81"/>
  <c r="BG81"/>
  <c r="BF81"/>
  <c r="T81"/>
  <c r="R81"/>
  <c r="P81"/>
  <c r="J77"/>
  <c r="F76"/>
  <c r="F74"/>
  <c r="E72"/>
  <c r="J55"/>
  <c r="F54"/>
  <c r="F52"/>
  <c r="E50"/>
  <c r="J21"/>
  <c r="E21"/>
  <c r="J54"/>
  <c r="J20"/>
  <c r="J18"/>
  <c r="E18"/>
  <c r="F77"/>
  <c r="J17"/>
  <c r="J12"/>
  <c r="J52"/>
  <c r="E7"/>
  <c r="E70"/>
  <c i="1" r="L50"/>
  <c r="AM50"/>
  <c r="AM49"/>
  <c r="L49"/>
  <c r="AM47"/>
  <c r="L47"/>
  <c r="L45"/>
  <c r="L44"/>
  <c i="2" r="J946"/>
  <c r="J866"/>
  <c r="J563"/>
  <c r="J365"/>
  <c r="BK109"/>
  <c r="J345"/>
  <c r="J838"/>
  <c r="BK577"/>
  <c r="BK333"/>
  <c r="J782"/>
  <c r="J489"/>
  <c r="BK287"/>
  <c r="J155"/>
  <c i="3" r="J88"/>
  <c i="2" r="J846"/>
  <c r="BK692"/>
  <c r="J523"/>
  <c r="J397"/>
  <c r="BK211"/>
  <c r="J111"/>
  <c r="BK806"/>
  <c r="J776"/>
  <c r="J261"/>
  <c r="BK191"/>
  <c r="BK175"/>
  <c r="J141"/>
  <c r="BK99"/>
  <c r="J591"/>
  <c r="BK543"/>
  <c r="J425"/>
  <c r="BK365"/>
  <c r="BK295"/>
  <c r="J165"/>
  <c r="BK119"/>
  <c r="J862"/>
  <c r="J784"/>
  <c r="J708"/>
  <c r="BK535"/>
  <c r="BK343"/>
  <c r="J275"/>
  <c r="BK153"/>
  <c r="BK766"/>
  <c r="J710"/>
  <c r="BK589"/>
  <c r="BK459"/>
  <c r="J407"/>
  <c r="J213"/>
  <c r="BK107"/>
  <c r="BK958"/>
  <c r="BK894"/>
  <c r="BK688"/>
  <c r="J543"/>
  <c r="J339"/>
  <c r="J281"/>
  <c r="J83"/>
  <c r="BK585"/>
  <c r="J527"/>
  <c r="J427"/>
  <c r="BK277"/>
  <c r="BK243"/>
  <c r="J205"/>
  <c r="J970"/>
  <c r="J896"/>
  <c r="J772"/>
  <c r="J714"/>
  <c r="J623"/>
  <c r="BK411"/>
  <c r="BK281"/>
  <c r="J197"/>
  <c i="1" r="AS54"/>
  <c i="2" r="BK563"/>
  <c r="J449"/>
  <c r="BK381"/>
  <c r="J291"/>
  <c r="BK133"/>
  <c r="BK948"/>
  <c r="J898"/>
  <c r="BK860"/>
  <c r="BK808"/>
  <c r="BK629"/>
  <c r="BK533"/>
  <c r="J327"/>
  <c r="J231"/>
  <c r="J183"/>
  <c r="BK587"/>
  <c r="J928"/>
  <c r="BK828"/>
  <c r="BK748"/>
  <c r="J559"/>
  <c r="BK423"/>
  <c r="J217"/>
  <c r="BK137"/>
  <c r="J942"/>
  <c r="BK878"/>
  <c r="BK732"/>
  <c r="BK495"/>
  <c r="J323"/>
  <c r="BK780"/>
  <c r="BK599"/>
  <c r="BK217"/>
  <c r="J738"/>
  <c r="J409"/>
  <c r="J215"/>
  <c i="3" r="J92"/>
  <c i="2" r="BK778"/>
  <c r="BK824"/>
  <c r="BK609"/>
  <c r="J479"/>
  <c r="J299"/>
  <c r="BK379"/>
  <c r="BK912"/>
  <c r="BK477"/>
  <c r="J303"/>
  <c r="BK762"/>
  <c r="BK579"/>
  <c r="J417"/>
  <c r="J273"/>
  <c r="BK81"/>
  <c r="J888"/>
  <c r="J718"/>
  <c r="J571"/>
  <c r="BK385"/>
  <c r="BK247"/>
  <c r="J139"/>
  <c r="J908"/>
  <c r="J778"/>
  <c r="J639"/>
  <c r="J565"/>
  <c r="J443"/>
  <c r="J914"/>
  <c r="BK794"/>
  <c r="BK497"/>
  <c r="J131"/>
  <c r="BK936"/>
  <c r="BK103"/>
  <c r="BK856"/>
  <c r="BK670"/>
  <c r="BK467"/>
  <c r="BK241"/>
  <c r="J836"/>
  <c r="BK716"/>
  <c r="J481"/>
  <c r="J293"/>
  <c r="BK868"/>
  <c r="BK367"/>
  <c r="BK127"/>
  <c r="BK840"/>
  <c r="J770"/>
  <c r="BK668"/>
  <c r="J521"/>
  <c r="J277"/>
  <c r="J93"/>
  <c r="J916"/>
  <c r="J796"/>
  <c r="BK225"/>
  <c r="BK147"/>
  <c r="J740"/>
  <c r="BK662"/>
  <c r="BK491"/>
  <c r="BK279"/>
  <c r="BK89"/>
  <c r="J774"/>
  <c r="J573"/>
  <c r="J249"/>
  <c r="J830"/>
  <c r="J682"/>
  <c r="J509"/>
  <c r="J263"/>
  <c r="J189"/>
  <c r="BK129"/>
  <c r="BK593"/>
  <c r="BK551"/>
  <c r="J431"/>
  <c r="J401"/>
  <c r="BK293"/>
  <c r="J149"/>
  <c r="BK852"/>
  <c r="BK728"/>
  <c r="J629"/>
  <c r="BK329"/>
  <c r="J193"/>
  <c r="J848"/>
  <c r="J645"/>
  <c r="BK469"/>
  <c r="J311"/>
  <c r="J119"/>
  <c r="J920"/>
  <c r="BK756"/>
  <c r="BK611"/>
  <c r="BK349"/>
  <c r="BK161"/>
  <c r="BK706"/>
  <c r="BK373"/>
  <c r="BK259"/>
  <c r="BK952"/>
  <c r="J844"/>
  <c r="J674"/>
  <c r="J557"/>
  <c r="J381"/>
  <c r="BK169"/>
  <c r="BK776"/>
  <c r="BK631"/>
  <c r="J483"/>
  <c r="BK383"/>
  <c r="J251"/>
  <c r="J81"/>
  <c r="BK914"/>
  <c r="J868"/>
  <c r="J748"/>
  <c r="J599"/>
  <c r="J515"/>
  <c r="BK331"/>
  <c r="J295"/>
  <c r="BK207"/>
  <c r="BK964"/>
  <c r="J878"/>
  <c r="BK740"/>
  <c r="J537"/>
  <c r="J173"/>
  <c r="BK940"/>
  <c r="BK838"/>
  <c r="J611"/>
  <c r="J511"/>
  <c r="BK283"/>
  <c r="BK199"/>
  <c r="BK730"/>
  <c r="BK607"/>
  <c r="BK389"/>
  <c r="J145"/>
  <c i="3" r="J85"/>
  <c i="2" r="J728"/>
  <c r="BK537"/>
  <c r="J341"/>
  <c r="BK181"/>
  <c r="J880"/>
  <c r="BK694"/>
  <c r="BK613"/>
  <c r="J121"/>
  <c r="J764"/>
  <c r="BK511"/>
  <c r="BK451"/>
  <c r="J824"/>
  <c r="J575"/>
  <c r="BK427"/>
  <c r="J363"/>
  <c r="J181"/>
  <c r="J884"/>
  <c r="J724"/>
  <c r="J547"/>
  <c r="BK375"/>
  <c r="BK273"/>
  <c r="J127"/>
  <c r="BK660"/>
  <c r="BK561"/>
  <c r="BK305"/>
  <c r="J115"/>
  <c r="J938"/>
  <c r="J704"/>
  <c r="J325"/>
  <c r="BK710"/>
  <c r="BK583"/>
  <c r="BK443"/>
  <c r="BK271"/>
  <c r="J151"/>
  <c r="BK938"/>
  <c r="J826"/>
  <c r="BK643"/>
  <c r="BK361"/>
  <c r="BK189"/>
  <c r="J934"/>
  <c r="J794"/>
  <c r="BK645"/>
  <c r="BK475"/>
  <c r="J361"/>
  <c r="J245"/>
  <c r="BK954"/>
  <c r="BK888"/>
  <c r="BK738"/>
  <c r="BK597"/>
  <c r="BK371"/>
  <c r="J259"/>
  <c r="J177"/>
  <c r="BK900"/>
  <c r="BK842"/>
  <c r="J561"/>
  <c r="J359"/>
  <c r="J958"/>
  <c r="J808"/>
  <c r="J766"/>
  <c r="BK615"/>
  <c r="J533"/>
  <c r="BK359"/>
  <c r="BK203"/>
  <c r="J91"/>
  <c r="BK892"/>
  <c r="J818"/>
  <c r="J589"/>
  <c r="J469"/>
  <c r="BK325"/>
  <c r="BK784"/>
  <c r="J625"/>
  <c r="BK419"/>
  <c r="BK906"/>
  <c r="BK704"/>
  <c r="J419"/>
  <c r="BK187"/>
  <c i="3" r="BK90"/>
  <c i="2" r="J954"/>
  <c r="BK549"/>
  <c r="J129"/>
  <c r="BK902"/>
  <c r="BK850"/>
  <c r="BK255"/>
  <c r="J744"/>
  <c r="J631"/>
  <c r="BK345"/>
  <c i="3" r="BK92"/>
  <c i="2" r="BK910"/>
  <c r="J746"/>
  <c r="J405"/>
  <c r="J255"/>
  <c r="J962"/>
  <c r="BK816"/>
  <c r="BK750"/>
  <c r="J579"/>
  <c r="J457"/>
  <c r="J279"/>
  <c r="BK163"/>
  <c r="BK922"/>
  <c r="BK802"/>
  <c r="BK471"/>
  <c r="J343"/>
  <c r="BK758"/>
  <c r="BK603"/>
  <c r="BK425"/>
  <c r="J239"/>
  <c r="J840"/>
  <c r="BK718"/>
  <c r="J816"/>
  <c r="J615"/>
  <c r="J157"/>
  <c r="BK792"/>
  <c r="J662"/>
  <c r="BK167"/>
  <c r="J700"/>
  <c r="BK575"/>
  <c r="J467"/>
  <c r="BK265"/>
  <c r="BK764"/>
  <c r="BK541"/>
  <c r="BK415"/>
  <c r="BK301"/>
  <c r="BK177"/>
  <c r="BK101"/>
  <c r="BK726"/>
  <c r="BK527"/>
  <c r="J321"/>
  <c r="J235"/>
  <c r="J810"/>
  <c r="J637"/>
  <c r="BK501"/>
  <c r="J377"/>
  <c r="BK159"/>
  <c r="BK908"/>
  <c r="J694"/>
  <c r="BK483"/>
  <c r="BK323"/>
  <c r="BK111"/>
  <c r="BK639"/>
  <c r="J463"/>
  <c r="BK339"/>
  <c r="BK221"/>
  <c r="BK944"/>
  <c r="BK818"/>
  <c r="BK655"/>
  <c r="BK493"/>
  <c r="J271"/>
  <c r="J185"/>
  <c r="J926"/>
  <c r="J786"/>
  <c r="J643"/>
  <c r="J549"/>
  <c r="BK335"/>
  <c r="BK213"/>
  <c r="BK960"/>
  <c r="J874"/>
  <c r="J720"/>
  <c r="J581"/>
  <c r="BK409"/>
  <c r="BK311"/>
  <c r="BK227"/>
  <c r="J876"/>
  <c r="J812"/>
  <c r="BK447"/>
  <c r="J257"/>
  <c r="BK125"/>
  <c r="BK876"/>
  <c r="J798"/>
  <c r="BK714"/>
  <c r="BK557"/>
  <c r="BK315"/>
  <c r="BK201"/>
  <c r="BK85"/>
  <c r="BK896"/>
  <c r="BK822"/>
  <c r="J696"/>
  <c r="BK539"/>
  <c r="J429"/>
  <c r="BK231"/>
  <c r="BK934"/>
  <c r="BK754"/>
  <c r="J541"/>
  <c r="J387"/>
  <c r="J133"/>
  <c r="J736"/>
  <c r="BK680"/>
  <c r="BK479"/>
  <c r="BK357"/>
  <c r="BK193"/>
  <c r="J832"/>
  <c r="J657"/>
  <c r="J367"/>
  <c r="BK139"/>
  <c r="BK790"/>
  <c r="J692"/>
  <c r="J529"/>
  <c r="BK229"/>
  <c r="J814"/>
  <c r="BK573"/>
  <c r="BK417"/>
  <c r="J822"/>
  <c r="J487"/>
  <c r="BK405"/>
  <c r="J349"/>
  <c r="J285"/>
  <c r="BK145"/>
  <c r="BK880"/>
  <c r="BK760"/>
  <c r="J686"/>
  <c r="BK571"/>
  <c r="J455"/>
  <c r="J309"/>
  <c r="BK179"/>
  <c r="J117"/>
  <c r="J750"/>
  <c r="BK649"/>
  <c r="BK581"/>
  <c r="J491"/>
  <c r="BK313"/>
  <c r="BK165"/>
  <c r="BK105"/>
  <c r="J922"/>
  <c r="J834"/>
  <c r="J651"/>
  <c r="J445"/>
  <c r="BK327"/>
  <c r="J187"/>
  <c r="J101"/>
  <c r="BK647"/>
  <c r="BK569"/>
  <c r="BK519"/>
  <c r="J391"/>
  <c r="BK341"/>
  <c r="J233"/>
  <c r="J195"/>
  <c r="BK942"/>
  <c r="J854"/>
  <c r="J730"/>
  <c r="J653"/>
  <c r="BK515"/>
  <c r="BK413"/>
  <c r="J265"/>
  <c r="J199"/>
  <c r="J179"/>
  <c r="J924"/>
  <c r="J842"/>
  <c r="BK774"/>
  <c r="J647"/>
  <c r="J607"/>
  <c r="J519"/>
  <c r="J415"/>
  <c r="J333"/>
  <c r="BK289"/>
  <c r="J966"/>
  <c r="BK920"/>
  <c r="BK872"/>
  <c r="BK836"/>
  <c r="BK635"/>
  <c r="J583"/>
  <c r="BK517"/>
  <c r="BK363"/>
  <c r="BK239"/>
  <c r="J135"/>
  <c r="J864"/>
  <c r="J495"/>
  <c r="BK141"/>
  <c r="BK898"/>
  <c r="J780"/>
  <c r="BK565"/>
  <c r="BK309"/>
  <c r="J171"/>
  <c r="J950"/>
  <c r="J850"/>
  <c r="BK617"/>
  <c r="BK421"/>
  <c r="BK263"/>
  <c r="J760"/>
  <c r="BK651"/>
  <c r="J383"/>
  <c r="BK682"/>
  <c r="BK465"/>
  <c r="BK253"/>
  <c i="3" r="BK88"/>
  <c i="2" r="J756"/>
  <c r="BK637"/>
  <c r="J163"/>
  <c r="BK83"/>
  <c r="BK786"/>
  <c r="J676"/>
  <c r="BK455"/>
  <c r="BK251"/>
  <c r="J872"/>
  <c r="BK666"/>
  <c r="BK567"/>
  <c r="J461"/>
  <c r="J331"/>
  <c r="BK215"/>
  <c r="J167"/>
  <c r="BK625"/>
  <c r="J587"/>
  <c r="BK489"/>
  <c r="BK403"/>
  <c r="BK299"/>
  <c r="J159"/>
  <c r="J820"/>
  <c r="BK722"/>
  <c r="J609"/>
  <c r="J317"/>
  <c r="J175"/>
  <c r="BK97"/>
  <c r="BK605"/>
  <c r="J441"/>
  <c r="J123"/>
  <c r="J952"/>
  <c r="J762"/>
  <c r="J635"/>
  <c r="J379"/>
  <c r="J147"/>
  <c r="BK744"/>
  <c r="J555"/>
  <c r="BK453"/>
  <c r="J267"/>
  <c r="J113"/>
  <c r="J918"/>
  <c r="BK812"/>
  <c r="BK672"/>
  <c r="BK505"/>
  <c r="BK369"/>
  <c r="BK195"/>
  <c r="J964"/>
  <c r="BK832"/>
  <c r="BK621"/>
  <c r="BK926"/>
  <c r="BK698"/>
  <c r="BK770"/>
  <c r="J567"/>
  <c r="BK391"/>
  <c r="BK798"/>
  <c r="J503"/>
  <c r="J423"/>
  <c r="J237"/>
  <c r="BK864"/>
  <c r="J678"/>
  <c r="J269"/>
  <c i="3" r="BK83"/>
  <c i="2" r="BK834"/>
  <c r="J688"/>
  <c r="J493"/>
  <c r="J369"/>
  <c r="BK185"/>
  <c r="BK95"/>
  <c r="J800"/>
  <c r="BK708"/>
  <c r="BK619"/>
  <c r="J357"/>
  <c r="J241"/>
  <c r="BK884"/>
  <c r="J792"/>
  <c r="J649"/>
  <c r="J513"/>
  <c r="J465"/>
  <c r="BK337"/>
  <c r="J680"/>
  <c r="BK433"/>
  <c r="J399"/>
  <c r="BK297"/>
  <c r="J203"/>
  <c r="BK143"/>
  <c r="J882"/>
  <c r="BK768"/>
  <c r="BK696"/>
  <c r="BK674"/>
  <c r="J437"/>
  <c r="J307"/>
  <c r="BK113"/>
  <c r="BK712"/>
  <c r="J621"/>
  <c r="J505"/>
  <c r="BK353"/>
  <c r="J169"/>
  <c r="BK970"/>
  <c r="BK870"/>
  <c r="BK653"/>
  <c r="BK431"/>
  <c r="BK321"/>
  <c r="J143"/>
  <c r="BK91"/>
  <c r="BK700"/>
  <c r="BK529"/>
  <c r="BK485"/>
  <c r="J375"/>
  <c r="BK355"/>
  <c r="BK261"/>
  <c r="J219"/>
  <c r="BK962"/>
  <c r="BK886"/>
  <c r="J732"/>
  <c r="J666"/>
  <c r="J617"/>
  <c r="J447"/>
  <c r="J305"/>
  <c r="BK209"/>
  <c r="BK932"/>
  <c r="BK846"/>
  <c r="J702"/>
  <c r="J595"/>
  <c r="J517"/>
  <c r="BK399"/>
  <c r="J329"/>
  <c r="J227"/>
  <c r="BK950"/>
  <c r="J900"/>
  <c r="J856"/>
  <c r="J706"/>
  <c r="J605"/>
  <c r="J569"/>
  <c r="J433"/>
  <c r="BK319"/>
  <c r="J912"/>
  <c r="BK553"/>
  <c r="BK351"/>
  <c r="BK946"/>
  <c r="BK814"/>
  <c r="BK752"/>
  <c r="BK545"/>
  <c r="BK291"/>
  <c r="BK197"/>
  <c r="J936"/>
  <c r="BK820"/>
  <c r="J660"/>
  <c r="J473"/>
  <c r="BK157"/>
  <c r="J712"/>
  <c r="BK461"/>
  <c r="BK890"/>
  <c r="BK724"/>
  <c r="BK473"/>
  <c r="BK223"/>
  <c i="3" r="BK85"/>
  <c i="2" r="BK844"/>
  <c r="BK690"/>
  <c r="J655"/>
  <c r="BK435"/>
  <c r="BK237"/>
  <c r="J137"/>
  <c r="J802"/>
  <c r="J768"/>
  <c r="J633"/>
  <c r="J525"/>
  <c r="BK257"/>
  <c r="BK151"/>
  <c r="BK826"/>
  <c r="BK734"/>
  <c r="BK595"/>
  <c r="BK487"/>
  <c r="J355"/>
  <c r="J247"/>
  <c r="J103"/>
  <c r="BK623"/>
  <c r="J577"/>
  <c r="BK429"/>
  <c r="BK503"/>
  <c r="J413"/>
  <c r="J225"/>
  <c r="BK87"/>
  <c r="J948"/>
  <c r="J892"/>
  <c r="J641"/>
  <c r="J664"/>
  <c r="BK559"/>
  <c r="BK445"/>
  <c r="BK307"/>
  <c r="J207"/>
  <c r="J968"/>
  <c r="BK918"/>
  <c r="BK788"/>
  <c r="J670"/>
  <c r="J593"/>
  <c r="J485"/>
  <c r="BK439"/>
  <c r="J389"/>
  <c r="J301"/>
  <c r="J191"/>
  <c r="J930"/>
  <c r="J870"/>
  <c r="J806"/>
  <c r="J603"/>
  <c r="J507"/>
  <c r="J315"/>
  <c r="BK245"/>
  <c r="J89"/>
  <c r="J890"/>
  <c r="BK862"/>
  <c r="BK686"/>
  <c r="J403"/>
  <c r="J475"/>
  <c r="J229"/>
  <c r="BK930"/>
  <c r="BK678"/>
  <c r="BK463"/>
  <c r="J287"/>
  <c r="J85"/>
  <c r="J722"/>
  <c r="J501"/>
  <c r="BK171"/>
  <c i="3" r="J83"/>
  <c i="2" r="BK874"/>
  <c r="J585"/>
  <c r="J451"/>
  <c r="BK93"/>
  <c r="BK772"/>
  <c r="BK499"/>
  <c r="BK377"/>
  <c r="J95"/>
  <c r="BK720"/>
  <c r="J601"/>
  <c r="J351"/>
  <c i="3" r="J90"/>
  <c i="2" r="J860"/>
  <c r="J668"/>
  <c r="J439"/>
  <c r="J243"/>
  <c r="BK131"/>
  <c r="J788"/>
  <c r="J672"/>
  <c r="J353"/>
  <c r="BK155"/>
  <c r="J790"/>
  <c r="J613"/>
  <c r="J499"/>
  <c r="BK401"/>
  <c r="J597"/>
  <c r="BK481"/>
  <c r="BK395"/>
  <c r="BK183"/>
  <c r="BK135"/>
  <c r="BK810"/>
  <c r="J684"/>
  <c r="J435"/>
  <c r="BK267"/>
  <c r="BK123"/>
  <c r="BK627"/>
  <c r="BK457"/>
  <c r="J201"/>
  <c r="J960"/>
  <c r="BK866"/>
  <c r="J627"/>
  <c r="J393"/>
  <c r="J283"/>
  <c r="BK796"/>
  <c r="BK633"/>
  <c r="BK525"/>
  <c r="BK269"/>
  <c r="BK149"/>
  <c r="BK924"/>
  <c r="BK736"/>
  <c r="J553"/>
  <c r="J347"/>
  <c r="BK219"/>
  <c r="BK966"/>
  <c r="BK904"/>
  <c r="J619"/>
  <c r="J545"/>
  <c r="J395"/>
  <c r="BK317"/>
  <c r="BK205"/>
  <c r="J902"/>
  <c r="J858"/>
  <c r="BK657"/>
  <c r="J535"/>
  <c r="J335"/>
  <c r="J289"/>
  <c r="J551"/>
  <c r="J97"/>
  <c r="BK882"/>
  <c r="BK800"/>
  <c r="BK742"/>
  <c r="BK513"/>
  <c r="J223"/>
  <c r="J99"/>
  <c r="BK928"/>
  <c r="J734"/>
  <c r="BK521"/>
  <c r="BK387"/>
  <c r="J932"/>
  <c r="BK746"/>
  <c r="J471"/>
  <c r="J371"/>
  <c r="J125"/>
  <c r="J828"/>
  <c r="BK848"/>
  <c r="BK684"/>
  <c r="BK437"/>
  <c r="J109"/>
  <c r="BK804"/>
  <c r="J690"/>
  <c r="J421"/>
  <c r="J105"/>
  <c r="BK664"/>
  <c r="BK507"/>
  <c r="J373"/>
  <c r="BK858"/>
  <c r="BK523"/>
  <c r="J411"/>
  <c r="J337"/>
  <c r="J209"/>
  <c r="BK115"/>
  <c r="J758"/>
  <c r="J531"/>
  <c r="J319"/>
  <c r="BK233"/>
  <c r="BK121"/>
  <c r="J742"/>
  <c r="J539"/>
  <c r="J297"/>
  <c r="BK968"/>
  <c r="J906"/>
  <c r="J716"/>
  <c r="J459"/>
  <c r="J313"/>
  <c r="BK117"/>
  <c r="BK702"/>
  <c r="BK441"/>
  <c r="BK275"/>
  <c r="J211"/>
  <c r="J940"/>
  <c r="BK830"/>
  <c r="BK676"/>
  <c r="BK555"/>
  <c r="BK393"/>
  <c r="BK249"/>
  <c r="J87"/>
  <c r="BK916"/>
  <c r="J698"/>
  <c r="BK547"/>
  <c r="BK397"/>
  <c r="BK303"/>
  <c r="BK173"/>
  <c r="J910"/>
  <c r="J852"/>
  <c r="BK601"/>
  <c r="J453"/>
  <c r="J253"/>
  <c r="J107"/>
  <c r="J894"/>
  <c r="J754"/>
  <c r="BK407"/>
  <c r="J221"/>
  <c r="BK956"/>
  <c r="BK854"/>
  <c r="BK782"/>
  <c r="BK591"/>
  <c r="BK531"/>
  <c r="BK449"/>
  <c r="BK235"/>
  <c r="J161"/>
  <c r="J956"/>
  <c r="J904"/>
  <c r="J804"/>
  <c r="BK641"/>
  <c r="J477"/>
  <c r="J385"/>
  <c r="J944"/>
  <c r="J752"/>
  <c r="J497"/>
  <c r="BK347"/>
  <c r="J886"/>
  <c r="J726"/>
  <c r="BK509"/>
  <c r="BK285"/>
  <c r="J153"/>
  <c l="1" r="BK659"/>
  <c r="J659"/>
  <c r="J60"/>
  <c r="P659"/>
  <c r="P80"/>
  <c i="1" r="AU55"/>
  <c i="3" r="P82"/>
  <c r="R82"/>
  <c i="2" r="R659"/>
  <c r="R80"/>
  <c i="3" r="T82"/>
  <c r="T81"/>
  <c r="BK87"/>
  <c r="J87"/>
  <c r="J61"/>
  <c r="BK82"/>
  <c r="J82"/>
  <c r="J60"/>
  <c i="2" r="T659"/>
  <c r="T80"/>
  <c i="3" r="P87"/>
  <c r="R87"/>
  <c i="2" r="BK80"/>
  <c r="J80"/>
  <c i="3" r="J54"/>
  <c r="BE83"/>
  <c r="BE88"/>
  <c r="F78"/>
  <c r="BE85"/>
  <c r="BE92"/>
  <c r="J75"/>
  <c r="E48"/>
  <c r="BE90"/>
  <c i="2" r="BE81"/>
  <c r="BE129"/>
  <c r="BE139"/>
  <c r="BE157"/>
  <c r="BE243"/>
  <c r="BE323"/>
  <c r="BE371"/>
  <c r="BE375"/>
  <c r="BE385"/>
  <c r="BE445"/>
  <c r="BE453"/>
  <c r="BE461"/>
  <c r="BE467"/>
  <c r="BE491"/>
  <c r="BE503"/>
  <c r="BE617"/>
  <c r="BE772"/>
  <c r="BE784"/>
  <c r="BE790"/>
  <c r="BE796"/>
  <c r="BE842"/>
  <c r="BE850"/>
  <c r="BE866"/>
  <c r="BE896"/>
  <c r="BE912"/>
  <c r="BE918"/>
  <c r="BE932"/>
  <c r="BE938"/>
  <c r="J76"/>
  <c r="BE111"/>
  <c r="BE113"/>
  <c r="BE117"/>
  <c r="BE135"/>
  <c r="BE225"/>
  <c r="BE233"/>
  <c r="BE265"/>
  <c r="BE277"/>
  <c r="BE283"/>
  <c r="BE319"/>
  <c r="BE335"/>
  <c r="BE341"/>
  <c r="BE357"/>
  <c r="BE379"/>
  <c r="BE397"/>
  <c r="BE409"/>
  <c r="BE455"/>
  <c r="BE485"/>
  <c r="BE537"/>
  <c r="BE571"/>
  <c r="BE587"/>
  <c r="BE621"/>
  <c r="BE627"/>
  <c r="BE637"/>
  <c r="BE666"/>
  <c r="BE672"/>
  <c r="BE706"/>
  <c r="BE718"/>
  <c r="BE766"/>
  <c r="BE826"/>
  <c r="BE832"/>
  <c r="BE858"/>
  <c r="BE886"/>
  <c r="BE892"/>
  <c r="BE910"/>
  <c r="BE914"/>
  <c r="BE924"/>
  <c r="BE946"/>
  <c r="F55"/>
  <c r="BE149"/>
  <c r="BE165"/>
  <c r="BE181"/>
  <c r="BE235"/>
  <c r="BE275"/>
  <c r="BE293"/>
  <c r="BE301"/>
  <c r="BE353"/>
  <c r="BE431"/>
  <c r="BE441"/>
  <c r="BE457"/>
  <c r="BE483"/>
  <c r="BE489"/>
  <c r="BE497"/>
  <c r="BE505"/>
  <c r="BE513"/>
  <c r="BE523"/>
  <c r="BE535"/>
  <c r="BE555"/>
  <c r="BE633"/>
  <c r="BE664"/>
  <c r="BE670"/>
  <c r="BE690"/>
  <c r="BE736"/>
  <c r="BE754"/>
  <c r="BE810"/>
  <c r="BE868"/>
  <c r="BE920"/>
  <c r="BE87"/>
  <c r="BE95"/>
  <c r="BE141"/>
  <c r="BE153"/>
  <c r="BE173"/>
  <c r="BE211"/>
  <c r="BE219"/>
  <c r="BE227"/>
  <c r="BE281"/>
  <c r="BE285"/>
  <c r="BE321"/>
  <c r="BE363"/>
  <c r="BE413"/>
  <c r="BE427"/>
  <c r="BE435"/>
  <c r="BE499"/>
  <c r="BE551"/>
  <c r="BE567"/>
  <c r="BE581"/>
  <c r="BE599"/>
  <c r="BE653"/>
  <c r="BE680"/>
  <c r="BE716"/>
  <c r="BE728"/>
  <c r="BE732"/>
  <c r="BE738"/>
  <c r="BE776"/>
  <c r="BE818"/>
  <c r="BE860"/>
  <c r="BE894"/>
  <c r="BE908"/>
  <c r="BE930"/>
  <c r="BE950"/>
  <c r="E48"/>
  <c r="BE133"/>
  <c r="BE169"/>
  <c r="BE175"/>
  <c r="BE187"/>
  <c r="BE259"/>
  <c r="BE273"/>
  <c r="BE343"/>
  <c r="BE399"/>
  <c r="BE479"/>
  <c r="BE517"/>
  <c r="BE521"/>
  <c r="BE529"/>
  <c r="BE575"/>
  <c r="BE595"/>
  <c r="BE649"/>
  <c r="BE676"/>
  <c r="BE700"/>
  <c r="BE720"/>
  <c r="BE726"/>
  <c r="BE752"/>
  <c r="BE794"/>
  <c r="BE870"/>
  <c r="BE880"/>
  <c r="BE904"/>
  <c r="BE922"/>
  <c r="BE940"/>
  <c r="BE944"/>
  <c r="BE99"/>
  <c r="BE121"/>
  <c r="BE179"/>
  <c r="BE209"/>
  <c r="BE217"/>
  <c r="BE279"/>
  <c r="BE297"/>
  <c r="BE339"/>
  <c r="BE349"/>
  <c r="BE381"/>
  <c r="BE387"/>
  <c r="BE401"/>
  <c r="BE411"/>
  <c r="BE437"/>
  <c r="BE473"/>
  <c r="BE591"/>
  <c r="BE619"/>
  <c r="BE643"/>
  <c r="BE660"/>
  <c r="BE724"/>
  <c r="BE740"/>
  <c r="BE744"/>
  <c r="BE760"/>
  <c r="BE786"/>
  <c r="BE802"/>
  <c r="BE820"/>
  <c r="BE862"/>
  <c r="BE878"/>
  <c r="BE882"/>
  <c r="BE890"/>
  <c r="BE906"/>
  <c r="BE916"/>
  <c r="BE936"/>
  <c r="BE952"/>
  <c r="BE962"/>
  <c r="BE109"/>
  <c r="BE183"/>
  <c r="BE239"/>
  <c r="BE247"/>
  <c r="BE253"/>
  <c r="BE305"/>
  <c r="BE311"/>
  <c r="BE391"/>
  <c r="BE403"/>
  <c r="BE417"/>
  <c r="BE451"/>
  <c r="BE459"/>
  <c r="BE465"/>
  <c r="BE531"/>
  <c r="BE597"/>
  <c r="BE601"/>
  <c r="BE742"/>
  <c r="BE756"/>
  <c r="BE770"/>
  <c r="BE782"/>
  <c r="BE792"/>
  <c r="BE800"/>
  <c r="BE808"/>
  <c r="BE824"/>
  <c r="BE852"/>
  <c r="BE888"/>
  <c r="BE954"/>
  <c r="J74"/>
  <c r="BE123"/>
  <c r="BE145"/>
  <c r="BE147"/>
  <c r="BE161"/>
  <c r="BE171"/>
  <c r="BE191"/>
  <c r="BE201"/>
  <c r="BE221"/>
  <c r="BE291"/>
  <c r="BE315"/>
  <c r="BE373"/>
  <c r="BE395"/>
  <c r="BE415"/>
  <c r="BE421"/>
  <c r="BE463"/>
  <c r="BE495"/>
  <c r="BE507"/>
  <c r="BE519"/>
  <c r="BE527"/>
  <c r="BE533"/>
  <c r="BE541"/>
  <c r="BE573"/>
  <c r="BE579"/>
  <c r="BE589"/>
  <c r="BE605"/>
  <c r="BE625"/>
  <c r="BE631"/>
  <c r="BE645"/>
  <c r="BE657"/>
  <c r="BE678"/>
  <c r="BE708"/>
  <c r="BE710"/>
  <c r="BE712"/>
  <c r="BE838"/>
  <c r="BE874"/>
  <c r="BE900"/>
  <c r="BE928"/>
  <c r="BE948"/>
  <c r="BE958"/>
  <c r="BE960"/>
  <c r="BE966"/>
  <c r="BE83"/>
  <c r="BE105"/>
  <c r="BE177"/>
  <c r="BE215"/>
  <c r="BE237"/>
  <c r="BE245"/>
  <c r="BE249"/>
  <c r="BE289"/>
  <c r="BE309"/>
  <c r="BE313"/>
  <c r="BE331"/>
  <c r="BE347"/>
  <c r="BE351"/>
  <c r="BE377"/>
  <c r="BE423"/>
  <c r="BE509"/>
  <c r="BE549"/>
  <c r="BE565"/>
  <c r="BE629"/>
  <c r="BE651"/>
  <c r="BE688"/>
  <c r="BE696"/>
  <c r="BE750"/>
  <c r="BE822"/>
  <c r="BE127"/>
  <c r="BE189"/>
  <c r="BE205"/>
  <c r="BE287"/>
  <c r="BE329"/>
  <c r="BE367"/>
  <c r="BE433"/>
  <c r="BE447"/>
  <c r="BE487"/>
  <c r="BE501"/>
  <c r="BE545"/>
  <c r="BE603"/>
  <c r="BE698"/>
  <c r="BE748"/>
  <c r="BE758"/>
  <c r="BE764"/>
  <c r="BE848"/>
  <c r="BE884"/>
  <c r="BE898"/>
  <c r="BE902"/>
  <c r="BE926"/>
  <c r="BE934"/>
  <c r="BE942"/>
  <c r="BE956"/>
  <c r="BE964"/>
  <c r="BE968"/>
  <c r="BE970"/>
  <c r="BE97"/>
  <c r="BE101"/>
  <c r="BE125"/>
  <c r="BE231"/>
  <c r="BE261"/>
  <c r="BE443"/>
  <c r="BE449"/>
  <c r="BE511"/>
  <c r="BE515"/>
  <c r="BE525"/>
  <c r="BE553"/>
  <c r="BE563"/>
  <c r="BE577"/>
  <c r="BE609"/>
  <c r="BE615"/>
  <c r="BE641"/>
  <c r="BE674"/>
  <c r="BE722"/>
  <c r="BE814"/>
  <c r="BE91"/>
  <c r="BE155"/>
  <c r="BE185"/>
  <c r="BE195"/>
  <c r="BE229"/>
  <c r="BE241"/>
  <c r="BE251"/>
  <c r="BE255"/>
  <c r="BE337"/>
  <c r="BE359"/>
  <c r="BE369"/>
  <c r="BE383"/>
  <c r="BE389"/>
  <c r="BE407"/>
  <c r="BE429"/>
  <c r="BE439"/>
  <c r="BE469"/>
  <c r="BE613"/>
  <c r="BE623"/>
  <c r="BE635"/>
  <c r="BE647"/>
  <c r="BE692"/>
  <c r="BE702"/>
  <c r="BE714"/>
  <c r="BE734"/>
  <c r="BE780"/>
  <c r="BE798"/>
  <c r="BE834"/>
  <c r="BE846"/>
  <c r="BE856"/>
  <c r="BE85"/>
  <c r="BE103"/>
  <c r="BE257"/>
  <c r="BE303"/>
  <c r="BE317"/>
  <c r="BE327"/>
  <c r="BE477"/>
  <c r="BE561"/>
  <c r="BE583"/>
  <c r="BE639"/>
  <c r="BE694"/>
  <c r="BE704"/>
  <c r="BE778"/>
  <c r="BE788"/>
  <c r="BE804"/>
  <c r="BE844"/>
  <c r="BE93"/>
  <c r="BE107"/>
  <c r="BE119"/>
  <c r="BE131"/>
  <c r="BE143"/>
  <c r="BE159"/>
  <c r="BE163"/>
  <c r="BE193"/>
  <c r="BE199"/>
  <c r="BE203"/>
  <c r="BE207"/>
  <c r="BE223"/>
  <c r="BE267"/>
  <c r="BE295"/>
  <c r="BE333"/>
  <c r="BE345"/>
  <c r="BE365"/>
  <c r="BE393"/>
  <c r="BE419"/>
  <c r="BE425"/>
  <c r="BE471"/>
  <c r="BE475"/>
  <c r="BE569"/>
  <c r="BE585"/>
  <c r="BE662"/>
  <c r="BE668"/>
  <c r="BE774"/>
  <c r="BE876"/>
  <c r="BE89"/>
  <c r="BE115"/>
  <c r="BE137"/>
  <c r="BE197"/>
  <c r="BE271"/>
  <c r="BE493"/>
  <c r="BE539"/>
  <c r="BE543"/>
  <c r="BE557"/>
  <c r="BE607"/>
  <c r="BE655"/>
  <c r="BE684"/>
  <c r="BE812"/>
  <c r="BE816"/>
  <c r="BE830"/>
  <c r="BE836"/>
  <c r="BE840"/>
  <c r="BE872"/>
  <c r="BE151"/>
  <c r="BE167"/>
  <c r="BE213"/>
  <c r="BE263"/>
  <c r="BE269"/>
  <c r="BE299"/>
  <c r="BE307"/>
  <c r="BE325"/>
  <c r="BE355"/>
  <c r="BE361"/>
  <c r="BE405"/>
  <c r="BE481"/>
  <c r="BE547"/>
  <c r="BE559"/>
  <c r="BE593"/>
  <c r="BE611"/>
  <c r="BE682"/>
  <c r="BE686"/>
  <c r="BE730"/>
  <c r="BE746"/>
  <c r="BE762"/>
  <c r="BE768"/>
  <c r="BE806"/>
  <c r="BE828"/>
  <c r="BE854"/>
  <c r="BE864"/>
  <c i="3" r="F37"/>
  <c i="1" r="BD56"/>
  <c i="2" r="J30"/>
  <c i="3" r="F36"/>
  <c i="1" r="BC56"/>
  <c i="2" r="F37"/>
  <c i="1" r="BD55"/>
  <c i="2" r="F34"/>
  <c i="1" r="BA55"/>
  <c i="2" r="F35"/>
  <c i="1" r="BB55"/>
  <c i="3" r="J34"/>
  <c i="1" r="AW56"/>
  <c i="3" r="F35"/>
  <c i="1" r="BB56"/>
  <c i="3" r="F34"/>
  <c i="1" r="BA56"/>
  <c i="2" r="F36"/>
  <c i="1" r="BC55"/>
  <c i="2" r="J34"/>
  <c i="1" r="AW55"/>
  <c i="3" l="1" r="P81"/>
  <c i="1" r="AU56"/>
  <c i="3" r="R81"/>
  <c i="2" r="J59"/>
  <c i="1" r="AG55"/>
  <c i="3" r="BK81"/>
  <c r="J81"/>
  <c i="1" r="AU54"/>
  <c i="3" r="J30"/>
  <c i="1" r="AG56"/>
  <c r="BA54"/>
  <c r="AW54"/>
  <c r="AK30"/>
  <c r="BD54"/>
  <c r="W33"/>
  <c r="BC54"/>
  <c r="AY54"/>
  <c i="3" r="F33"/>
  <c i="1" r="AZ56"/>
  <c i="2" r="F33"/>
  <c i="1" r="AZ55"/>
  <c i="2" r="J33"/>
  <c i="1" r="AV55"/>
  <c r="AT55"/>
  <c r="AN55"/>
  <c i="3" r="J33"/>
  <c i="1" r="AV56"/>
  <c r="AT56"/>
  <c r="AN56"/>
  <c r="BB54"/>
  <c r="W31"/>
  <c i="3" l="1" r="J59"/>
  <c r="J39"/>
  <c i="2" r="J39"/>
  <c i="1" r="AG54"/>
  <c r="AK26"/>
  <c r="AX54"/>
  <c r="W30"/>
  <c r="W32"/>
  <c r="AZ54"/>
  <c r="W29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<sst xmlns="http://schemas.openxmlformats.org/spreadsheetml/2006/main">
  <si>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</si>
  <si>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</si>
  <si>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</si>
  <si>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</si>
  <si>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</si>
  <si>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{efd3d20e-d501-4ba5-980f-a0fcaa29c4f6}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</si>
  <si>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</si>
  <si>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</si>
  <si>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</si>
  <si>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</si>
  <si>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</si>
  <si>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</si>
  <si>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</si>
  <si>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05_2025RD</t>
  </si>
  <si>
    <t>Stavba:</t>
  </si>
  <si>
    <t xml:space="preserve">Oprava  sdělovacího a rozhlasového zařízení OŘ Brno 2025-2029</t>
  </si>
  <si>
    <t>KSO:</t>
  </si>
  <si>
    <t/>
  </si>
  <si>
    <t>CC-CZ:</t>
  </si>
  <si>
    <t>Místo:</t>
  </si>
  <si>
    <t>Brno</t>
  </si>
  <si>
    <t>Datum:</t>
  </si>
  <si>
    <t>9. 5. 2025</t>
  </si>
  <si>
    <t>Zadavatel:</t>
  </si>
  <si>
    <t>IČ:</t>
  </si>
  <si>
    <t>OŘ Brno</t>
  </si>
  <si>
    <t>DIČ:</t>
  </si>
  <si>
    <t>Zhotovitel:</t>
  </si>
  <si>
    <t xml:space="preserve"> </t>
  </si>
  <si>
    <t>Projektant:</t>
  </si>
  <si>
    <t>True</t>
  </si>
  <si>
    <t>Zpracovatel:</t>
  </si>
  <si>
    <t>Jambor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</si>
  <si>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</si>
  <si>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</si>
  <si>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</si>
  <si>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</si>
  <si>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</si>
  <si>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</si>
  <si>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</si>
  <si>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</si>
  <si>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</si>
  <si>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</si>
  <si>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</si>
  <si>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</si>
  <si>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</si>
  <si>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</si>
  <si>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</si>
  <si>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</si>
  <si>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</si>
  <si>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</si>
  <si>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</si>
  <si>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</si>
  <si>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</si>
  <si>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</si>
  <si>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</si>
  <si>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</si>
  <si>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</si>
  <si>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</si>
  <si>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</si>
  <si>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</si>
  <si>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</si>
  <si>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</si>
  <si>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</si>
  <si>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</si>
  <si>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</si>
  <si>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</si>
  <si>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</si>
  <si>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</si>
  <si>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</si>
  <si>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</si>
  <si>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</si>
  <si>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</si>
  <si>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</si>
  <si>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</si>
  <si>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Opravy a servis sdělovacího a rozhlasového zařízení dle Cenové Sborníku ÚOŽI</t>
  </si>
  <si>
    <t>ING</t>
  </si>
  <si>
    <t>1</t>
  </si>
  <si>
    <t>{22af5cf8-ae64-4577-a3de-fca55eada180}</t>
  </si>
  <si>
    <t>2</t>
  </si>
  <si>
    <t>02</t>
  </si>
  <si>
    <t>VRN+VON Opravy a servis sdělovacího a rozhlasového zařízení dle Sborníku ÚOŽI</t>
  </si>
  <si>
    <t>VON</t>
  </si>
  <si>
    <t>{36c93af2-46f7-477c-9772-323e5bd9aa41}</t>
  </si>
  <si>
    <t>KRYCÍ LIST SOUPISU PRACÍ</t>
  </si>
  <si>
    <t>Objekt:</t>
  </si>
  <si>
    <t>01 - Opravy a servis sdělovacího a rozhlasového zařízení dle Cenové Sborníku ÚOŽI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</si>
  <si>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</si>
  <si>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</si>
  <si>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</si>
  <si>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</si>
  <si>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</si>
  <si>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</si>
  <si>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</si>
  <si>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</si>
  <si>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</si>
  <si>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</si>
  <si>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</si>
  <si>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</si>
  <si>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</si>
  <si>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</si>
  <si>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</si>
  <si>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</si>
  <si>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</si>
  <si>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</si>
  <si>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</si>
  <si>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7590130040</t>
  </si>
  <si>
    <t>Rozdělovače, rozváděče Podstava kabel.objektu (HM0321850700004)</t>
  </si>
  <si>
    <t>kus</t>
  </si>
  <si>
    <t>Sborník UOŽI 01 2025</t>
  </si>
  <si>
    <t>8</t>
  </si>
  <si>
    <t>ROZPOCET</t>
  </si>
  <si>
    <t>4</t>
  </si>
  <si>
    <t>-832746045</t>
  </si>
  <si>
    <t>PP</t>
  </si>
  <si>
    <t>7590130210</t>
  </si>
  <si>
    <t>Rozdělovače, rozváděče MIS 1a</t>
  </si>
  <si>
    <t>-2123114436</t>
  </si>
  <si>
    <t>3</t>
  </si>
  <si>
    <t>7590130215</t>
  </si>
  <si>
    <t>Rozdělovače, rozváděče MIS 1b</t>
  </si>
  <si>
    <t>855835048</t>
  </si>
  <si>
    <t>7590130240</t>
  </si>
  <si>
    <t>Rozdělovače, rozváděče SIS 1 sloupkový rozvaděč</t>
  </si>
  <si>
    <t>-82778195</t>
  </si>
  <si>
    <t>5</t>
  </si>
  <si>
    <t>7590130242</t>
  </si>
  <si>
    <t>Rozdělovače, rozváděče SIS 2 sloupkový rozvaděč</t>
  </si>
  <si>
    <t>-795884214</t>
  </si>
  <si>
    <t>6</t>
  </si>
  <si>
    <t>7590150030</t>
  </si>
  <si>
    <t>Uzemnění, ukolejnění Tyč zemnící se svorkou l=1,5m (HM0354405211015)</t>
  </si>
  <si>
    <t>1743689264</t>
  </si>
  <si>
    <t>7</t>
  </si>
  <si>
    <t>7590520619</t>
  </si>
  <si>
    <t>Venkovní vedení kabelová - metalické sítě Plněné 4x0,8 TCEPKPFLE 10 x 4 x 0,8</t>
  </si>
  <si>
    <t>m</t>
  </si>
  <si>
    <t>1600356294</t>
  </si>
  <si>
    <t>7590520929</t>
  </si>
  <si>
    <t>Venkovní vedení kabelová - metalické sítě Plněné, armované Al dráty, ochranný obal z PE 4x0,8 TCEPKPFLEZE 10 x 4 x 0,8</t>
  </si>
  <si>
    <t>1104198684</t>
  </si>
  <si>
    <t>9</t>
  </si>
  <si>
    <t>7590521414</t>
  </si>
  <si>
    <t>Venkovní vedení kabelová - metalické sítě Samonosná trubka pro zavěšení kabelů na krátké vzdálenosti FLES 4,32/20 - samonos. trubka pr. 20 mm</t>
  </si>
  <si>
    <t>1322056884</t>
  </si>
  <si>
    <t>7590540564</t>
  </si>
  <si>
    <t xml:space="preserve">Slaboproudé rozvody, kabely pro přívod a vnitřní instalaci UTP/FTP kategorie 6,  250MHz  1 Gbps UTP Nestíněný vnitřní, drát, nehořlavý, bezhalogenní, nízkodýmavý</t>
  </si>
  <si>
    <t>1051933564</t>
  </si>
  <si>
    <t>16</t>
  </si>
  <si>
    <t>7590540569</t>
  </si>
  <si>
    <t xml:space="preserve">Slaboproudé rozvody, kabely pro přívod a vnitřní instalaci UTP/FTP kategorie 6,  250MHz  1 Gbps UTP Nestíněný, PE venkovní, drát</t>
  </si>
  <si>
    <t>-776386378</t>
  </si>
  <si>
    <t>17</t>
  </si>
  <si>
    <t>7590550004</t>
  </si>
  <si>
    <t>Forma kabelová, drátová a doplňky vnitřní instalace Montážní rám pro LSA lišty hloubky 12,1 pozice</t>
  </si>
  <si>
    <t>1098402777</t>
  </si>
  <si>
    <t>18</t>
  </si>
  <si>
    <t>7590550009</t>
  </si>
  <si>
    <t>Forma kabelová, drátová a doplňky vnitřní instalace Montážní rám pro LSA lišty hloubky 12,2 pozice</t>
  </si>
  <si>
    <t>886048186</t>
  </si>
  <si>
    <t>19</t>
  </si>
  <si>
    <t>7590550014</t>
  </si>
  <si>
    <t>Forma kabelová, drátová a doplňky vnitřní instalace Montážní rám pro LSA lišty hloubky 12,3 pozice</t>
  </si>
  <si>
    <t>-1849035879</t>
  </si>
  <si>
    <t>20</t>
  </si>
  <si>
    <t>7590550039</t>
  </si>
  <si>
    <t>Forma kabelová, drátová a doplňky vnitřní instalace Montážní rám pro LSA lišty hloubky 22,5 pozic</t>
  </si>
  <si>
    <t>-1155300708</t>
  </si>
  <si>
    <t>7590550064</t>
  </si>
  <si>
    <t>Forma kabelová, drátová a doplňky vnitřní instalace Montážní rám pro LSA lišty hloubky 22,10 pozic</t>
  </si>
  <si>
    <t>1047443467</t>
  </si>
  <si>
    <t>22</t>
  </si>
  <si>
    <t>7590550194</t>
  </si>
  <si>
    <t>Forma kabelová, drátová a doplňky vnitřní instalace LSA lišty LSA-PLUS lišta rozpojovací 2/10</t>
  </si>
  <si>
    <t>-1136679691</t>
  </si>
  <si>
    <t>23</t>
  </si>
  <si>
    <t>7590550199</t>
  </si>
  <si>
    <t>Forma kabelová, drátová a doplňky vnitřní instalace LSA lišty Zemnící lišta pro moduly 2/10</t>
  </si>
  <si>
    <t>4311086</t>
  </si>
  <si>
    <t>24</t>
  </si>
  <si>
    <t>7590550204</t>
  </si>
  <si>
    <t>Forma kabelová, drátová a doplňky vnitřní instalace LSA lišty Štítek sklopný pro LSA-PLUS 10 párů</t>
  </si>
  <si>
    <t>1954248419</t>
  </si>
  <si>
    <t>25</t>
  </si>
  <si>
    <t>7590550209</t>
  </si>
  <si>
    <t>Forma kabelová, drátová a doplňky vnitřní instalace LSA lišty Magazín přepěťové ochrany pro LSA-PLUS 2/10</t>
  </si>
  <si>
    <t>-318607061</t>
  </si>
  <si>
    <t>26</t>
  </si>
  <si>
    <t>7590550214</t>
  </si>
  <si>
    <t>Forma kabelová, drátová a doplňky vnitřní instalace LSA lišty Přepěťové ochrany 8x6, MK, 230V 10kA/10A</t>
  </si>
  <si>
    <t>429823311</t>
  </si>
  <si>
    <t>27</t>
  </si>
  <si>
    <t>7590550219</t>
  </si>
  <si>
    <t>Forma kabelová, drátová a doplňky vnitřní instalace LSA lišty Přepěťové ochrany 8x6, MK, 230V 20kA/20A</t>
  </si>
  <si>
    <t>-214652843</t>
  </si>
  <si>
    <t>28</t>
  </si>
  <si>
    <t>7592600210</t>
  </si>
  <si>
    <t>Počítače, SW Klávesnice pro ovládání počítače, USB.</t>
  </si>
  <si>
    <t>-979576872</t>
  </si>
  <si>
    <t>29</t>
  </si>
  <si>
    <t>7592600211</t>
  </si>
  <si>
    <t>Počítače, SW Myš pro ovládání počítače, bezdrátová.</t>
  </si>
  <si>
    <t>1230007035</t>
  </si>
  <si>
    <t>30</t>
  </si>
  <si>
    <t>7592600221</t>
  </si>
  <si>
    <t>Počítače, SW Kabel USB 2.0 A/B 1,8 m (HM0403299993333)</t>
  </si>
  <si>
    <t>212009034</t>
  </si>
  <si>
    <t>31</t>
  </si>
  <si>
    <t>7593100900</t>
  </si>
  <si>
    <t>Měniče Měnič DC 24V/24V spínaný, s galvanickýmoddělením, stabilizovaný</t>
  </si>
  <si>
    <t>1871635657</t>
  </si>
  <si>
    <t>32</t>
  </si>
  <si>
    <t>7593100910</t>
  </si>
  <si>
    <t>Měniče Měnič DC/DC1 pro MB telefony, napětí DC/DC 12-36 V pro ústřední napájení mb venkovních telefonních objektů</t>
  </si>
  <si>
    <t>2131841044</t>
  </si>
  <si>
    <t>33</t>
  </si>
  <si>
    <t>7593310001</t>
  </si>
  <si>
    <t>Konstrukční díly Napájecí panel 6x230V s přepěťovou ochranou</t>
  </si>
  <si>
    <t>-1239038738</t>
  </si>
  <si>
    <t>34</t>
  </si>
  <si>
    <t>7593310570</t>
  </si>
  <si>
    <t>Konstrukční díly Police (CV724825002M)</t>
  </si>
  <si>
    <t>-326991150</t>
  </si>
  <si>
    <t>35</t>
  </si>
  <si>
    <t>7593310580</t>
  </si>
  <si>
    <t>Konstrukční díly Police oboustranná hloubka 480mm (CV726459001)</t>
  </si>
  <si>
    <t>1989388221</t>
  </si>
  <si>
    <t>36</t>
  </si>
  <si>
    <t>7593310621</t>
  </si>
  <si>
    <t>Konstrukční díly RACK 19" 9U/500mm nástěnný, dvoudílný, prosklené dveře</t>
  </si>
  <si>
    <t>-299982247</t>
  </si>
  <si>
    <t>37</t>
  </si>
  <si>
    <t>7593310625</t>
  </si>
  <si>
    <t>Konstrukční díly RACK 19" 27U 600x600 na kolečkách, kovový, prosklené dveře, ventilační jednotka horní, rozvodný panel 230V s přepěťovou ochranou a 5 zásuvkami</t>
  </si>
  <si>
    <t>-1805941147</t>
  </si>
  <si>
    <t>38</t>
  </si>
  <si>
    <t>7593310627</t>
  </si>
  <si>
    <t>Konstrukční díly RACK 19" 42U perforované dveře, odnímatelné boky</t>
  </si>
  <si>
    <t>449530582</t>
  </si>
  <si>
    <t>39</t>
  </si>
  <si>
    <t>7593311000</t>
  </si>
  <si>
    <t>Konstrukční díly Svorkovnice 10ti dílná (CV721225033)</t>
  </si>
  <si>
    <t>1311151555</t>
  </si>
  <si>
    <t>40</t>
  </si>
  <si>
    <t>7593311040</t>
  </si>
  <si>
    <t>Konstrukční díly Svorkovnice WAGO 10-ti dílná (CV721225081)</t>
  </si>
  <si>
    <t>-1795549596</t>
  </si>
  <si>
    <t>41</t>
  </si>
  <si>
    <t>7593311050</t>
  </si>
  <si>
    <t>Konstrukční díly Svorkovnice WAGO 12-ti dílná (CV721225082)</t>
  </si>
  <si>
    <t>-1570478273</t>
  </si>
  <si>
    <t>42</t>
  </si>
  <si>
    <t>7593311140</t>
  </si>
  <si>
    <t>Konstrukční díly Trubka ochranná (CV725015004)</t>
  </si>
  <si>
    <t>1812665248</t>
  </si>
  <si>
    <t>43</t>
  </si>
  <si>
    <t>7593311210</t>
  </si>
  <si>
    <t>Konstrukční díly Žlab elektroinstalační 40x40x480mm (CV720420003)</t>
  </si>
  <si>
    <t>-2141580346</t>
  </si>
  <si>
    <t>44</t>
  </si>
  <si>
    <t>7593311220</t>
  </si>
  <si>
    <t>Konstrukční díly Žlab elektroinstalační 40x40x600mm (CV720420002)</t>
  </si>
  <si>
    <t>-1951935419</t>
  </si>
  <si>
    <t>45</t>
  </si>
  <si>
    <t>7593311230</t>
  </si>
  <si>
    <t>Konstrukční díly Žlab elektroinstalační 40x40x600 (CV720420004)</t>
  </si>
  <si>
    <t>-527262054</t>
  </si>
  <si>
    <t>46</t>
  </si>
  <si>
    <t>7593311240</t>
  </si>
  <si>
    <t>Konstrukční díly Žlab elektroinstalační 40x40x720mm (CV720420001)</t>
  </si>
  <si>
    <t>-407170248</t>
  </si>
  <si>
    <t>47</t>
  </si>
  <si>
    <t>7593311250</t>
  </si>
  <si>
    <t>Konstrukční díly Žlab (CV724820010M)</t>
  </si>
  <si>
    <t>1109426360</t>
  </si>
  <si>
    <t>48</t>
  </si>
  <si>
    <t>7593320663</t>
  </si>
  <si>
    <t>Prvky Lišta nosná do skříně RACK</t>
  </si>
  <si>
    <t>-1306792632</t>
  </si>
  <si>
    <t>49</t>
  </si>
  <si>
    <t>7593321458</t>
  </si>
  <si>
    <t>Prvky Svodič přepětí, jmenovité napětí 600V, s dálkovou signalizací poruchy</t>
  </si>
  <si>
    <t>-2103182035</t>
  </si>
  <si>
    <t>50</t>
  </si>
  <si>
    <t>7593321520</t>
  </si>
  <si>
    <t>Prvky Ochrana přepěťová SLP-275 V/4 S, 40 kA (8/20) - čtyřpólový varistorový svodič přepětí, vyjímatelný modul, optická signalizace poruchy, možnost blokace modulu</t>
  </si>
  <si>
    <t>-1467377658</t>
  </si>
  <si>
    <t>51</t>
  </si>
  <si>
    <t>7593500840</t>
  </si>
  <si>
    <t>Trasy kabelového vedení Ohebná dvouplášťová korugovaná chránička 40/31smotek</t>
  </si>
  <si>
    <t>1301881095</t>
  </si>
  <si>
    <t>52</t>
  </si>
  <si>
    <t>7593500855</t>
  </si>
  <si>
    <t>Trasy kabelového vedení Ohebná dvouplášťová korugovaná chránička 40/31smotek - černá UV stabilní</t>
  </si>
  <si>
    <t>-1038002012</t>
  </si>
  <si>
    <t>53</t>
  </si>
  <si>
    <t>7593500940</t>
  </si>
  <si>
    <t>Trasy kabelového vedení Ohebná dvouplášťová korugovaná chránička 110/92 smotek</t>
  </si>
  <si>
    <t>119591459</t>
  </si>
  <si>
    <t>54</t>
  </si>
  <si>
    <t>7593500955</t>
  </si>
  <si>
    <t>Trasy kabelového vedení Ohebná dvouplášťová korugovaná chránička 110/92 smotek - černá UV stabilní</t>
  </si>
  <si>
    <t>629476626</t>
  </si>
  <si>
    <t>55</t>
  </si>
  <si>
    <t>7593501000</t>
  </si>
  <si>
    <t>Trasy kabelového vedení Tuhá dvouplášťová korugovaná chránička KD 09040 průměr 40/32 mm</t>
  </si>
  <si>
    <t>938082764</t>
  </si>
  <si>
    <t>56</t>
  </si>
  <si>
    <t>7593501025</t>
  </si>
  <si>
    <t>Trasy kabelového vedení Tuhá dvouplášťová korugovaná chránička KD 09110 průměr 110/94 mm</t>
  </si>
  <si>
    <t>369022239</t>
  </si>
  <si>
    <t>57</t>
  </si>
  <si>
    <t>7593501030</t>
  </si>
  <si>
    <t>Trasy kabelového vedení Tuhá dvouplášťová korugovaná chránička KD 09125 průměr 125/108 mm</t>
  </si>
  <si>
    <t>-1466564550</t>
  </si>
  <si>
    <t>58</t>
  </si>
  <si>
    <t>7593501125</t>
  </si>
  <si>
    <t>Trasy kabelového vedení Chráničky optického kabelu HDPE 6040 průměr 40/33 mm</t>
  </si>
  <si>
    <t>-665593466</t>
  </si>
  <si>
    <t>59</t>
  </si>
  <si>
    <t>7593501137</t>
  </si>
  <si>
    <t>Trasy kabelového vedení Chráničky optického kabelu HDPE Mikrotrubička HDPE 10/ 8 mm</t>
  </si>
  <si>
    <t>-1332523914</t>
  </si>
  <si>
    <t>60</t>
  </si>
  <si>
    <t>7595120020</t>
  </si>
  <si>
    <t>Telefonní přístroje nezapojené na ústřednu Venkovní telefonní objekt, provedení na sloup, interní napájení</t>
  </si>
  <si>
    <t>-49289629</t>
  </si>
  <si>
    <t>61</t>
  </si>
  <si>
    <t>7595120030</t>
  </si>
  <si>
    <t>Telefonní přístroje nezapojené na ústřednu Venkovní telefonní objekt, provedení na sloup, externí napájení</t>
  </si>
  <si>
    <t>-1005487330</t>
  </si>
  <si>
    <t>62</t>
  </si>
  <si>
    <t>7595120040</t>
  </si>
  <si>
    <t>Telefonní přístroje nezapojené na ústřednu Venkovní telefonní objekt, provedení na zeď, interní napájení</t>
  </si>
  <si>
    <t>-5706440</t>
  </si>
  <si>
    <t>63</t>
  </si>
  <si>
    <t>7595120050</t>
  </si>
  <si>
    <t>Telefonní přístroje nezapojené na ústřednu Venkovní telefonní objekt, provedení na zeď, externí napájení</t>
  </si>
  <si>
    <t>-686878347</t>
  </si>
  <si>
    <t>64</t>
  </si>
  <si>
    <t>7595120060</t>
  </si>
  <si>
    <t>Telefonní přístroje nezapojené na ústřednu Venkovní telefonní objekt, provedení do skříně PSS133/313, interní napájení</t>
  </si>
  <si>
    <t>-1916317430</t>
  </si>
  <si>
    <t>65</t>
  </si>
  <si>
    <t>7595120070</t>
  </si>
  <si>
    <t>Telefonní přístroje nezapojené na ústřednu Venkovní telefonní objekt, provedení do skříně PSS133/313, externí napájení</t>
  </si>
  <si>
    <t>-1605963569</t>
  </si>
  <si>
    <t>66</t>
  </si>
  <si>
    <t>7595120080</t>
  </si>
  <si>
    <t>Telefonní přístroje nezapojené na ústřednu Polička pod telef.přístroj na zeď (HM0383889990244)</t>
  </si>
  <si>
    <t>1847345360</t>
  </si>
  <si>
    <t>67</t>
  </si>
  <si>
    <t>7595120100</t>
  </si>
  <si>
    <t>Telefonní přístroje nezapojené na ústřednu Polička na zeď pro telefón dřevěná (HM0383899990299)</t>
  </si>
  <si>
    <t>-1587498079</t>
  </si>
  <si>
    <t>68</t>
  </si>
  <si>
    <t>7595120130</t>
  </si>
  <si>
    <t>Telefonní přístroje nezapojené na ústřednu MB telefonní přístroj stolní pro náhradní tlf. zapojovač a mb okruhy</t>
  </si>
  <si>
    <t>-2144600403</t>
  </si>
  <si>
    <t>69</t>
  </si>
  <si>
    <t>7595120160</t>
  </si>
  <si>
    <t>Telefonní přístroje nezapojené na ústřednu Elektronika venkovního telefonního objektu typu HMB-EXT-S-xx</t>
  </si>
  <si>
    <t>-1307559804</t>
  </si>
  <si>
    <t>70</t>
  </si>
  <si>
    <t>7595120170</t>
  </si>
  <si>
    <t>Telefonní přístroje nezapojené na ústřednu Kabelový závěr venkovního telefonního objektu pro HMB-EXT-S-Sx na betonový podstavec</t>
  </si>
  <si>
    <t>-2094621821</t>
  </si>
  <si>
    <t>71</t>
  </si>
  <si>
    <t>7595120200</t>
  </si>
  <si>
    <t>Telefonní přístroje nezapojené na ústřednu Modul externího napájení pro venkovní telefonní objekt HMB-EXT-Sx</t>
  </si>
  <si>
    <t>-356627422</t>
  </si>
  <si>
    <t>72</t>
  </si>
  <si>
    <t>7595120210</t>
  </si>
  <si>
    <t>Telefonní přístroje nezapojené na ústřednu Modul interního napájení pro venkovní telefonní objekt HMB-EXT-Sx</t>
  </si>
  <si>
    <t>-2141633473</t>
  </si>
  <si>
    <t>73</t>
  </si>
  <si>
    <t>7595140010</t>
  </si>
  <si>
    <t>VOIP telefony Telefon VoIP s přímou volbou, 3 konta SIP</t>
  </si>
  <si>
    <t>-455438830</t>
  </si>
  <si>
    <t>74</t>
  </si>
  <si>
    <t>7595141020</t>
  </si>
  <si>
    <t>VOIP telefony IP telefon s expansion modulem</t>
  </si>
  <si>
    <t>-579082370</t>
  </si>
  <si>
    <t>75</t>
  </si>
  <si>
    <t>7595600430</t>
  </si>
  <si>
    <t xml:space="preserve">Přenosová a datová zařízení Datové -  switch L2 24 portů 10 / 100, PoE, 2x SFP</t>
  </si>
  <si>
    <t>-865980604</t>
  </si>
  <si>
    <t>76</t>
  </si>
  <si>
    <t>7595600500</t>
  </si>
  <si>
    <t>Přenosová a datová zařízení Datové - modem SHDSL s rozhraním Ethernet</t>
  </si>
  <si>
    <t>-226813082</t>
  </si>
  <si>
    <t>77</t>
  </si>
  <si>
    <t>7595600590</t>
  </si>
  <si>
    <t>Přenosová a datová zařízení Datové - modem Převodník RS 232 / ethernet</t>
  </si>
  <si>
    <t>1898943302</t>
  </si>
  <si>
    <t>78</t>
  </si>
  <si>
    <t>7595600600</t>
  </si>
  <si>
    <t>Přenosová a datová zařízení Datové - modem Převodník E1 / ethernet</t>
  </si>
  <si>
    <t>1201394130</t>
  </si>
  <si>
    <t>79</t>
  </si>
  <si>
    <t>7596310400</t>
  </si>
  <si>
    <t>Rozhlasové ústředny Interface pro hlášení do rozhlasové ústředny RRU přes telefonní linku</t>
  </si>
  <si>
    <t>329845787</t>
  </si>
  <si>
    <t>80</t>
  </si>
  <si>
    <t>7596310410</t>
  </si>
  <si>
    <t>Rozhlasové ústředny Interface pro dálkové ovládání RRU ze systému HAVIS</t>
  </si>
  <si>
    <t>2017490831</t>
  </si>
  <si>
    <t>81</t>
  </si>
  <si>
    <t>7596310420</t>
  </si>
  <si>
    <t>Rozhlasové ústředny Interface mezi RRU a audio linkou</t>
  </si>
  <si>
    <t>90918096</t>
  </si>
  <si>
    <t>82</t>
  </si>
  <si>
    <t>7596310430</t>
  </si>
  <si>
    <t>Rozhlasové ústředny Interface pro dálkové ovládání RRU z externího zdroje hlášení</t>
  </si>
  <si>
    <t>-1969216290</t>
  </si>
  <si>
    <t>83</t>
  </si>
  <si>
    <t>7596310450</t>
  </si>
  <si>
    <t>Rozhlasové ústředny Modul rozšíření RRU o 2 dálkové vstupy M-RRU-2D</t>
  </si>
  <si>
    <t>1492567592</t>
  </si>
  <si>
    <t>84</t>
  </si>
  <si>
    <t>7596310455</t>
  </si>
  <si>
    <t>Rozhlasové ústředny Modul rozšíření RRU o 2 místní vstupy M-RRU-2M</t>
  </si>
  <si>
    <t>-792265496</t>
  </si>
  <si>
    <t>85</t>
  </si>
  <si>
    <t>7596310470</t>
  </si>
  <si>
    <t>Rozhlasové ústředny Blok ovládání RRU pro 6 větví se 6 zesilovači</t>
  </si>
  <si>
    <t>1499279928</t>
  </si>
  <si>
    <t>86</t>
  </si>
  <si>
    <t>7596310510</t>
  </si>
  <si>
    <t>Rozhlasové ústředny Blok sdílení 2 zesilovačů RRU-S2Z-800</t>
  </si>
  <si>
    <t>1473148192</t>
  </si>
  <si>
    <t>87</t>
  </si>
  <si>
    <t>7596310520</t>
  </si>
  <si>
    <t>Rozhlasové ústředny Řízení rozhlasové ústředny pro 3 místní vstupy</t>
  </si>
  <si>
    <t>-388860640</t>
  </si>
  <si>
    <t>88</t>
  </si>
  <si>
    <t>7596310535</t>
  </si>
  <si>
    <t>Rozhlasové ústředny Řízení rozhlasové ústředny pro 3 místní vstupy a vstup LAN/IP</t>
  </si>
  <si>
    <t>-63266938</t>
  </si>
  <si>
    <t>89</t>
  </si>
  <si>
    <t>7596310560</t>
  </si>
  <si>
    <t>Rozhlasové ústředny Modul automatického hlášení pro rozhlasovou ústřednu RRU</t>
  </si>
  <si>
    <t>-426032768</t>
  </si>
  <si>
    <t>90</t>
  </si>
  <si>
    <t>7596320010</t>
  </si>
  <si>
    <t>Ovládací skříně rozhlasových ústředen Mikrofon sestavený RU6/100-OM (CV579095048)</t>
  </si>
  <si>
    <t>-370596462</t>
  </si>
  <si>
    <t>91</t>
  </si>
  <si>
    <t>7596320400</t>
  </si>
  <si>
    <t>Ovládací skříně rozhlasových ústředen Interface mezi RRU a PC pro připojení pultu RRU-OP-GDA a zdroje automatického hlášení k RRU</t>
  </si>
  <si>
    <t>1395888517</t>
  </si>
  <si>
    <t>92</t>
  </si>
  <si>
    <t>7596320420</t>
  </si>
  <si>
    <t>Ovládací skříně rozhlasových ústředen Modul rozšíření RRU o rozhraní LAN/IP M-RRU-LAN</t>
  </si>
  <si>
    <t>-922672847</t>
  </si>
  <si>
    <t>93</t>
  </si>
  <si>
    <t>7596320430</t>
  </si>
  <si>
    <t>Ovládací skříně rozhlasových ústředen Zásuvný modul pro řízení rozhlasové ústředny RRU-U-3M</t>
  </si>
  <si>
    <t>181645876</t>
  </si>
  <si>
    <t>94</t>
  </si>
  <si>
    <t>7596320440</t>
  </si>
  <si>
    <t>Ovládací skříně rozhlasových ústředen Hovorová souprava tichého dorozumění RRU-HSTD-D</t>
  </si>
  <si>
    <t>-1312872469</t>
  </si>
  <si>
    <t>95</t>
  </si>
  <si>
    <t>7596320450</t>
  </si>
  <si>
    <t>Ovládací skříně rozhlasových ústředen Ovládací pult rozhlasové ústředny RRU se vstupem pro automatické hlášení</t>
  </si>
  <si>
    <t>2036478915</t>
  </si>
  <si>
    <t>96</t>
  </si>
  <si>
    <t>7596330010</t>
  </si>
  <si>
    <t>Větve rozhlasového zařízení Vysokoimpedanční oddělovací transformátor 3600:1900, 4kV</t>
  </si>
  <si>
    <t>786015298</t>
  </si>
  <si>
    <t>97</t>
  </si>
  <si>
    <t>7596330015</t>
  </si>
  <si>
    <t>Větve rozhlasového zařízení Oddělovací transformátor 600:600, 4kV, B-TR-51</t>
  </si>
  <si>
    <t>1789191212</t>
  </si>
  <si>
    <t>98</t>
  </si>
  <si>
    <t>7596330020</t>
  </si>
  <si>
    <t>Větve rozhlasového zařízení Trubka ochr.rozhl.stožáru ocelová (HM0316800210000)</t>
  </si>
  <si>
    <t>-1987743236</t>
  </si>
  <si>
    <t>99</t>
  </si>
  <si>
    <t>7596330040</t>
  </si>
  <si>
    <t>Větve rozhlasového zařízení Nosič reproduktoru pozink. (HM0316849990110)</t>
  </si>
  <si>
    <t>690105130</t>
  </si>
  <si>
    <t>100</t>
  </si>
  <si>
    <t>7596330050</t>
  </si>
  <si>
    <t>Větve rozhlasového zařízení Stožár pro 2 repro pozink. bez příslušens (HM0316849990131)</t>
  </si>
  <si>
    <t>199029451</t>
  </si>
  <si>
    <t>101</t>
  </si>
  <si>
    <t>7596330060</t>
  </si>
  <si>
    <t>Větve rozhlasového zařízení Skříň pro reprodukt.plast. lišty DIN APO 31 (HM0316849990133)</t>
  </si>
  <si>
    <t>-356253746</t>
  </si>
  <si>
    <t>102</t>
  </si>
  <si>
    <t>7596330070</t>
  </si>
  <si>
    <t>Větve rozhlasového zařízení Držák trubek ochran. plast (HM0316849990135)</t>
  </si>
  <si>
    <t>-1583600881</t>
  </si>
  <si>
    <t>103</t>
  </si>
  <si>
    <t>7596330080</t>
  </si>
  <si>
    <t>Větve rozhlasového zařízení Čepička pro uzemnění malá PE 17/21 (HM0321711070000)</t>
  </si>
  <si>
    <t>-698711937</t>
  </si>
  <si>
    <t>104</t>
  </si>
  <si>
    <t>7596330100</t>
  </si>
  <si>
    <t>Větve rozhlasového zařízení Interface pro připojení vzdálené rozhlasové ústředny RRU přes větev řídící RRU</t>
  </si>
  <si>
    <t>-1658199063</t>
  </si>
  <si>
    <t>109</t>
  </si>
  <si>
    <t>7596340400</t>
  </si>
  <si>
    <t>Rozhlasové zesilovače Zesilovač pro 100V rozvod 100W</t>
  </si>
  <si>
    <t>1295437462</t>
  </si>
  <si>
    <t>110</t>
  </si>
  <si>
    <t>7596340410</t>
  </si>
  <si>
    <t>Rozhlasové zesilovače Zesilovač pro 100V rozvod 400W</t>
  </si>
  <si>
    <t>-460198446</t>
  </si>
  <si>
    <t>111</t>
  </si>
  <si>
    <t>7596550010</t>
  </si>
  <si>
    <t>Majáčky a akustické úpravy pro nevidomé Orientační hlasový majáček pro nevidomé a slabozraké - 2 hlasové fráze, audio záznam MP3 na kartě SD/MMC přeprogramovatelný, digitální, exteriérový</t>
  </si>
  <si>
    <t>1037852426</t>
  </si>
  <si>
    <t>112</t>
  </si>
  <si>
    <t>7596550020</t>
  </si>
  <si>
    <t>Majáčky a akustické úpravy pro nevidomé Dálkový ovladač majáčků pro nevidomé a slabozraké, bezdrátový, dosah 100 m, 6 programovatelných tlačítek, dvoufrekvenční ( f=86,790 MHz pro ČR)</t>
  </si>
  <si>
    <t>-490664979</t>
  </si>
  <si>
    <t>113</t>
  </si>
  <si>
    <t>7596550030</t>
  </si>
  <si>
    <t>Majáčky a akustické úpravy pro nevidomé Blok příjímače pro dálkovou aktivaci signalizace pro nevidomé</t>
  </si>
  <si>
    <t>-1906946256</t>
  </si>
  <si>
    <t>115</t>
  </si>
  <si>
    <t>7596610160</t>
  </si>
  <si>
    <t>Hodinová zařízení Hlavní hodiny Přijímací modul pro bezdrátovou komunikaci, výstup DCF 77</t>
  </si>
  <si>
    <t>1992968370</t>
  </si>
  <si>
    <t>117</t>
  </si>
  <si>
    <t>7596620010</t>
  </si>
  <si>
    <t>Hodinová zařízení Hlavní hodiny linkový rozvaděč bez síťového zdroje</t>
  </si>
  <si>
    <t>-695205337</t>
  </si>
  <si>
    <t>118</t>
  </si>
  <si>
    <t>7596620020</t>
  </si>
  <si>
    <t>Hodinová zařízení Hlavní hodiny linkový rozvaděč včetně síťového zdroje</t>
  </si>
  <si>
    <t>-1027887378</t>
  </si>
  <si>
    <t>119</t>
  </si>
  <si>
    <t>7596620030</t>
  </si>
  <si>
    <t>Hodinová zařízení Interiérové hodiny ručičkové podružné, jednostranné 30+</t>
  </si>
  <si>
    <t>1135351912</t>
  </si>
  <si>
    <t>120</t>
  </si>
  <si>
    <t>7596620035</t>
  </si>
  <si>
    <t>Hodinová zařízení Interiérové hodiny ručičkové podružné, dvoustranné 30+D</t>
  </si>
  <si>
    <t>-706155402</t>
  </si>
  <si>
    <t>121</t>
  </si>
  <si>
    <t>7596620040</t>
  </si>
  <si>
    <t>Hodinová zařízení Interiérové hodiny ručičkové podružné, jednostranné 40+</t>
  </si>
  <si>
    <t>1981598458</t>
  </si>
  <si>
    <t>122</t>
  </si>
  <si>
    <t>7596620045</t>
  </si>
  <si>
    <t>Hodinová zařízení Interiérové hodiny ručičkové podružné, dvoustranné 40+D</t>
  </si>
  <si>
    <t>-666661980</t>
  </si>
  <si>
    <t>123</t>
  </si>
  <si>
    <t>7596620100</t>
  </si>
  <si>
    <t>Hodinová zařízení Doplňky k hlavním hodinám Přijímač radiosignálu DCF 77,5 kHz, pro běžné použití</t>
  </si>
  <si>
    <t>1354113458</t>
  </si>
  <si>
    <t>124</t>
  </si>
  <si>
    <t>7596620105</t>
  </si>
  <si>
    <t>Hodinová zařízení Doplňky k hlavním hodinám Přijímač satelitního signálu včetně antény, výstup signál DCF 77</t>
  </si>
  <si>
    <t>693403227</t>
  </si>
  <si>
    <t>125</t>
  </si>
  <si>
    <t>7596620150</t>
  </si>
  <si>
    <t>Hodinová zařízení Doplňky k hlavním hodinám Montážní konzola s Pb aku 24 V / 2,3 Ah ETC</t>
  </si>
  <si>
    <t>1995060028</t>
  </si>
  <si>
    <t>126</t>
  </si>
  <si>
    <t>7596620155</t>
  </si>
  <si>
    <t>Hodinová zařízení Doplňky k hlavním hodinám Záložní baterie 24 V / 0,8 Ah</t>
  </si>
  <si>
    <t>330568543</t>
  </si>
  <si>
    <t>127</t>
  </si>
  <si>
    <t>7596620160</t>
  </si>
  <si>
    <t>Hodinová zařízení Doplňky k hlavním hodinám Záložní baterie 12 V / 0,8 Ah</t>
  </si>
  <si>
    <t>22295940</t>
  </si>
  <si>
    <t>128</t>
  </si>
  <si>
    <t>7596620235</t>
  </si>
  <si>
    <t>Hodinová zařízení Doplňky k hlavním hodinám Teplotní čidlo</t>
  </si>
  <si>
    <t>-1324050144</t>
  </si>
  <si>
    <t>129</t>
  </si>
  <si>
    <t>7596630050</t>
  </si>
  <si>
    <t>Hodinová zařízení Interiérové hodiny digitální univerzální digitální jednostranné hodiny z vysoce svítivých LED, (čas, datum), výška číslic 100 mm barva červená</t>
  </si>
  <si>
    <t>213942827</t>
  </si>
  <si>
    <t>130</t>
  </si>
  <si>
    <t>7596630051</t>
  </si>
  <si>
    <t>Hodinová zařízení Interiérové hodiny digitální univerzální digitální jednostranné hodiny z vysoce svítivých LED, (čas, datum), výška číslic 100 mm barva žlutá</t>
  </si>
  <si>
    <t>934784500</t>
  </si>
  <si>
    <t>131</t>
  </si>
  <si>
    <t>7596630052</t>
  </si>
  <si>
    <t>Hodinová zařízení Interiérové hodiny digitální univerzální digitální jednostranné hodiny z vysoce svítivých LED, (čas, datum), výška číslic 100 mm barva modrá/zelená/bílá</t>
  </si>
  <si>
    <t>1722242151</t>
  </si>
  <si>
    <t>132</t>
  </si>
  <si>
    <t>7596630057</t>
  </si>
  <si>
    <t>Hodinová zařízení Interiérové hodiny digitální univerzální digitální jednostranné hodiny se sekundou z vysoce svítivých LED (čas, datum), výška číslic 100 mm barva žlutá</t>
  </si>
  <si>
    <t>-306182854</t>
  </si>
  <si>
    <t>133</t>
  </si>
  <si>
    <t>7596630058</t>
  </si>
  <si>
    <t>Hodinová zařízení Interiérové hodiny digitální univerzální digitální jednostranné hodiny se sekundou z vysoce svítivých LED (čas, datum), výška číslic 100 mm barva modrá/zelená/bílá</t>
  </si>
  <si>
    <t>1123350779</t>
  </si>
  <si>
    <t>134</t>
  </si>
  <si>
    <t>7596630102</t>
  </si>
  <si>
    <t>Hodinová zařízení Exteriérové hodiny ručičkové čtvercové venkovní jednostranné, závěs na stěnu, průměr 50 cm, bez osvětlení a bezpečnostní fólie</t>
  </si>
  <si>
    <t>1274279974</t>
  </si>
  <si>
    <t>135</t>
  </si>
  <si>
    <t>7596630103</t>
  </si>
  <si>
    <t>Hodinová zařízení Exteriérové hodiny ručičkové čtvercové venkovní jednostranné, závěs na stěnu, průměr 60 cm, bez osvětlení a bezpečnostní fólie</t>
  </si>
  <si>
    <t>-372530357</t>
  </si>
  <si>
    <t>136</t>
  </si>
  <si>
    <t>7596630104</t>
  </si>
  <si>
    <t>Hodinová zařízení Exteriérové hodiny ručičkové čtvercové venkovní jednostranné, závěs na stěnu, průměr 80 cm, bez osvětlení a bezpečnostní fólie</t>
  </si>
  <si>
    <t>1196530902</t>
  </si>
  <si>
    <t>137</t>
  </si>
  <si>
    <t>7596630105</t>
  </si>
  <si>
    <t>Hodinová zařízení Exteriérové hodiny ručičkové čtvercové venkovní jednostranné, závěs na stěnu, průměr 100 cm, bez osvětlení a bezpečnostní fólie</t>
  </si>
  <si>
    <t>-17928261</t>
  </si>
  <si>
    <t>138</t>
  </si>
  <si>
    <t>7596630173</t>
  </si>
  <si>
    <t>Hodinová zařízení Exteriérové hodiny ručičkové kruhové venkovní dvoustranné, závěs sloup-středový, průměr 60 cm, bez osvětlení a bezpečnostní fólie</t>
  </si>
  <si>
    <t>-810845445</t>
  </si>
  <si>
    <t>143</t>
  </si>
  <si>
    <t>7596640308</t>
  </si>
  <si>
    <t>Hodinová zařízení Podružné strojky k hodinám PS 1000</t>
  </si>
  <si>
    <t>-798391563</t>
  </si>
  <si>
    <t>144</t>
  </si>
  <si>
    <t>7596810085</t>
  </si>
  <si>
    <t>Telefonní zapojovače Deska pro hvězdicové dálkové ovládání RRU spojovacího systému ALFA</t>
  </si>
  <si>
    <t>2039769244</t>
  </si>
  <si>
    <t>145</t>
  </si>
  <si>
    <t>7596810090</t>
  </si>
  <si>
    <t>Telefonní zapojovače Deska AUT linek s identifikací volajícího pro zapojovač/přepojovač ALFA</t>
  </si>
  <si>
    <t>-655083025</t>
  </si>
  <si>
    <t>146</t>
  </si>
  <si>
    <t>7596810100</t>
  </si>
  <si>
    <t>Telefonní zapojovače Blok dálkového dohledu pro zapojovač/přepojovač ALFA</t>
  </si>
  <si>
    <t>-2131032221</t>
  </si>
  <si>
    <t>147</t>
  </si>
  <si>
    <t>7596810120</t>
  </si>
  <si>
    <t>Telefonní zapojovače Deska řízení 2W pro zapojovač/přepojovač ALFA</t>
  </si>
  <si>
    <t>-285502654</t>
  </si>
  <si>
    <t>148</t>
  </si>
  <si>
    <t>7596810130</t>
  </si>
  <si>
    <t>Telefonní zapojovače Deska dálkového ovládání rozhlasových ústředen RRU pro zapojovač/přepojovač ALFA</t>
  </si>
  <si>
    <t>983512745</t>
  </si>
  <si>
    <t>149</t>
  </si>
  <si>
    <t>7596810160</t>
  </si>
  <si>
    <t>Telefonní zapojovače Etáž do 19" rackové skříně pro systémy zapojovač/přepojovač ALFA</t>
  </si>
  <si>
    <t>-266046773</t>
  </si>
  <si>
    <t>150</t>
  </si>
  <si>
    <t>7596810163</t>
  </si>
  <si>
    <t>Telefonní zapojovače Expander druhé etáže zapojovače/přepojovače ALFA</t>
  </si>
  <si>
    <t>118431073</t>
  </si>
  <si>
    <t>151</t>
  </si>
  <si>
    <t>7596810166</t>
  </si>
  <si>
    <t>Telefonní zapojovače Expander řídící etáže zapojovače/přepojovače ALFA</t>
  </si>
  <si>
    <t>1642357611</t>
  </si>
  <si>
    <t>152</t>
  </si>
  <si>
    <t>7596810170</t>
  </si>
  <si>
    <t>Telefonní zapojovače Deska připojení do sítě GSMR pro zapojovač/přepojovač ALFA</t>
  </si>
  <si>
    <t>-1689075687</t>
  </si>
  <si>
    <t>153</t>
  </si>
  <si>
    <t>7596810180</t>
  </si>
  <si>
    <t>Telefonní zapojovače Hlavní rozvod pro 10 linek pro zapojovač/přepojovač ALFA a zapojovače MIKRO</t>
  </si>
  <si>
    <t>1358053999</t>
  </si>
  <si>
    <t>154</t>
  </si>
  <si>
    <t>7596810200</t>
  </si>
  <si>
    <t>Telefonní zapojovače Interface obsluhovacího pultu PC univerzální s příslušenstvím pro zapojovač/přepojovač ALFA</t>
  </si>
  <si>
    <t>1180319647</t>
  </si>
  <si>
    <t>155</t>
  </si>
  <si>
    <t>7596810210</t>
  </si>
  <si>
    <t>Telefonní zapojovače Deska ISDN linek s rozhraním S0 pro zapojovač/přepojovač ALFA</t>
  </si>
  <si>
    <t>315440615</t>
  </si>
  <si>
    <t>156</t>
  </si>
  <si>
    <t>7596810240</t>
  </si>
  <si>
    <t>Telefonní zapojovače Deska MB linek zapojovače ALFA</t>
  </si>
  <si>
    <t>-463825520</t>
  </si>
  <si>
    <t>157</t>
  </si>
  <si>
    <t>7596810250</t>
  </si>
  <si>
    <t>Telefonní zapojovače Deska místního připojení radiostanice pro zapojovač/přepojovač ALFA</t>
  </si>
  <si>
    <t>-156187547</t>
  </si>
  <si>
    <t>158</t>
  </si>
  <si>
    <t>7596810270</t>
  </si>
  <si>
    <t>Telefonní zapojovače Deska ovládání rozhlasové ústředny pro zapojovač/přepojovač ALFA</t>
  </si>
  <si>
    <t>1181775522</t>
  </si>
  <si>
    <t>159</t>
  </si>
  <si>
    <t>7596810320</t>
  </si>
  <si>
    <t>Telefonní zapojovače Přepěťové ochrany pro 10 linek pro zapojovač/přepojovač ALFA a zapojovače MIKRO</t>
  </si>
  <si>
    <t>-268722059</t>
  </si>
  <si>
    <t>160</t>
  </si>
  <si>
    <t>7596810355</t>
  </si>
  <si>
    <t>Telefonní zapojovače Deska dálkového ovládání RRU přes LAN/IP pro zapojovač/přepojovač ALFA</t>
  </si>
  <si>
    <t>442074693</t>
  </si>
  <si>
    <t>161</t>
  </si>
  <si>
    <t>7596810370</t>
  </si>
  <si>
    <t>Telefonní zapojovače Deska snímání kontaktů pro zapojovač/přepojovač ALFA</t>
  </si>
  <si>
    <t>1290506594</t>
  </si>
  <si>
    <t>162</t>
  </si>
  <si>
    <t>7596810390</t>
  </si>
  <si>
    <t>Telefonní zapojovače SW zapojovače/přepojovače ALFA pro dálkový rozhlas</t>
  </si>
  <si>
    <t>-1933541488</t>
  </si>
  <si>
    <t>163</t>
  </si>
  <si>
    <t>7596810430</t>
  </si>
  <si>
    <t>Telefonní zapojovače SW zapojovače ALFA</t>
  </si>
  <si>
    <t>-1234557029</t>
  </si>
  <si>
    <t>164</t>
  </si>
  <si>
    <t>7596810491</t>
  </si>
  <si>
    <t>Telefonní zapojovače Deska řízení VoIP účastníků pro zapojovač/přepojovač ALFA</t>
  </si>
  <si>
    <t>415393733</t>
  </si>
  <si>
    <t>165</t>
  </si>
  <si>
    <t>7596810500</t>
  </si>
  <si>
    <t>Telefonní zapojovače Deska sdílených MB linek pro zapojovač/přepojovač ALFA</t>
  </si>
  <si>
    <t>237346182</t>
  </si>
  <si>
    <t>166</t>
  </si>
  <si>
    <t>7596810520</t>
  </si>
  <si>
    <t>Telefonní zapojovače Zálohovaný zdroj, 19" RACK 24V/17AH pro zapojovač/přepojovač ALFA</t>
  </si>
  <si>
    <t>1729871808</t>
  </si>
  <si>
    <t>167</t>
  </si>
  <si>
    <t>7596810530</t>
  </si>
  <si>
    <t>Telefonní zapojovače Spárovaná dvojice bezúdržbových baterií 12V/4Ah pro zálohovaný zdroj BZ-24-4 a BZR-24-4</t>
  </si>
  <si>
    <t>1446808412</t>
  </si>
  <si>
    <t>168</t>
  </si>
  <si>
    <t>7596810540</t>
  </si>
  <si>
    <t>Telefonní zapojovače Spárovaná dvojice bezúdržbových baterií 12V/17Ah pro zálohovaný zdroj ALFA-ZZ24-RACK a BZR-24-U</t>
  </si>
  <si>
    <t>-2055966669</t>
  </si>
  <si>
    <t>169</t>
  </si>
  <si>
    <t>7596810550</t>
  </si>
  <si>
    <t>Telefonní zapojovače Zálohovaný zdroj 230V/24V/500mA/4Ah pro zapojovače MIKRO, provedení na zeď</t>
  </si>
  <si>
    <t>-35745095</t>
  </si>
  <si>
    <t>170</t>
  </si>
  <si>
    <t>7596810560</t>
  </si>
  <si>
    <t>Telefonní zapojovače Zálohovaný zdroj, 19" RACK 230V/12V/500mA/4Ah pro zapojovače MIKRO-NZ-8</t>
  </si>
  <si>
    <t>609531439</t>
  </si>
  <si>
    <t>171</t>
  </si>
  <si>
    <t>7596810570</t>
  </si>
  <si>
    <t>Telefonní zapojovače Zálohovaný zdroj, 19" RACK 230V/24V/500mA/4Ah pro zapojovače MIKRO</t>
  </si>
  <si>
    <t>1875300624</t>
  </si>
  <si>
    <t>172</t>
  </si>
  <si>
    <t>7596810575</t>
  </si>
  <si>
    <t>Telefonní zapojovače Zálohovaný zdroj DC24 s třemi samostatně jištěnými výstupy a funkcemi dálkového dohledu pro zapojovač/přepojovač ALFA</t>
  </si>
  <si>
    <t>375796720</t>
  </si>
  <si>
    <t>173</t>
  </si>
  <si>
    <t>7596810635</t>
  </si>
  <si>
    <t>Telefonní zapojovače Interface přepínání mezi 2 obsluhovacími pulty zapojovače/přepojovače ALFA</t>
  </si>
  <si>
    <t>-442437225</t>
  </si>
  <si>
    <t>174</t>
  </si>
  <si>
    <t>7596810640</t>
  </si>
  <si>
    <t>Telefonní zapojovače Interface pro přepínání mezi hlavním a záložním traktem E1 dálkově ovládaných zapojovačů ALFA</t>
  </si>
  <si>
    <t>-1919731828</t>
  </si>
  <si>
    <t>175</t>
  </si>
  <si>
    <t>7596810650</t>
  </si>
  <si>
    <t>Telefonní zapojovače Modul pro detekci vyzvánění MB značek pro 8 linek</t>
  </si>
  <si>
    <t>297497296</t>
  </si>
  <si>
    <t>176</t>
  </si>
  <si>
    <t>7596810660</t>
  </si>
  <si>
    <t>Telefonní zapojovače Interface sdílení 3 MB linek pro zapojovač/přepojovač ALFA a zapojovače MIKRO</t>
  </si>
  <si>
    <t>-1292608642</t>
  </si>
  <si>
    <t>177</t>
  </si>
  <si>
    <t>7596810665</t>
  </si>
  <si>
    <t>Telefonní zapojovače Převodník mezi MB linkou v zapojovačích ALFA, MIKRO, VTO HMB-EXT-S a sítí VoIP</t>
  </si>
  <si>
    <t>675874231</t>
  </si>
  <si>
    <t>178</t>
  </si>
  <si>
    <t>7596810670</t>
  </si>
  <si>
    <t>Telefonní zapojovače Interface odposlechu linky pro MIKRO-NZ-10</t>
  </si>
  <si>
    <t>1796517671</t>
  </si>
  <si>
    <t>179</t>
  </si>
  <si>
    <t>7596810775</t>
  </si>
  <si>
    <t>Telefonní zapojovače Modul baterií 24V/17AH pro zálohovaný zdroj BZR-24-U</t>
  </si>
  <si>
    <t>734033117</t>
  </si>
  <si>
    <t>180</t>
  </si>
  <si>
    <t>7596810830</t>
  </si>
  <si>
    <t>Telefonní zapojovače Modul aktivace nahrávacího zařízení zapínací do zapojovače MIKRO</t>
  </si>
  <si>
    <t>1344734759</t>
  </si>
  <si>
    <t>181</t>
  </si>
  <si>
    <t>7596810840</t>
  </si>
  <si>
    <t>Telefonní zapojovače Modul AUT linky do zapojovače MIKRO</t>
  </si>
  <si>
    <t>-372520563</t>
  </si>
  <si>
    <t>182</t>
  </si>
  <si>
    <t>7596810890</t>
  </si>
  <si>
    <t>Telefonní zapojovače Hlavní rozvod linek pro 16 linek ve skříni pro zapojovače MIKRO</t>
  </si>
  <si>
    <t>-675982831</t>
  </si>
  <si>
    <t>183</t>
  </si>
  <si>
    <t>7596810900</t>
  </si>
  <si>
    <t>Telefonní zapojovače Zapojovač pro 10 linek MIKRO-NZ-10</t>
  </si>
  <si>
    <t>986848346</t>
  </si>
  <si>
    <t>184</t>
  </si>
  <si>
    <t>7596810905</t>
  </si>
  <si>
    <t>Telefonní zapojovače Spojovací jednotka zapojovače MIKRO-NZ-10</t>
  </si>
  <si>
    <t>-1905406003</t>
  </si>
  <si>
    <t>185</t>
  </si>
  <si>
    <t>7596810910</t>
  </si>
  <si>
    <t>Telefonní zapojovače Náhradní zapojovač pro 8 linek MIKRO-NZ-8</t>
  </si>
  <si>
    <t>-1738886292</t>
  </si>
  <si>
    <t>186</t>
  </si>
  <si>
    <t>7596810930</t>
  </si>
  <si>
    <t>Telefonní zapojovače Přepínání linek mezi hlavním a náhradním zapojovačem ALFA a MIKRO pro 10 linek</t>
  </si>
  <si>
    <t>870265814</t>
  </si>
  <si>
    <t>187</t>
  </si>
  <si>
    <t>7596810940</t>
  </si>
  <si>
    <t>Telefonní zapojovače Zapojovač bez modulů MIKRO-Z-0</t>
  </si>
  <si>
    <t>-1042946623</t>
  </si>
  <si>
    <t>188</t>
  </si>
  <si>
    <t>7596810970</t>
  </si>
  <si>
    <t>Telefonní zapojovače Modul MB linky do zapojovače MIKRO</t>
  </si>
  <si>
    <t>-394509403</t>
  </si>
  <si>
    <t>189</t>
  </si>
  <si>
    <t>7596811050</t>
  </si>
  <si>
    <t>Telefonní zapojovače Modul odposlechu linky do zapojovače MIKRO</t>
  </si>
  <si>
    <t>-1573661073</t>
  </si>
  <si>
    <t>190</t>
  </si>
  <si>
    <t>7596811060</t>
  </si>
  <si>
    <t>Telefonní zapojovače Modul ovládání rozhlasové ústředny do zapojovače MIKRO</t>
  </si>
  <si>
    <t>1056305033</t>
  </si>
  <si>
    <t>191</t>
  </si>
  <si>
    <t>7596811070</t>
  </si>
  <si>
    <t>Telefonní zapojovače Modul doplňkové větve rozhlasové ústředny do zapojovače MIKRO</t>
  </si>
  <si>
    <t>939922296</t>
  </si>
  <si>
    <t>192</t>
  </si>
  <si>
    <t>7596811120</t>
  </si>
  <si>
    <t>Telefonní zapojovače Modul zkrácené frekvenční volby pro 8 čísel do zapojovače MIKRO</t>
  </si>
  <si>
    <t>200326676</t>
  </si>
  <si>
    <t>193</t>
  </si>
  <si>
    <t>7596811130</t>
  </si>
  <si>
    <t>Telefonní zapojovače Modul tlačítka bez aretace do zapojovače MIKRO</t>
  </si>
  <si>
    <t>1351487101</t>
  </si>
  <si>
    <t>194</t>
  </si>
  <si>
    <t>7596811140</t>
  </si>
  <si>
    <t>Telefonní zapojovače Modul UB linky do zapojovače MIKRO</t>
  </si>
  <si>
    <t>647372646</t>
  </si>
  <si>
    <t>195</t>
  </si>
  <si>
    <t>7596811150</t>
  </si>
  <si>
    <t>Telefonní zapojovače Modul sdílené MB linky do zapojovače MIKRO</t>
  </si>
  <si>
    <t>-1073029635</t>
  </si>
  <si>
    <t>196</t>
  </si>
  <si>
    <t>7596811240</t>
  </si>
  <si>
    <t>Telefonní zapojovače Rozbočovač pro vysokoimpedanční převod mezi čtyřdrátovou a dvoudrátovou linkou</t>
  </si>
  <si>
    <t>224920368</t>
  </si>
  <si>
    <t>197</t>
  </si>
  <si>
    <t>7596811250</t>
  </si>
  <si>
    <t>Telefonní zapojovače Zálohovaný zdroj 230V/6V/750mA/3,2Ah pro zapojovače MIKRO-NZ-8, provedení na zeď</t>
  </si>
  <si>
    <t>-1908584819</t>
  </si>
  <si>
    <t>198</t>
  </si>
  <si>
    <t>7596811350</t>
  </si>
  <si>
    <t>Telefonní zapojovače Třístupňová přepěťová ochrana pro dvě telefonní linky</t>
  </si>
  <si>
    <t>-1877055450</t>
  </si>
  <si>
    <t>199</t>
  </si>
  <si>
    <t>7596811450</t>
  </si>
  <si>
    <t>Telefonní zapojovače Blok dálkového dohledu pro zapojovač DTS</t>
  </si>
  <si>
    <t>-1354014415</t>
  </si>
  <si>
    <t>200</t>
  </si>
  <si>
    <t>7596811460</t>
  </si>
  <si>
    <t>Telefonní zapojovače Deska řízení pro zapojovač DTS</t>
  </si>
  <si>
    <t>-1606076796</t>
  </si>
  <si>
    <t>201</t>
  </si>
  <si>
    <t>7596811470</t>
  </si>
  <si>
    <t>Telefonní zapojovače Etáž do 19" rackové skříně pro zapojovač DTS</t>
  </si>
  <si>
    <t>796871436</t>
  </si>
  <si>
    <t>202</t>
  </si>
  <si>
    <t>7596811480</t>
  </si>
  <si>
    <t>Telefonní zapojovače Zálohovaný zdroj DC24 pro zapojovač DTS</t>
  </si>
  <si>
    <t>-1255705344</t>
  </si>
  <si>
    <t>203</t>
  </si>
  <si>
    <t>7596820010</t>
  </si>
  <si>
    <t>Ovládací skříňky telefonního zapojovače Mikrotelefon k obsluhovacímu pultu ALFA-OPx-0 pro zapojovač/přepojovač ALFA</t>
  </si>
  <si>
    <t>-1836155004</t>
  </si>
  <si>
    <t>204</t>
  </si>
  <si>
    <t>7596820020</t>
  </si>
  <si>
    <t>Ovládací skříňky telefonního zapojovače Mikrotelefon k obsluhovacímu pultu ALFA-OPx-M pro zapojovač/přepojovač ALFA a zapojovač MIKRO</t>
  </si>
  <si>
    <t>98168626</t>
  </si>
  <si>
    <t>205</t>
  </si>
  <si>
    <t>7596820030</t>
  </si>
  <si>
    <t>Ovládací skříňky telefonního zapojovače Nožní spínač pro obsluhovací pult zapojovače/přepojovače ALFA</t>
  </si>
  <si>
    <t>175775411</t>
  </si>
  <si>
    <t>206</t>
  </si>
  <si>
    <t>7596820050</t>
  </si>
  <si>
    <t>Ovládací skříňky telefonního zapojovače Obsluhovací pult s displejem 16 tlačítek pro zapojovač/přepojovač ALFA</t>
  </si>
  <si>
    <t>-1990289271</t>
  </si>
  <si>
    <t>207</t>
  </si>
  <si>
    <t>7596820060</t>
  </si>
  <si>
    <t>Ovládací skříňky telefonního zapojovače Obsluhovací pult s displejem 32 tlačítek pro zapojovač/přepojovač ALFA</t>
  </si>
  <si>
    <t>-1312541563</t>
  </si>
  <si>
    <t>208</t>
  </si>
  <si>
    <t>7596820110</t>
  </si>
  <si>
    <t>Ovládací skříňky telefonního zapojovače Sada rozšíření obsluhovacího pultu ALFA-Opx-MUD o 16 tlačítek</t>
  </si>
  <si>
    <t>-1304771127</t>
  </si>
  <si>
    <t>209</t>
  </si>
  <si>
    <t>7596820120</t>
  </si>
  <si>
    <t>Ovládací skříňky telefonního zapojovače Obsluhovací pult PC s dotykovou obrazovkou ALFA-OPPC-TIPRO pro zapojovač/přepojovač ALFA</t>
  </si>
  <si>
    <t>1528747770</t>
  </si>
  <si>
    <t>210</t>
  </si>
  <si>
    <t>7596820130</t>
  </si>
  <si>
    <t>Ovládací skříňky telefonního zapojovače Tichá hovorová souprava k obsluhovacímu pultu ALFA-OPPC-TIPRO pro zapojovač/přepojovač ALFA</t>
  </si>
  <si>
    <t>-1599716719</t>
  </si>
  <si>
    <t>211</t>
  </si>
  <si>
    <t>7596820145</t>
  </si>
  <si>
    <t>Ovládací skříňky telefonního zapojovače DC/DC měnič 24 V/12V/48W pro OPPC TIPRO systému ALFA</t>
  </si>
  <si>
    <t>-412992022</t>
  </si>
  <si>
    <t>212</t>
  </si>
  <si>
    <t>7596820250</t>
  </si>
  <si>
    <t>Ovládací skříňky telefonního zapojovače Hlasitá hovorová souprava k počítačovému obsluhovacímu pultu pro zapojovač/přepojovač ALFA</t>
  </si>
  <si>
    <t>857482165</t>
  </si>
  <si>
    <t>213</t>
  </si>
  <si>
    <t>7596820253</t>
  </si>
  <si>
    <t>Ovládací skříňky telefonního zapojovače Interface pro připojení obsluhovacího pultu k spojovací jednotce zapojovače MIKRO-NZ-10</t>
  </si>
  <si>
    <t>-1829493178</t>
  </si>
  <si>
    <t>214</t>
  </si>
  <si>
    <t>7596820255</t>
  </si>
  <si>
    <t>Ovládací skříňky telefonního zapojovače Interface obsluhovacího pultu pro zapojovač DTS</t>
  </si>
  <si>
    <t>1494278558</t>
  </si>
  <si>
    <t>215</t>
  </si>
  <si>
    <t>7596820257</t>
  </si>
  <si>
    <t>Ovládací skříňky telefonního zapojovače Obsluhovací pult zapojovače MIKRO-NZ-10</t>
  </si>
  <si>
    <t>-798452924</t>
  </si>
  <si>
    <t>216</t>
  </si>
  <si>
    <t>7596820258</t>
  </si>
  <si>
    <t>Ovládací skříňky telefonního zapojovače Mikrofon s optickou indikací pro obsluhovací pult ALFA-Opx-MUD zapojovače/přepojovače ALFA</t>
  </si>
  <si>
    <t>-762973440</t>
  </si>
  <si>
    <t>217</t>
  </si>
  <si>
    <t>7596820260</t>
  </si>
  <si>
    <t>Ovládací skříňky telefonního zapojovače Mikrotelefon pro zapojovače MIKRO-NZ-10</t>
  </si>
  <si>
    <t>771413581</t>
  </si>
  <si>
    <t>218</t>
  </si>
  <si>
    <t>7596820266</t>
  </si>
  <si>
    <t>Ovládací skříňky telefonního zapojovače SW obsluhovacího pultu zapojovače DTS pro dálkové ovládání RRU</t>
  </si>
  <si>
    <t>785094245</t>
  </si>
  <si>
    <t>219</t>
  </si>
  <si>
    <t>7596820268</t>
  </si>
  <si>
    <t>Ovládací skříňky telefonního zapojovače Obsluhovací pult IP s 7" dotykovou obrazovkou, tichou a hlasitou hovorovou soupravou pro zapojovač DTS</t>
  </si>
  <si>
    <t>-2083341531</t>
  </si>
  <si>
    <t>220</t>
  </si>
  <si>
    <t>7596820294</t>
  </si>
  <si>
    <t>Ovládací skříňky telefonního zapojovače SW obsluhovacího pultu zapojovače/přepojovače ALFA pro dálkový rozhlas</t>
  </si>
  <si>
    <t>119007075</t>
  </si>
  <si>
    <t>221</t>
  </si>
  <si>
    <t>7596820306</t>
  </si>
  <si>
    <t>Ovládací skříňky telefonního zapojovače SW obsluhovacího pultu zapojovače ALFA</t>
  </si>
  <si>
    <t>-761519586</t>
  </si>
  <si>
    <t>222</t>
  </si>
  <si>
    <t>7596820320</t>
  </si>
  <si>
    <t>Ovládací skříňky telefonního zapojovače SW počítačového obsluhovacího pultu zapojovače ALFA pro dálkovou komunikaci</t>
  </si>
  <si>
    <t>-344960960</t>
  </si>
  <si>
    <t>223</t>
  </si>
  <si>
    <t>7596820325</t>
  </si>
  <si>
    <t>Ovládací skříňky telefonního zapojovače SW počítačového obsluhovacího pultu zapojovače/přepojovače ALFA pro funkcionalitu volby GSM-R z externí aplikace</t>
  </si>
  <si>
    <t>1076082248</t>
  </si>
  <si>
    <t>224</t>
  </si>
  <si>
    <t>7596820330</t>
  </si>
  <si>
    <t>Ovládací skříňky telefonního zapojovače SW počítačového obsluhovacího pultu zapojovače/přepojovače ALFA pro terminál GSM-R</t>
  </si>
  <si>
    <t>2036844085</t>
  </si>
  <si>
    <t>225</t>
  </si>
  <si>
    <t>7596820380</t>
  </si>
  <si>
    <t>Ovládací skříňky telefonního zapojovače SW počítačového obsluhovacího pultu zapojovače ALFA</t>
  </si>
  <si>
    <t>-339693362</t>
  </si>
  <si>
    <t>226</t>
  </si>
  <si>
    <t>7596820385</t>
  </si>
  <si>
    <t>Ovládací skříňky telefonního zapojovače SW počítačového obsluhovacího pultu zapojovače/přepojovače ALFA pro funkcionalitu STOP GSM-R - testovací režim</t>
  </si>
  <si>
    <t>444147584</t>
  </si>
  <si>
    <t>227</t>
  </si>
  <si>
    <t>7596820430</t>
  </si>
  <si>
    <t>Ovládací skříňky telefonního zapojovače SW počítačového obsluhovacího pultu zapojovače/přepojovače ALFA pro záznam hovorů REVOC</t>
  </si>
  <si>
    <t>772072367</t>
  </si>
  <si>
    <t>228</t>
  </si>
  <si>
    <t>7596910070</t>
  </si>
  <si>
    <t>Venkovní telefonní objekty Základ pod telefon 17x37x150cm (HM0592110050000)</t>
  </si>
  <si>
    <t>-257888138</t>
  </si>
  <si>
    <t>229</t>
  </si>
  <si>
    <t>7596950010</t>
  </si>
  <si>
    <t>Ocelové stožáry Patní upevnění stožáru 1,5 (HM0383889990193)</t>
  </si>
  <si>
    <t>1680017745</t>
  </si>
  <si>
    <t>230</t>
  </si>
  <si>
    <t>7596950020</t>
  </si>
  <si>
    <t>Ocelové stožáry Konzola do zdi do dl.0,8m třmen*76mm (HM0383889990111)</t>
  </si>
  <si>
    <t>364299993</t>
  </si>
  <si>
    <t>231</t>
  </si>
  <si>
    <t>7596950030</t>
  </si>
  <si>
    <t>Ocelové stožáry Konzola do zdi do dl.0,8m třmen*89mm (HM0383889990112)</t>
  </si>
  <si>
    <t>-1517336208</t>
  </si>
  <si>
    <t>232</t>
  </si>
  <si>
    <t>7596950040</t>
  </si>
  <si>
    <t>Ocelové stožáry Konzola do zdi do L1m třmen*76mm (HM0383889990114)</t>
  </si>
  <si>
    <t>1523845037</t>
  </si>
  <si>
    <t>233</t>
  </si>
  <si>
    <t>7596950050</t>
  </si>
  <si>
    <t>Ocelové stožáry Konzola do zdi do dl.1m Třmen*89 (HM0383889990099)</t>
  </si>
  <si>
    <t>-929435760</t>
  </si>
  <si>
    <t>234</t>
  </si>
  <si>
    <t>7596950060</t>
  </si>
  <si>
    <t>Ocelové stožáry Konzola do zdi do L1,2m třmen*76mm (HM0383889990117)</t>
  </si>
  <si>
    <t>10702869</t>
  </si>
  <si>
    <t>235</t>
  </si>
  <si>
    <t>7596950070</t>
  </si>
  <si>
    <t>Ocelové stožáry Konzola do zdi do L1,2m třmen*89mm (HM0383889990118)</t>
  </si>
  <si>
    <t>1091737169</t>
  </si>
  <si>
    <t>236</t>
  </si>
  <si>
    <t>7596950080</t>
  </si>
  <si>
    <t>Ocelové stožáry Konzola na zeď do 0,6m třmen*76mm (HM0383889990128)</t>
  </si>
  <si>
    <t>1813128400</t>
  </si>
  <si>
    <t>237</t>
  </si>
  <si>
    <t>7596950230</t>
  </si>
  <si>
    <t>Ocelové stožáry Základ podl.pod stož. *76mm (HM0383889990135)</t>
  </si>
  <si>
    <t>-672281178</t>
  </si>
  <si>
    <t>238</t>
  </si>
  <si>
    <t>7596950820</t>
  </si>
  <si>
    <t>Ocelové stožáry Výložník jednoramenný (HM0383889990205)</t>
  </si>
  <si>
    <t>-898182710</t>
  </si>
  <si>
    <t>239</t>
  </si>
  <si>
    <t>7596950850</t>
  </si>
  <si>
    <t>Ocelové stožáry Výlož.dvouram.stožár 60/90 rozt.1m (HM0383889990265)</t>
  </si>
  <si>
    <t>750154499</t>
  </si>
  <si>
    <t>241</t>
  </si>
  <si>
    <t>7491100060</t>
  </si>
  <si>
    <t>Trubková vedení Ohebné elektroinstalační trubky 2313/LPE-2 pr.13,5 125N b.</t>
  </si>
  <si>
    <t>-267117698</t>
  </si>
  <si>
    <t>242</t>
  </si>
  <si>
    <t>7491100070</t>
  </si>
  <si>
    <t>Trubková vedení Ohebné elektroinstalační trubky 2316/LPE-2 pr.16 125N b.</t>
  </si>
  <si>
    <t>-1276055307</t>
  </si>
  <si>
    <t>243</t>
  </si>
  <si>
    <t>7491100080</t>
  </si>
  <si>
    <t>Trubková vedení Ohebné elektroinstalační trubky 2323/LPE-2 pr.23 125N b.</t>
  </si>
  <si>
    <t>-1213852603</t>
  </si>
  <si>
    <t>244</t>
  </si>
  <si>
    <t>7491100090</t>
  </si>
  <si>
    <t>Trubková vedení Ohebné elektroinstalační trubky 2329/LPE-2 pr.29 125N b.</t>
  </si>
  <si>
    <t>-1049538476</t>
  </si>
  <si>
    <t>245</t>
  </si>
  <si>
    <t>7491100100</t>
  </si>
  <si>
    <t>Trubková vedení Ohebné elektroinstalační trubky 2336/LPE-2 pr.36 125N b.</t>
  </si>
  <si>
    <t>-783936038</t>
  </si>
  <si>
    <t>246</t>
  </si>
  <si>
    <t>7491100110</t>
  </si>
  <si>
    <t>Trubková vedení Ohebné elektroinstalační trubky KOPOFLEX 40 rudá</t>
  </si>
  <si>
    <t>909576637</t>
  </si>
  <si>
    <t>247</t>
  </si>
  <si>
    <t>7491100120</t>
  </si>
  <si>
    <t>Trubková vedení Ohebné elektroinstalační trubky KOPOFLEX 50 rudá</t>
  </si>
  <si>
    <t>1219434248</t>
  </si>
  <si>
    <t>248</t>
  </si>
  <si>
    <t>7491100130</t>
  </si>
  <si>
    <t>Trubková vedení Ohebné elektroinstalační trubky KOPOFLEX 110 rudá</t>
  </si>
  <si>
    <t>-1873442892</t>
  </si>
  <si>
    <t>252</t>
  </si>
  <si>
    <t>7491201220</t>
  </si>
  <si>
    <t>Elektroinstalační materiál Elektroinstalační krabice a rozvodky Bez zapojení Krabice KT 250x110 rozvodná</t>
  </si>
  <si>
    <t>-1636379385</t>
  </si>
  <si>
    <t>253</t>
  </si>
  <si>
    <t>7491201270</t>
  </si>
  <si>
    <t>Elektroinstalační materiál Elektroinstalační krabice a rozvodky Bez zapojení Víčko z PH KT 250</t>
  </si>
  <si>
    <t>2011235732</t>
  </si>
  <si>
    <t>254</t>
  </si>
  <si>
    <t>7491201330</t>
  </si>
  <si>
    <t>Elektroinstalační materiál Elektroinstalační krabice a rozvodky Bez zapojení Krabice KT 250L rozvodná do sádrokartonu</t>
  </si>
  <si>
    <t>366123058</t>
  </si>
  <si>
    <t>255</t>
  </si>
  <si>
    <t>7491201340</t>
  </si>
  <si>
    <t>Elektroinstalační materiál Elektroinstalační krabice a rozvodky Bez zapojení Krabice KBT-1 vysoká do betonu</t>
  </si>
  <si>
    <t>1729098235</t>
  </si>
  <si>
    <t>256</t>
  </si>
  <si>
    <t>7491201350</t>
  </si>
  <si>
    <t>Elektroinstalační materiál Elektroinstalační krabice a rozvodky Bez zapojení Krabice KBT-2 nízká do betonu</t>
  </si>
  <si>
    <t>-1721150651</t>
  </si>
  <si>
    <t>257</t>
  </si>
  <si>
    <t>7491201360</t>
  </si>
  <si>
    <t>Elektroinstalační materiál Elektroinstalační krabice a rozvodky Bez zapojení Víčko KBV-1 krabice do betonu</t>
  </si>
  <si>
    <t>-1723987544</t>
  </si>
  <si>
    <t>258</t>
  </si>
  <si>
    <t>7491201370</t>
  </si>
  <si>
    <t>Elektroinstalační materiál Elektroinstalační krabice a rozvodky Bez zapojení Spodek KBS-2 krabice do betonu</t>
  </si>
  <si>
    <t>1780771932</t>
  </si>
  <si>
    <t>259</t>
  </si>
  <si>
    <t>7491201430</t>
  </si>
  <si>
    <t>Elektroinstalační materiál Elektroinstalační krabice a rozvodky Bez zapojení Krabice KEZ do zateplení</t>
  </si>
  <si>
    <t>-1925211853</t>
  </si>
  <si>
    <t>260</t>
  </si>
  <si>
    <t>7491201440</t>
  </si>
  <si>
    <t>Elektroinstalační materiál Elektroinstalační krabice a rozvodky Bez zapojení Krabice 8110 protipožární</t>
  </si>
  <si>
    <t>840436928</t>
  </si>
  <si>
    <t>261</t>
  </si>
  <si>
    <t>7491201450</t>
  </si>
  <si>
    <t>Elektroinstalační materiál Elektroinstalační krabice a rozvodky Bez zapojení Krabice 8117</t>
  </si>
  <si>
    <t>562932530</t>
  </si>
  <si>
    <t>262</t>
  </si>
  <si>
    <t>7491201460</t>
  </si>
  <si>
    <t>-960905393</t>
  </si>
  <si>
    <t>263</t>
  </si>
  <si>
    <t>7491201480</t>
  </si>
  <si>
    <t>Elektroinstalační materiál Elektroinstalační krabice a rozvodky Bez zapojení Krabice KU 68 LD/2 samoúchytná</t>
  </si>
  <si>
    <t>-1910492388</t>
  </si>
  <si>
    <t>264</t>
  </si>
  <si>
    <t>7491201490</t>
  </si>
  <si>
    <t>Elektroinstalační materiál Elektroinstalační krabice a rozvodky Bez zapojení Krabice KP 64/LD samoúch.do sádr.</t>
  </si>
  <si>
    <t>1413032577</t>
  </si>
  <si>
    <t>265</t>
  </si>
  <si>
    <t>7491201540</t>
  </si>
  <si>
    <t>Elektroinstalační materiál Elektroinstalační krabice a rozvodky Bez zapojení Krabice lištová LK80X28/2T</t>
  </si>
  <si>
    <t>1022885926</t>
  </si>
  <si>
    <t>266</t>
  </si>
  <si>
    <t>7491201550</t>
  </si>
  <si>
    <t>Elektroinstalační materiál Elektroinstalační krabice a rozvodky Bez zapojení Krabicová rozvodka 6455-11, acidur, IP67 5P</t>
  </si>
  <si>
    <t>-1108347310</t>
  </si>
  <si>
    <t>267</t>
  </si>
  <si>
    <t>7491204040</t>
  </si>
  <si>
    <t>Elektroinstalační materiál Zásuvky instalační Zásuvka polozápustná dvojnásobná chráněná, šroubové svorky, IP20</t>
  </si>
  <si>
    <t>1825788543</t>
  </si>
  <si>
    <t>270</t>
  </si>
  <si>
    <t>7491204710</t>
  </si>
  <si>
    <t>Elektroinstalační materiál Zásuvky instalační Zásuvka dvojnásobná s ochranou proti přepětí</t>
  </si>
  <si>
    <t>-388026596</t>
  </si>
  <si>
    <t>271</t>
  </si>
  <si>
    <t>7491204720</t>
  </si>
  <si>
    <t>Elektroinstalační materiál Zásuvky instalační Zásuvka technická venkovní, Al, vzor K, řazení 2P, šroubové svorky, IP55</t>
  </si>
  <si>
    <t>1469047449</t>
  </si>
  <si>
    <t>272</t>
  </si>
  <si>
    <t>7491205690</t>
  </si>
  <si>
    <t>Elektroinstalační materiál Zásuvky instalační Zásuvka 1 fázová 230V/16A montáž na DIN lištu</t>
  </si>
  <si>
    <t>-1166796342</t>
  </si>
  <si>
    <t>276</t>
  </si>
  <si>
    <t>7491510090</t>
  </si>
  <si>
    <t>Protipožární a kabelové ucpávky Protipožární ucpávky a tmely zpěvňující tmel CP 611A, tuba 310ml, do EI 90 min.</t>
  </si>
  <si>
    <t>57258208</t>
  </si>
  <si>
    <t>277</t>
  </si>
  <si>
    <t>7491510100</t>
  </si>
  <si>
    <t>Protipožární a kabelové ucpávky Kabelové ucpávky Vývodka M20 šedá, včetně těsnění</t>
  </si>
  <si>
    <t>-18417624</t>
  </si>
  <si>
    <t>278</t>
  </si>
  <si>
    <t>7492300140</t>
  </si>
  <si>
    <t>Závěsný systém vn Ostatní příslušenství Kabelová příchytka 40 C 29-40</t>
  </si>
  <si>
    <t>1148639450</t>
  </si>
  <si>
    <t>281</t>
  </si>
  <si>
    <t>7492501720</t>
  </si>
  <si>
    <t>Kabely, vodiče, šňůry Cu - nn Kabel silový 2 a 3-žílový Cu, plastová izolace CYKY 3J4 (3Cx 4)</t>
  </si>
  <si>
    <t>1593560888</t>
  </si>
  <si>
    <t>282</t>
  </si>
  <si>
    <t>7492501730</t>
  </si>
  <si>
    <t>Kabely, vodiče, šňůry Cu - nn Kabel silový 2 a 3-žílový Cu, plastová izolace CYKY 3J6 (3Cx 6)</t>
  </si>
  <si>
    <t>-258233163</t>
  </si>
  <si>
    <t>283</t>
  </si>
  <si>
    <t>7492501740</t>
  </si>
  <si>
    <t>Kabely, vodiče, šňůry Cu - nn Kabel silový 2 a 3-žílový Cu, plastová izolace CYKY 3O1,5 (3Ax1,5)</t>
  </si>
  <si>
    <t>24475225</t>
  </si>
  <si>
    <t>284</t>
  </si>
  <si>
    <t>7492501750</t>
  </si>
  <si>
    <t>Kabely, vodiče, šňůry Cu - nn Kabel silový 2 a 3-žílový Cu, plastová izolace CYKY 3O2,5 (3Ax2,5)</t>
  </si>
  <si>
    <t>482521881</t>
  </si>
  <si>
    <t>285</t>
  </si>
  <si>
    <t>7492501760</t>
  </si>
  <si>
    <t>Kabely, vodiče, šňůry Cu - nn Kabel silový 2 a 3-žílový Cu, plastová izolace CYKY 3J1,5 (3Cx 1,5)</t>
  </si>
  <si>
    <t>-758675580</t>
  </si>
  <si>
    <t>286</t>
  </si>
  <si>
    <t>7492501770</t>
  </si>
  <si>
    <t>Kabely, vodiče, šňůry Cu - nn Kabel silový 2 a 3-žílový Cu, plastová izolace CYKY 3J2,5 (3Cx 2,5)</t>
  </si>
  <si>
    <t>1315846825</t>
  </si>
  <si>
    <t>287</t>
  </si>
  <si>
    <t>7492800010</t>
  </si>
  <si>
    <t>Sdělovací kabely pro silnoproudé aplikace Metalické kabely - nehořlavé Optický multimod (MM) 2 vlákna</t>
  </si>
  <si>
    <t>-20447244</t>
  </si>
  <si>
    <t>288</t>
  </si>
  <si>
    <t>7492800020</t>
  </si>
  <si>
    <t>Sdělovací kabely pro silnoproudé aplikace Metalické kabely - nehořlavé ST konektor na kabel optický multimod (MM)</t>
  </si>
  <si>
    <t>1275491402</t>
  </si>
  <si>
    <t>289</t>
  </si>
  <si>
    <t>7492800070</t>
  </si>
  <si>
    <t>Sdělovací kabely pro silnoproudé aplikace Metalické kabely - nehořlavé JYTY 2O1 (2Dx1)</t>
  </si>
  <si>
    <t>-815332574</t>
  </si>
  <si>
    <t>290</t>
  </si>
  <si>
    <t>7492800080</t>
  </si>
  <si>
    <t>Sdělovací kabely pro silnoproudé aplikace Metalické kabely - nehořlavé JYTY 3J1 (3Cx1)</t>
  </si>
  <si>
    <t>1412679816</t>
  </si>
  <si>
    <t>291</t>
  </si>
  <si>
    <t>7492800090</t>
  </si>
  <si>
    <t>Sdělovací kabely pro silnoproudé aplikace Metalické kabely - nehořlavé JYTY 3O1 (3Ax1)</t>
  </si>
  <si>
    <t>1496213743</t>
  </si>
  <si>
    <t>292</t>
  </si>
  <si>
    <t>7492800100</t>
  </si>
  <si>
    <t>Sdělovací kabely pro silnoproudé aplikace Metalické kabely - nehořlavé JYTY 30J1 (30Cx1)</t>
  </si>
  <si>
    <t>809164516</t>
  </si>
  <si>
    <t>293</t>
  </si>
  <si>
    <t>7492800110</t>
  </si>
  <si>
    <t>Sdělovací kabely pro silnoproudé aplikace Metalické kabely - nehořlavé JYTY 4J1 (4Bx1)</t>
  </si>
  <si>
    <t>-2030377929</t>
  </si>
  <si>
    <t>294</t>
  </si>
  <si>
    <t>7492800120</t>
  </si>
  <si>
    <t>Sdělovací kabely pro silnoproudé aplikace Metalické kabely - nehořlavé JYTY 4O1 (4Dx1)</t>
  </si>
  <si>
    <t>-1678309222</t>
  </si>
  <si>
    <t>295</t>
  </si>
  <si>
    <t>7492800130</t>
  </si>
  <si>
    <t>Sdělovací kabely pro silnoproudé aplikace Metalické kabely - nehořlavé JYTY 7J1 (7Cx1)</t>
  </si>
  <si>
    <t>-2123838535</t>
  </si>
  <si>
    <t>296</t>
  </si>
  <si>
    <t>7492800140</t>
  </si>
  <si>
    <t>Sdělovací kabely pro silnoproudé aplikace Metalické kabely - nehořlavé JYTY 7O1 (7Dx1)</t>
  </si>
  <si>
    <t>1199951227</t>
  </si>
  <si>
    <t>300</t>
  </si>
  <si>
    <t>7494002982</t>
  </si>
  <si>
    <t>Modulární přístroje Jističe do 63 A; 6 kA 1-pólové In 2 A, Ue AC 230 V / DC 72 V, charakteristika B, 1pól, Icn 6 kA</t>
  </si>
  <si>
    <t>193711630</t>
  </si>
  <si>
    <t>301</t>
  </si>
  <si>
    <t>7494002984</t>
  </si>
  <si>
    <t>Modulární přístroje Jističe do 63 A; 6 kA 1-pólové In 4 A, Ue AC 230 V / DC 72 V, charakteristika B, 1pól, Icn 6 kA</t>
  </si>
  <si>
    <t>-1814445020</t>
  </si>
  <si>
    <t>302</t>
  </si>
  <si>
    <t>7494002986</t>
  </si>
  <si>
    <t>Modulární přístroje Jističe do 63 A; 6 kA 1-pólové In 6 A, Ue AC 230 V / DC 72 V, charakteristika B, 1pól, Icn 6 kA</t>
  </si>
  <si>
    <t>1060877159</t>
  </si>
  <si>
    <t>303</t>
  </si>
  <si>
    <t>7494002988</t>
  </si>
  <si>
    <t>Modulární přístroje Jističe do 63 A; 6 kA 1-pólové In 10 A, Ue AC 230 V / DC 72 V, charakteristika B, 1pól, Icn 6 kA</t>
  </si>
  <si>
    <t>905409464</t>
  </si>
  <si>
    <t>304</t>
  </si>
  <si>
    <t>7494002992</t>
  </si>
  <si>
    <t>Modulární přístroje Jističe do 63 A; 6 kA 1-pólové In 16 A, Ue AC 230 V / DC 72 V, charakteristika B, 1pól, Icn 6 kA</t>
  </si>
  <si>
    <t>563516775</t>
  </si>
  <si>
    <t>305</t>
  </si>
  <si>
    <t>7494002994</t>
  </si>
  <si>
    <t>Modulární přístroje Jističe do 63 A; 6 kA 1-pólové In 20 A, Ue AC 230 V / DC 72 V, charakteristika B, 1pól, Icn 6 kA</t>
  </si>
  <si>
    <t>-1246516675</t>
  </si>
  <si>
    <t>306</t>
  </si>
  <si>
    <t>7494003006</t>
  </si>
  <si>
    <t>Modulární přístroje Jističe do 63 A; 6 kA 1-pólové In 2 A, Ue AC 230 V / DC 72 V, charakteristika C, 1pól, Icn 6 kA</t>
  </si>
  <si>
    <t>365712002</t>
  </si>
  <si>
    <t>307</t>
  </si>
  <si>
    <t>7494003008</t>
  </si>
  <si>
    <t>Modulární přístroje Jističe do 63 A; 6 kA 1-pólové In 4 A, Ue AC 230 V / DC 72 V, charakteristika C, 1pól, Icn 6 kA</t>
  </si>
  <si>
    <t>2104541664</t>
  </si>
  <si>
    <t>308</t>
  </si>
  <si>
    <t>7494003010</t>
  </si>
  <si>
    <t>Modulární přístroje Jističe do 63 A; 6 kA 1-pólové In 6 A, Ue AC 230 V / DC 72 V, charakteristika C, 1pól, Icn 6 kA</t>
  </si>
  <si>
    <t>1435224817</t>
  </si>
  <si>
    <t>309</t>
  </si>
  <si>
    <t>7494003012</t>
  </si>
  <si>
    <t>Modulární přístroje Jističe do 63 A; 6 kA 1-pólové In 10 A, Ue AC 230 V / DC 72 V, charakteristika C, 1pól, Icn 6 kA</t>
  </si>
  <si>
    <t>516965869</t>
  </si>
  <si>
    <t>310</t>
  </si>
  <si>
    <t>7494003014</t>
  </si>
  <si>
    <t>Modulární přístroje Jističe do 63 A; 6 kA 1-pólové In 13 A, Ue AC 230 V / DC 72 V, charakteristika C, 1pól, Icn 6 kA</t>
  </si>
  <si>
    <t>275920778</t>
  </si>
  <si>
    <t>311</t>
  </si>
  <si>
    <t>7494003016</t>
  </si>
  <si>
    <t>Modulární přístroje Jističe do 63 A; 6 kA 1-pólové In 16 A, Ue AC 230 V / DC 72 V, charakteristika C, 1pól, Icn 6 kA</t>
  </si>
  <si>
    <t>-1720024239</t>
  </si>
  <si>
    <t>312</t>
  </si>
  <si>
    <t>7494003546</t>
  </si>
  <si>
    <t>Modulární přístroje Jističe Jističe do 63 A AC/DC; 10 kA Jističe pro jištění stejnosměrných (DC) a střídavých (AC) obvodů, 1pólové In 1 A, Ue AC 230 V / DC 220 V, charakteristika C, 1pól, Icn 10 kA</t>
  </si>
  <si>
    <t>-1570366224</t>
  </si>
  <si>
    <t>313</t>
  </si>
  <si>
    <t>7494003548</t>
  </si>
  <si>
    <t>Modulární přístroje Jističe Jističe do 63 A AC/DC; 10 kA Jističe pro jištění stejnosměrných (DC) a střídavých (AC) obvodů, 1pólové In 2 A, Ue AC 230 V / DC 220 V, charakteristika C, 1pól, Icn 10 kA</t>
  </si>
  <si>
    <t>1940349529</t>
  </si>
  <si>
    <t>314</t>
  </si>
  <si>
    <t>7494003550</t>
  </si>
  <si>
    <t>Modulární přístroje Jističe Jističe do 63 A AC/DC; 10 kA Jističe pro jištění stejnosměrných (DC) a střídavých (AC) obvodů, 1pólové In 4 A, Ue AC 230 V / DC 220 V, charakteristika C, 1pól, Icn 10 kA</t>
  </si>
  <si>
    <t>301810744</t>
  </si>
  <si>
    <t>315</t>
  </si>
  <si>
    <t>7494003552</t>
  </si>
  <si>
    <t>Modulární přístroje Jističe Jističe do 63 A AC/DC; 10 kA Jističe pro jištění stejnosměrných (DC) a střídavých (AC) obvodů, 1pólové In 6 A, Ue AC 230 V / DC 220 V, charakteristika C, 1pól, Icn 10 kA</t>
  </si>
  <si>
    <t>-2119200617</t>
  </si>
  <si>
    <t>316</t>
  </si>
  <si>
    <t>7494003556</t>
  </si>
  <si>
    <t>Modulární přístroje Jističe Jističe do 63 A AC/DC; 10 kA Jističe pro jištění stejnosměrných (DC) a střídavých (AC) obvodů, 1pólové In 10 A, Ue AC 230 V / DC 220 V, charakteristika C, 1pól, Icn 10 kA</t>
  </si>
  <si>
    <t>2029738932</t>
  </si>
  <si>
    <t>318</t>
  </si>
  <si>
    <t>7496600530</t>
  </si>
  <si>
    <t>Vlastní spotřeba Akumulátory UPS 12V /7,2 Ah - gelový s životností min. 5 let</t>
  </si>
  <si>
    <t>1221919480</t>
  </si>
  <si>
    <t>319</t>
  </si>
  <si>
    <t>7496600540</t>
  </si>
  <si>
    <t>Vlastní spotřeba Akumulátory UPS 12V /12 Ah - gelový s životností min. 5 let</t>
  </si>
  <si>
    <t>1216689960</t>
  </si>
  <si>
    <t>OST</t>
  </si>
  <si>
    <t>Ostatní</t>
  </si>
  <si>
    <t>327</t>
  </si>
  <si>
    <t>K</t>
  </si>
  <si>
    <t>7590525125</t>
  </si>
  <si>
    <t>Montáž kabelu metalického zatažení do chráničky do 2 kg/m</t>
  </si>
  <si>
    <t>512</t>
  </si>
  <si>
    <t>558189555</t>
  </si>
  <si>
    <t>328</t>
  </si>
  <si>
    <t>7590525126</t>
  </si>
  <si>
    <t>Montáž kabelu metalického zatažení do chráničky přes 2 do 4 kg/m</t>
  </si>
  <si>
    <t>-235394400</t>
  </si>
  <si>
    <t>329</t>
  </si>
  <si>
    <t>7590525127</t>
  </si>
  <si>
    <t>Montáž kabelu metalického zatažení do chráničky přes 4 do 6 kg/m</t>
  </si>
  <si>
    <t>1335641102</t>
  </si>
  <si>
    <t>330</t>
  </si>
  <si>
    <t>7590525145</t>
  </si>
  <si>
    <t>Uložení do žlabu/trubky/lišty kabelu STP/UTP/FTP (do cat. 6)</t>
  </si>
  <si>
    <t>-1415775323</t>
  </si>
  <si>
    <t>331</t>
  </si>
  <si>
    <t>7590525146</t>
  </si>
  <si>
    <t>Uložení do žlabu/trubky/lišty kabelu SYKFY 5x2x0,5</t>
  </si>
  <si>
    <t>-1911309645</t>
  </si>
  <si>
    <t>332</t>
  </si>
  <si>
    <t>7590525147</t>
  </si>
  <si>
    <t>Uložení do žlabu/trubky/lišty kabelu SYKFY 10x2x0,5</t>
  </si>
  <si>
    <t>1845112021</t>
  </si>
  <si>
    <t>333</t>
  </si>
  <si>
    <t>7590525148</t>
  </si>
  <si>
    <t>Uložení do žlabu/trubky/lišty kabelu SYKFY 20x2x0,5</t>
  </si>
  <si>
    <t>-81878940</t>
  </si>
  <si>
    <t>334</t>
  </si>
  <si>
    <t>7590525149</t>
  </si>
  <si>
    <t>Uložení do žlabu/trubky/lišty kabelu SYKFY 25x2x0,5</t>
  </si>
  <si>
    <t>317891845</t>
  </si>
  <si>
    <t>335</t>
  </si>
  <si>
    <t>7590525157</t>
  </si>
  <si>
    <t>Uložení na rošt kabelu STP/UTP/FTP (do cat. 6) na rošt</t>
  </si>
  <si>
    <t>-1334495309</t>
  </si>
  <si>
    <t>336</t>
  </si>
  <si>
    <t>7590525178</t>
  </si>
  <si>
    <t>Montáž kabelu úložného volně uloženého s jádrem 0,8 mm TCEKE do 50 XN</t>
  </si>
  <si>
    <t>1111390272</t>
  </si>
  <si>
    <t>Montáž kabelu úložného volně uloženého s jádrem 0,8 mm TCEKE do 50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</si>
  <si>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337</t>
  </si>
  <si>
    <t>7590525201</t>
  </si>
  <si>
    <t>Montáž kabelu úložného volně uloženého s jádrem 1,3 mm RCEPKEY 1 P</t>
  </si>
  <si>
    <t>-340225637</t>
  </si>
  <si>
    <t>Montáž kabelu úložného volně uloženého s jádrem 1,3 mm RCEPKEY 1 P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</si>
  <si>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338</t>
  </si>
  <si>
    <t>7590525210</t>
  </si>
  <si>
    <t>Montáž kabelu úložného po roštu s jádrem 1,3 mm RCEPKEY 1 P</t>
  </si>
  <si>
    <t>-604154099</t>
  </si>
  <si>
    <t>Montáž kabelu úložného po roštu s jádrem 1,3 mm RCEPKEY 1 P - příprava kabelového bubnu a přistavení na misto, odvinutí, uřezání, vyzvednutí kabelu na rošt, urovnání, vyvázání a přišití na rošt včetně předbežného upevnění, přeměření izolačního stavu kabelu, kontinuity žil, uzavřeni kabelu pryžovými čepicemi, přemístění a zabezpečení kabelového bubnu</t>
  </si>
  <si>
    <t>339</t>
  </si>
  <si>
    <t>7590525212</t>
  </si>
  <si>
    <t>Montáž kabelu úložného připevněného na zeď s jádry 0,4 a 0,6 a 0,8 mm TCKQY, TCKQYPY TCKQY, TCKQYPY, TCEKE</t>
  </si>
  <si>
    <t>920896627</t>
  </si>
  <si>
    <t>Montáž kabelu úložného připevněného na zeď s jádry 0,4 a 0,6 a 0,8 mm TCKQY, TCKQYPY TCKQY, TCKQYPY, TCEKE - rozvinutí, vytažení, odřezání a připevnění kabelu na zeď z průměrně tvrdého materiálu (tvrdé pálené cihly), uzavření konců kabelu, vysekání lůžek pro špalky, upevnění špalíků a začištení omítky. Práce je pokračováním uložení kabelu do kabelevého lože. Manipulace s kabelovým bubnem je již obsažena v příslušné položce pro kladení kabelu</t>
  </si>
  <si>
    <t>340</t>
  </si>
  <si>
    <t>7590525213</t>
  </si>
  <si>
    <t>Montáž kabelu úložného připevněného na zeď s jádrem 1,3 mm RCEPKEY 1 P</t>
  </si>
  <si>
    <t>-700281744</t>
  </si>
  <si>
    <t>Montáž kabelu úložného připevněného na zeď s jádrem 1,3 mm RCEPKEY 1 P - rozvinutí, vytažení, odřezání a připevnění kabelu na zeď z průměrně tvrdého materiálu (tvrdé pálené cihly), uzavření konců kabelu, vysekání lůžek pro špalky, upevnění špalíků a začištení omítky. Práce je pokračováním uložení kabelu do kabelevého lože. Manipulace s kabelovým bubnem je již obsažena v příslušné položce pro kladení kabelu</t>
  </si>
  <si>
    <t>341</t>
  </si>
  <si>
    <t>7590525245</t>
  </si>
  <si>
    <t>Zatažení kabelu do objektu do 9 kg/m</t>
  </si>
  <si>
    <t>-1110794781</t>
  </si>
  <si>
    <t>Zatažení kabelu do objektu do 9 kg/m - vyčistění přístupu do objektu, odvinutí a zatažení kabelu</t>
  </si>
  <si>
    <t>342</t>
  </si>
  <si>
    <t>7590525660</t>
  </si>
  <si>
    <t>Montáž připevnění závěru kabelového přišroubováním do 40 žil</t>
  </si>
  <si>
    <t>-1487717229</t>
  </si>
  <si>
    <t>343</t>
  </si>
  <si>
    <t>7590525661</t>
  </si>
  <si>
    <t>Montáž připevnění závěru kabelového přišroubováním přes 40 žil</t>
  </si>
  <si>
    <t>-1706071529</t>
  </si>
  <si>
    <t>344</t>
  </si>
  <si>
    <t>7590525670</t>
  </si>
  <si>
    <t>Montáž ukončení celoplastového kabelu v závěru nebo rozvaděči se zářezovými svorkovnicemi zářezová technologie LSA do 10 čtyřek</t>
  </si>
  <si>
    <t>-856775679</t>
  </si>
  <si>
    <t>345</t>
  </si>
  <si>
    <t>7590525671</t>
  </si>
  <si>
    <t>Montáž ukončení celoplastového kabelu v závěru nebo rozvaděči se zářezovými svorkovnicemi zářezová technologie LSA do 20 čtyřek</t>
  </si>
  <si>
    <t>707382474</t>
  </si>
  <si>
    <t>346</t>
  </si>
  <si>
    <t>7590525680</t>
  </si>
  <si>
    <t>Montáž ukončení celoplastového kabelu v závěru nebo rozvaděči se zářezovými svorkovnicemi instalace modulu MINI-Jack stíněný do cat. 5E</t>
  </si>
  <si>
    <t>525221123</t>
  </si>
  <si>
    <t>347</t>
  </si>
  <si>
    <t>7590525681</t>
  </si>
  <si>
    <t>Montáž ukončení celoplastového kabelu v závěru nebo rozvaděči se zářezovými svorkovnicemi instalace modulu MINI-Jack stíněný do cat. 6</t>
  </si>
  <si>
    <t>-1875790112</t>
  </si>
  <si>
    <t>348</t>
  </si>
  <si>
    <t>7590525683</t>
  </si>
  <si>
    <t>Montáž ukončení celoplastového kabelu v závěru nebo rozvaděči se zářezovými svorkovnicemi instalace telefonního patchpanelu včetně zakončení 25 pozic</t>
  </si>
  <si>
    <t>1196400453</t>
  </si>
  <si>
    <t>349</t>
  </si>
  <si>
    <t>7590525684</t>
  </si>
  <si>
    <t>Montáž ukončení celoplastového kabelu v závěru nebo rozvaděči se zářezovými svorkovnicemi instalace telefonního patchpanelu včetně zakončení 50 pozic</t>
  </si>
  <si>
    <t>-1012370062</t>
  </si>
  <si>
    <t>350</t>
  </si>
  <si>
    <t>7590525722</t>
  </si>
  <si>
    <t>Montáž ukončení vodiče v závěru nebo rozvaděči zářezovými svorkovnicemi</t>
  </si>
  <si>
    <t>-556450855</t>
  </si>
  <si>
    <t>Montáž ukončení vodiče v závěru nebo rozvaděči zářezovými svorkovnicemi - vyformování, zaříznutí vodiče do svorkovnice, přezkoušení izolačního stavu</t>
  </si>
  <si>
    <t>351</t>
  </si>
  <si>
    <t>7590525725</t>
  </si>
  <si>
    <t>Montáž svorkovnice LSA-PLUS</t>
  </si>
  <si>
    <t>-1394606931</t>
  </si>
  <si>
    <t>352</t>
  </si>
  <si>
    <t>7590525730</t>
  </si>
  <si>
    <t>Montáž boxu pod omítku Krone U - 50</t>
  </si>
  <si>
    <t>-1241771655</t>
  </si>
  <si>
    <t>Montáž boxu pod omítku Krone U - 50 - vyměření místa zasekání, vysekání zdi pro skříň, vysekání přívodního kanálku pod skříní pro kabel, osazení skříně, zajištení a zacihlování, začištění omítky a přizpůsobení barvě, vyčištění skříně, natření, očíslování</t>
  </si>
  <si>
    <t>353</t>
  </si>
  <si>
    <t>7590525761</t>
  </si>
  <si>
    <t>Zapojení vodičů po měření</t>
  </si>
  <si>
    <t>pár</t>
  </si>
  <si>
    <t>-1869178387</t>
  </si>
  <si>
    <t>Zapojení vodičů po měření - jednostranné připojení 2-drátového převodu, účastnického přívodu nebo kabelové formy na závěr po skončené měření elektrických hodnot kabelu</t>
  </si>
  <si>
    <t>354</t>
  </si>
  <si>
    <t>7590525790</t>
  </si>
  <si>
    <t>Montáž sady svorkovnic WAGO na DIN lištu</t>
  </si>
  <si>
    <t>-499458270</t>
  </si>
  <si>
    <t>355</t>
  </si>
  <si>
    <t>7590525800</t>
  </si>
  <si>
    <t>Montáž krytu datové zásuvky na přístrojovou krabici</t>
  </si>
  <si>
    <t>393226095</t>
  </si>
  <si>
    <t>356</t>
  </si>
  <si>
    <t>7590535080</t>
  </si>
  <si>
    <t>Montáž bleskojistek</t>
  </si>
  <si>
    <t>2096145180</t>
  </si>
  <si>
    <t>357</t>
  </si>
  <si>
    <t>7590545010</t>
  </si>
  <si>
    <t>Montáž vodiče sdělovacího izolovaného na zeď</t>
  </si>
  <si>
    <t>-1452265899</t>
  </si>
  <si>
    <t>Montáž vodiče sdělovacího izolovaného na zeď - připevnění vodiče na zeď nebo na předem připravené úchytné body příchytkami s hřebíky, včetně vyznačení trasy, manipulace s vodičem, prozvonění a označení vodiče bez zapojení</t>
  </si>
  <si>
    <t>358</t>
  </si>
  <si>
    <t>7590545012</t>
  </si>
  <si>
    <t>Montáž vodiče sdělovacího izolovaného v drážce pod omítkou</t>
  </si>
  <si>
    <t>-656671091</t>
  </si>
  <si>
    <t>Montáž vodiče sdělovacího izolovaného v drážce pod omítkou - zatažení vodiče do připravené drážky pod omítku, provizorní připevnění vodičů v drážce, úplná instalace včetně zatažení vodičů do krabic, manipulace s vodičem, prozvonění a označení. Bez zapojení a vyznačení trasy</t>
  </si>
  <si>
    <t>359</t>
  </si>
  <si>
    <t>7590545014</t>
  </si>
  <si>
    <t>Montáž vodiče sdělovacího izolovaného v trubce nebo liště</t>
  </si>
  <si>
    <t>1854210685</t>
  </si>
  <si>
    <t>Montáž vodiče sdělovacího izolovaného v trubce nebo liště - zatažení vodičů do trubek nebo lišt, úplná instalace včetně manipulace s vodičem, prozvonění a označení, včetně pročištění trubky, otevření a zavření krabic. Bez zapojení</t>
  </si>
  <si>
    <t>360</t>
  </si>
  <si>
    <t>7590545030</t>
  </si>
  <si>
    <t>Montáž šnůry volně uložené</t>
  </si>
  <si>
    <t>456875926</t>
  </si>
  <si>
    <t>Montáž šnůry volně uložené - rozvinutí a vyrovnání šňůry, odříznutí na potřebnou délku a prozvonění. Bez ukončení, zapojení a krabic</t>
  </si>
  <si>
    <t>361</t>
  </si>
  <si>
    <t>7590545032</t>
  </si>
  <si>
    <t>Montáž šnůry pevně uložené</t>
  </si>
  <si>
    <t>-1717725797</t>
  </si>
  <si>
    <t>Montáž šnůry pevně uložené - připevnění šňůry příchytkami na předem připravené úchytné body nebo kabelu příchytkami na předem připravenou lištu Niedax, včetně odměření a odřezání šňůry na potřebnou délku, vyformvání a prozvonění, vyznačení trasy. Bez ukončení a zapojení a krabic</t>
  </si>
  <si>
    <t>362</t>
  </si>
  <si>
    <t>7590545110</t>
  </si>
  <si>
    <t>Montáž kabelu SEKU, SYKFY připevněného na zeď</t>
  </si>
  <si>
    <t>1843817649</t>
  </si>
  <si>
    <t>363</t>
  </si>
  <si>
    <t>7590545112</t>
  </si>
  <si>
    <t>Montáž kabelu SEKU, SYKFY uloženého pod omítku</t>
  </si>
  <si>
    <t>6771376</t>
  </si>
  <si>
    <t>364</t>
  </si>
  <si>
    <t>7590545114</t>
  </si>
  <si>
    <t>Montáž kabelu SEKU, SYKFY do truhlíku</t>
  </si>
  <si>
    <t>103819629</t>
  </si>
  <si>
    <t>365</t>
  </si>
  <si>
    <t>7590545116</t>
  </si>
  <si>
    <t>Montáž kabelu SEKU, SYKFY do žlabu</t>
  </si>
  <si>
    <t>1744656422</t>
  </si>
  <si>
    <t>366</t>
  </si>
  <si>
    <t>7590545120</t>
  </si>
  <si>
    <t>Upevnění lišty NIEDAX</t>
  </si>
  <si>
    <t>-107196074</t>
  </si>
  <si>
    <t>367</t>
  </si>
  <si>
    <t>7590545130</t>
  </si>
  <si>
    <t>Montáž kabelu SEKU, SYKFY na NIEDAX lištu</t>
  </si>
  <si>
    <t>-2094916115</t>
  </si>
  <si>
    <t>368</t>
  </si>
  <si>
    <t>7590545140</t>
  </si>
  <si>
    <t>Příprava kabelu na rošt do 10 žil</t>
  </si>
  <si>
    <t>302079004</t>
  </si>
  <si>
    <t>369</t>
  </si>
  <si>
    <t>7590545142</t>
  </si>
  <si>
    <t>Příprava kabelu na rošt do 30 žil</t>
  </si>
  <si>
    <t>152263939</t>
  </si>
  <si>
    <t>370</t>
  </si>
  <si>
    <t>7590545150</t>
  </si>
  <si>
    <t>Montáž kabelu SEKU, SYKFY na rošt do 5 m</t>
  </si>
  <si>
    <t>-474865374</t>
  </si>
  <si>
    <t>371</t>
  </si>
  <si>
    <t>7590545152</t>
  </si>
  <si>
    <t>Montáž kabelu SEKU, SYKFY na rošt přes 5 do 10 m</t>
  </si>
  <si>
    <t>1654193651</t>
  </si>
  <si>
    <t>372</t>
  </si>
  <si>
    <t>7590545154</t>
  </si>
  <si>
    <t>Montáž kabelu SEKU, SYKFY na rošt přes 10 do 20 m</t>
  </si>
  <si>
    <t>-2114931827</t>
  </si>
  <si>
    <t>373</t>
  </si>
  <si>
    <t>7590555362</t>
  </si>
  <si>
    <t>Montáž svorkovnice se šrouby</t>
  </si>
  <si>
    <t>-929559734</t>
  </si>
  <si>
    <t>374</t>
  </si>
  <si>
    <t>7590555455</t>
  </si>
  <si>
    <t>Značení trasy vedení</t>
  </si>
  <si>
    <t>-1445389859</t>
  </si>
  <si>
    <t>375</t>
  </si>
  <si>
    <t>7590575010</t>
  </si>
  <si>
    <t>Montáž portu strukturované kabeláže</t>
  </si>
  <si>
    <t>-1812789507</t>
  </si>
  <si>
    <t>376</t>
  </si>
  <si>
    <t>7590575020</t>
  </si>
  <si>
    <t>Montáž zásuvky pro 1 datový port</t>
  </si>
  <si>
    <t>-951909698</t>
  </si>
  <si>
    <t>377</t>
  </si>
  <si>
    <t>7590585070</t>
  </si>
  <si>
    <t>Připojení kabelu na zářezový rozv. pásek (lištu) 5x2</t>
  </si>
  <si>
    <t>-763336876</t>
  </si>
  <si>
    <t>378</t>
  </si>
  <si>
    <t>7590585072</t>
  </si>
  <si>
    <t>Připojení kabelu na zářezový rozv. pásek (lištu) 20 x 3</t>
  </si>
  <si>
    <t>34980107</t>
  </si>
  <si>
    <t>379</t>
  </si>
  <si>
    <t>7590585350</t>
  </si>
  <si>
    <t>Montáž pancéřové trubky průměru do 16 mm</t>
  </si>
  <si>
    <t>2134213093</t>
  </si>
  <si>
    <t>Montáž pancéřové trubky průměru do 16 mm - vyznačení trasy položení, rozměření na typizovanou délku 3 m, uříznutí části trubky, vyříznutí závitu pro spojku, upevnění podpěry šroubem, včetně vynesení trubek</t>
  </si>
  <si>
    <t>380</t>
  </si>
  <si>
    <t>7590585352</t>
  </si>
  <si>
    <t>Montáž pancéřové trubky průměru do 36 mm</t>
  </si>
  <si>
    <t>-347882244</t>
  </si>
  <si>
    <t>Montáž pancéřové trubky průměru do 36 mm - vyznačení trasy položení, rozměření na typizovanou délku 3 m, uříznutí části trubky, vyříznutí závitu pro spojku, upevnění podpěry šroubem, včetně vynesení trubek</t>
  </si>
  <si>
    <t>381</t>
  </si>
  <si>
    <t>7590585364</t>
  </si>
  <si>
    <t>Uzemnění trubky svorkou SJ 01</t>
  </si>
  <si>
    <t>-2121340589</t>
  </si>
  <si>
    <t>Uzemnění trubky svorkou SJ 01 - očištění zemnících bodů, rozměření a odříznutí zemnícího vodiče, roznesení podpěr, upevnění drátu pomocí svorek na stožár, kotvení na hromosvod</t>
  </si>
  <si>
    <t>382</t>
  </si>
  <si>
    <t>7590585370</t>
  </si>
  <si>
    <t>Uzemnění trubky ST 09</t>
  </si>
  <si>
    <t>705892740</t>
  </si>
  <si>
    <t>Uzemnění trubky ST 09 - očištění zemnících bodů, rozměření a odříznutí zemnícího vodiče, roznesení podpěr, upevnění drátu pomocí svorek na stožár, kotvení na hromosvod</t>
  </si>
  <si>
    <t>383</t>
  </si>
  <si>
    <t>7593315214</t>
  </si>
  <si>
    <t>Montáž skříně s otočným rámem</t>
  </si>
  <si>
    <t>-1482789776</t>
  </si>
  <si>
    <t>Montáž skříně s otočným rámem - usazení skříně na místě určení, zapojení</t>
  </si>
  <si>
    <t>384</t>
  </si>
  <si>
    <t>7593315260</t>
  </si>
  <si>
    <t>Montáž kabelového roštu délky 800, 1440 nebo 1680 mm</t>
  </si>
  <si>
    <t>487256469</t>
  </si>
  <si>
    <t>Montáž kabelového roštu délky 800, 1440 nebo 1680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</si>
  <si>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385</t>
  </si>
  <si>
    <t>7593315270</t>
  </si>
  <si>
    <t>Montáž kabelového roštu pro volné/pevné uložení šířky 53 mm</t>
  </si>
  <si>
    <t>1432801688</t>
  </si>
  <si>
    <t>Montáž kabelového roštu pro volné/pevné uložení šířky 53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</si>
  <si>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386</t>
  </si>
  <si>
    <t>7593315274</t>
  </si>
  <si>
    <t>Montáž kabelového roštu pro volné/pevné uložení šířky 120 mm</t>
  </si>
  <si>
    <t>382501132</t>
  </si>
  <si>
    <t>Montáž kabelového roštu pro volné/pevné uložení šířky 120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</si>
  <si>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387</t>
  </si>
  <si>
    <t>7593315280</t>
  </si>
  <si>
    <t>Montáž kabelového roštu pro volné/pevné uložení šířky 420 mm</t>
  </si>
  <si>
    <t>-664655170</t>
  </si>
  <si>
    <t>Montáž kabelového roštu pro volné/pevné uložení šířky 420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</si>
  <si>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388</t>
  </si>
  <si>
    <t>7593315310</t>
  </si>
  <si>
    <t>Montáž skříně rozvodné na omítku SNO 3</t>
  </si>
  <si>
    <t>1160032144</t>
  </si>
  <si>
    <t>389</t>
  </si>
  <si>
    <t>7593315320</t>
  </si>
  <si>
    <t>Montáž translátoru</t>
  </si>
  <si>
    <t>1310697197</t>
  </si>
  <si>
    <t>390</t>
  </si>
  <si>
    <t>7593315330</t>
  </si>
  <si>
    <t>Montáž datové skříně rack</t>
  </si>
  <si>
    <t>1369178964</t>
  </si>
  <si>
    <t>391</t>
  </si>
  <si>
    <t>7593315390</t>
  </si>
  <si>
    <t>Montáž panelu (kazety, vany desek plošných spojů) plast do RACKU 19"</t>
  </si>
  <si>
    <t>415296867</t>
  </si>
  <si>
    <t>392</t>
  </si>
  <si>
    <t>7593315392</t>
  </si>
  <si>
    <t>Montáž panelu do RACKU 19"</t>
  </si>
  <si>
    <t>102898167</t>
  </si>
  <si>
    <t>393</t>
  </si>
  <si>
    <t>7593315405</t>
  </si>
  <si>
    <t>Montáž rámu (kazety, vany desek plošných spojů) na stěnu</t>
  </si>
  <si>
    <t>-1217413573</t>
  </si>
  <si>
    <t>394</t>
  </si>
  <si>
    <t>7593325010</t>
  </si>
  <si>
    <t>Montáž do LSA pásku bleskojistky</t>
  </si>
  <si>
    <t>-1158148663</t>
  </si>
  <si>
    <t>395</t>
  </si>
  <si>
    <t>7593325015</t>
  </si>
  <si>
    <t>Montáž do LSA pásku přepěťové ochrany</t>
  </si>
  <si>
    <t>446242728</t>
  </si>
  <si>
    <t>482</t>
  </si>
  <si>
    <t>7593333990</t>
  </si>
  <si>
    <t>Hodinová zúčtovací sazba pro opravu elektronických prvků a zařízení</t>
  </si>
  <si>
    <t>hod</t>
  </si>
  <si>
    <t>1681520839</t>
  </si>
  <si>
    <t>396</t>
  </si>
  <si>
    <t>7593505030</t>
  </si>
  <si>
    <t>Montáž protipožární přepážky vodorovné uložení do 100 žil</t>
  </si>
  <si>
    <t>-2071770884</t>
  </si>
  <si>
    <t>Montáž protipožární přepážky vodorovné uložení do 100 žil - ovinutí kabelu ohnivzdornou páskou, zajištení pásky proti rozvinutí ocelovým drátem</t>
  </si>
  <si>
    <t>397</t>
  </si>
  <si>
    <t>7593505050</t>
  </si>
  <si>
    <t>Montáž protipožární přepážky svislé uložení do 100 žil</t>
  </si>
  <si>
    <t>-1580214094</t>
  </si>
  <si>
    <t>Montáž protipožární přepážky svislé uložení do 100 žil - ovinutí kabelu ohnivzdornou páskou, zajištení pásky proti rozvinutí ocelovým drátem</t>
  </si>
  <si>
    <t>398</t>
  </si>
  <si>
    <t>7593505110</t>
  </si>
  <si>
    <t>Zatažení ochranné trubky HFX 20 uvnitř objektu</t>
  </si>
  <si>
    <t>-479087638</t>
  </si>
  <si>
    <t>399</t>
  </si>
  <si>
    <t>7593505132</t>
  </si>
  <si>
    <t>Zakrytí kabelu HDPE plastovou deskou (bez desky)</t>
  </si>
  <si>
    <t>1946083725</t>
  </si>
  <si>
    <t>400</t>
  </si>
  <si>
    <t>7593505134</t>
  </si>
  <si>
    <t>Zakrytí kabelu resp. trubek výstražnou fólií (bez fólie)</t>
  </si>
  <si>
    <t>-2073811144</t>
  </si>
  <si>
    <t>401</t>
  </si>
  <si>
    <t>7595125010</t>
  </si>
  <si>
    <t>Montáž telefonního přístroje MB stolního</t>
  </si>
  <si>
    <t>1247498708</t>
  </si>
  <si>
    <t>Montáž telefonního přístroje MB stolního - montáž na předem připravené úchytné body nebo na konstrukci, zapojení přívodů, přezkoušení funkce</t>
  </si>
  <si>
    <t>402</t>
  </si>
  <si>
    <t>7595605150</t>
  </si>
  <si>
    <t>Montáž modemu, převodníku, repeatru instalace a konfigurace mediakonvertoru</t>
  </si>
  <si>
    <t>-168117575</t>
  </si>
  <si>
    <t>403</t>
  </si>
  <si>
    <t>7595605170</t>
  </si>
  <si>
    <t>Montáž routeru (směrovače), switche (přepínače) a huby (rozbočovače) instalace a konfigurace routeru upevněného expertní</t>
  </si>
  <si>
    <t>1392459080</t>
  </si>
  <si>
    <t>404</t>
  </si>
  <si>
    <t>7595605180</t>
  </si>
  <si>
    <t>Montáž routeru (směrovače), switche (přepínače) a huby (rozbočovače) instalace a konfigurace routeru neupevněného základní</t>
  </si>
  <si>
    <t>-1715563603</t>
  </si>
  <si>
    <t>405</t>
  </si>
  <si>
    <t>7596315030</t>
  </si>
  <si>
    <t>Montáž rozhlasové ústředny do 19' stojanu</t>
  </si>
  <si>
    <t>1813135231</t>
  </si>
  <si>
    <t>Montáž rozhlasové ústředny do 19' stojanu - včetně připojení, seřízení a přezkoušení funkce</t>
  </si>
  <si>
    <t>406</t>
  </si>
  <si>
    <t>7596315040</t>
  </si>
  <si>
    <t>Montáž rozhlasového zařízení pro neobsluhované zastávky řídící stanice</t>
  </si>
  <si>
    <t>2097355814</t>
  </si>
  <si>
    <t>Montáž rozhlasového zařízení pro neobsluhované zastávky řídící stanice - včetně připojení, seřízení a přezkoušení funkce</t>
  </si>
  <si>
    <t>407</t>
  </si>
  <si>
    <t>7596315045</t>
  </si>
  <si>
    <t>Montáž rozhlasového zařízení pro neobsluhované zastávky nebo stanice do venkovní skříně</t>
  </si>
  <si>
    <t>1274417977</t>
  </si>
  <si>
    <t>Montáž rozhlasového zařízení pro neobsluhované zastávky nebo stanice do venkovní skříně - včetně připojení, seřízení a přezkoušení funkce</t>
  </si>
  <si>
    <t>408</t>
  </si>
  <si>
    <t>7596315050</t>
  </si>
  <si>
    <t>Montáž rozhlasového zařízení pro neobsluhované zastávky nebo stanice do vnitřní skříně</t>
  </si>
  <si>
    <t>-1018247456</t>
  </si>
  <si>
    <t>Montáž rozhlasového zařízení pro neobsluhované zastávky nebo stanice do vnitřní skříně - včetně připojení, seřízení a přezkoušení funkce</t>
  </si>
  <si>
    <t>409</t>
  </si>
  <si>
    <t>7596335010</t>
  </si>
  <si>
    <t>Montáž skříně závěrů na rozhlasový stožár</t>
  </si>
  <si>
    <t>292121774</t>
  </si>
  <si>
    <t>410</t>
  </si>
  <si>
    <t>7596335020</t>
  </si>
  <si>
    <t>Montáž ochranné trubky skříně závěrů</t>
  </si>
  <si>
    <t>-1260475211</t>
  </si>
  <si>
    <t>411</t>
  </si>
  <si>
    <t>7596335030</t>
  </si>
  <si>
    <t>Montáž reproduktoru na ocelový stožár</t>
  </si>
  <si>
    <t>-141940434</t>
  </si>
  <si>
    <t>Montáž reproduktoru na ocelový stožár - upevnění reprodukturu na připravné body nebo konstrukci, připojení k vedení, nastavení optimální hlasitosti, směrování a odzkoušení ozvučení</t>
  </si>
  <si>
    <t>412</t>
  </si>
  <si>
    <t>7596335045</t>
  </si>
  <si>
    <t>Montáž reproduktoru směrového, tlakového</t>
  </si>
  <si>
    <t>1435828275</t>
  </si>
  <si>
    <t>Montáž reproduktoru směrového, tlakového - upevnění reprodukturu na připravné body nebo konstrukci, připojení k vedení, nastavení optimální hlasitosti, směrování a odzkoušení ozvučení</t>
  </si>
  <si>
    <t>413</t>
  </si>
  <si>
    <t>7596345010</t>
  </si>
  <si>
    <t>Montáž jednotky zesilovače 100 W</t>
  </si>
  <si>
    <t>2128996336</t>
  </si>
  <si>
    <t>Montáž jednotky zesilovače 100 W - včetně připojení, seřízení a přezkoušení funkce</t>
  </si>
  <si>
    <t>414</t>
  </si>
  <si>
    <t>7596345020</t>
  </si>
  <si>
    <t>Montáž sestavy zesilovače pro neobsazené zastávky</t>
  </si>
  <si>
    <t>-856295101</t>
  </si>
  <si>
    <t>Montáž sestavy zesilovače pro neobsazené zastávky - včetně připojení, seřízení a přezkoušení funkce</t>
  </si>
  <si>
    <t>415</t>
  </si>
  <si>
    <t>7596555010</t>
  </si>
  <si>
    <t>Montáž majáčku digitálního hlasového (DHM)</t>
  </si>
  <si>
    <t>-1538607722</t>
  </si>
  <si>
    <t>Montáž majáčku digitálního hlasového (DHM) - včetně připojení, seřízení a přezkoušení funkce</t>
  </si>
  <si>
    <t>416</t>
  </si>
  <si>
    <t>7596555015</t>
  </si>
  <si>
    <t>Montáž majáčku orientačního hlasového (OHM)</t>
  </si>
  <si>
    <t>-902040610</t>
  </si>
  <si>
    <t>Montáž majáčku orientačního hlasového (OHM) - včetně připojení, seřízení a přezkoušení funkce</t>
  </si>
  <si>
    <t>417</t>
  </si>
  <si>
    <t>7596555020</t>
  </si>
  <si>
    <t>Montáž majáčku akustického orientačního (AOM)</t>
  </si>
  <si>
    <t>-1297997539</t>
  </si>
  <si>
    <t>Montáž majáčku akustického orientačního (AOM) - včetně připojení, seřízení a přezkoušení funkce</t>
  </si>
  <si>
    <t>418</t>
  </si>
  <si>
    <t>7596615010</t>
  </si>
  <si>
    <t>Montáž přijímače DCF</t>
  </si>
  <si>
    <t>1114398685</t>
  </si>
  <si>
    <t>Montáž přijímače DCF - úplná montáž na předem připravené úchytné body nebo na konstrukci, zapojení přívodů, přezkoušení funkce</t>
  </si>
  <si>
    <t>419</t>
  </si>
  <si>
    <t>7596615036</t>
  </si>
  <si>
    <t>Montáž hodin hlavních HH 3</t>
  </si>
  <si>
    <t>-61464098</t>
  </si>
  <si>
    <t>Montáž hodin hlavních HH 3 - úplná montáž na předem připravené úchytné body nebo na konstrukci, zapojení přívodů od akubaterie, hodinových smyček, uzemnění a sítě 220/50 Hz, uvedení do provozu, seřízení řídicích a rezervních hodin, přezkoušení funkce, vysvětlení manipulace</t>
  </si>
  <si>
    <t>420</t>
  </si>
  <si>
    <t>7596625010</t>
  </si>
  <si>
    <t>Montáž hodin podružných 1-stranných</t>
  </si>
  <si>
    <t>-751484896</t>
  </si>
  <si>
    <t>Montáž hodin podružných 1-stranných - úplná montáž na předem připravené úchytné body nebo na konstrukci, zapojení přívodů, přezkoušení funkce, nastavení na jednotný čas</t>
  </si>
  <si>
    <t>421</t>
  </si>
  <si>
    <t>7596625015</t>
  </si>
  <si>
    <t>Montáž hodin podružných 2-stranných</t>
  </si>
  <si>
    <t>-449416835</t>
  </si>
  <si>
    <t>Montáž hodin podružných 2-stranných - úplná montáž na předem připravené úchytné body nebo na konstrukci, zapojení přívodů, přezkoušení funkce, nastavení na jednotný čas</t>
  </si>
  <si>
    <t>422</t>
  </si>
  <si>
    <t>7596625030</t>
  </si>
  <si>
    <t>Montáž hodin digitálních</t>
  </si>
  <si>
    <t>1592263644</t>
  </si>
  <si>
    <t>Montáž hodin digitálních - úplná montáž na předem připravené úchytné body nebo na konstrukci, zapojení přívodů, přezkoušení funkce, nastavení na jednotný čas</t>
  </si>
  <si>
    <t>423</t>
  </si>
  <si>
    <t>7596815035</t>
  </si>
  <si>
    <t>Montáž zapojovače elektronického MIKRO, Modis, MTZ 7 a 10, SMZ, HMT 12</t>
  </si>
  <si>
    <t>156468287</t>
  </si>
  <si>
    <t>Montáž zapojovače elektronického MIKRO, Modis, MTZ 7 a 10, SMZ, HMT 12 - úplná montáž skříně, ovládací soupravy, napájecího a uzemňovacího vedení (bez dodání vodičů), zřízení slaboproudého rozvodu, zapojení a vyzkoušení</t>
  </si>
  <si>
    <t>424</t>
  </si>
  <si>
    <t>7596815040</t>
  </si>
  <si>
    <t>Montáž zapojovače elektronického ALFA</t>
  </si>
  <si>
    <t>1964889564</t>
  </si>
  <si>
    <t>Montáž zapojovače elektronického ALFA - úplná montáž skříně, ovládací soupravy, napájecího a uzemňovacího vedení (bez dodání vodičů), zřízení slaboproudého rozvodu, zapojení a vyzkoušení</t>
  </si>
  <si>
    <t>425</t>
  </si>
  <si>
    <t>7596815090</t>
  </si>
  <si>
    <t>Montáž zapojovače svírkového (náhradního) pro 10 okruhů nebo náhradní telefonní zapojovač</t>
  </si>
  <si>
    <t>121043324</t>
  </si>
  <si>
    <t>Montáž zapojovače svírkového (náhradního) pro 10 okruhů nebo náhradní telefonní zapojovač - úplná montáž, připevnění na místo určení, zatažení kabelů, zhotovení formy, připojení napájení, vyzkoušení zařízení</t>
  </si>
  <si>
    <t>426</t>
  </si>
  <si>
    <t>7596825010</t>
  </si>
  <si>
    <t>Montáž ovládací skříňky zapojovačů pro ovládání 20 telefonních linek</t>
  </si>
  <si>
    <t>1679383677</t>
  </si>
  <si>
    <t>Montáž ovládací skříňky zapojovačů pro ovládání 20 telefonních linek - usazení ovládací skříňky, připevnění přípojné skříňky a připojení na ovládací skříňku, zapojení rozhlasové ústředny do ovládací skříňky, vyzkoušení a vysvětlení manipulace</t>
  </si>
  <si>
    <t>427</t>
  </si>
  <si>
    <t>7596825015</t>
  </si>
  <si>
    <t>Montáž ovládací skříňky zapojovačů pro ovládání 40 telefonních linek</t>
  </si>
  <si>
    <t>-1975174032</t>
  </si>
  <si>
    <t>Montáž ovládací skříňky zapojovačů pro ovládání 40 telefonních linek - usazení ovládací skříňky, připevnění přípojné skříňky a připojení na ovládací skříňku, zapojení rozhlasové ústředny do ovládací skříňky, vyzkoušení a vysvětlení manipulace</t>
  </si>
  <si>
    <t>428</t>
  </si>
  <si>
    <t>7596915010</t>
  </si>
  <si>
    <t>Montáž telefonního objektu TO AŽD 68 na betonový základ</t>
  </si>
  <si>
    <t>241475329</t>
  </si>
  <si>
    <t>Montáž telefonního objektu TO AŽD 68 na betonový základ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</si>
  <si>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429</t>
  </si>
  <si>
    <t>7596915015</t>
  </si>
  <si>
    <t>Montáž telefonního objektu TO AŽD 68 na skříň PSK</t>
  </si>
  <si>
    <t>-1389720726</t>
  </si>
  <si>
    <t>Montáž telefonního objektu TO AŽD 68 na skříň PSK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</si>
  <si>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430</t>
  </si>
  <si>
    <t>7596915020</t>
  </si>
  <si>
    <t>Montáž telefonního objektu TO AŽD 68 na domek</t>
  </si>
  <si>
    <t>-658087537</t>
  </si>
  <si>
    <t>Montáž telefonního objektu TO AŽD 68 na domek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</si>
  <si>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431</t>
  </si>
  <si>
    <t>7598015165</t>
  </si>
  <si>
    <t>Funkční přezkoušení venkovního telefonního objektu po připojení na kabelové vedení</t>
  </si>
  <si>
    <t>-623651827</t>
  </si>
  <si>
    <t>432</t>
  </si>
  <si>
    <t>7598015185</t>
  </si>
  <si>
    <t>Jednosměrné měření kabelu místního</t>
  </si>
  <si>
    <t>-1280919000</t>
  </si>
  <si>
    <t>433</t>
  </si>
  <si>
    <t>7598035200</t>
  </si>
  <si>
    <t>Nastavení a konfigurace rozhraní E1 ETN</t>
  </si>
  <si>
    <t>1878971153</t>
  </si>
  <si>
    <t>434</t>
  </si>
  <si>
    <t>7598035205</t>
  </si>
  <si>
    <t>Nastavení a konfigurace SW dohledu - 1port</t>
  </si>
  <si>
    <t>-525655490</t>
  </si>
  <si>
    <t>435</t>
  </si>
  <si>
    <t>7598035206</t>
  </si>
  <si>
    <t>Nastavení a konfigurace přenosové a datové sítě, např. firewall, switchů, routerů, modemů</t>
  </si>
  <si>
    <t>1021326311</t>
  </si>
  <si>
    <t>436</t>
  </si>
  <si>
    <t>7598035210</t>
  </si>
  <si>
    <t>Nastavení a konfigurace modemu HDSL</t>
  </si>
  <si>
    <t>1406075706</t>
  </si>
  <si>
    <t>437</t>
  </si>
  <si>
    <t>7598035335</t>
  </si>
  <si>
    <t>Měření okruhu nf</t>
  </si>
  <si>
    <t>1456513034</t>
  </si>
  <si>
    <t>438</t>
  </si>
  <si>
    <t>7598055005</t>
  </si>
  <si>
    <t>Měření rozhlasového zařízení bez měření ZR do 100 W</t>
  </si>
  <si>
    <t>473910502</t>
  </si>
  <si>
    <t>439</t>
  </si>
  <si>
    <t>7598055085</t>
  </si>
  <si>
    <t>Zkoušení reproduktoru při 1 programové ústředně</t>
  </si>
  <si>
    <t>2013541569</t>
  </si>
  <si>
    <t>440</t>
  </si>
  <si>
    <t>7598055090</t>
  </si>
  <si>
    <t>Zkoušení reproduktoru při 5 programových ústřednách</t>
  </si>
  <si>
    <t>-278617062</t>
  </si>
  <si>
    <t>441</t>
  </si>
  <si>
    <t>7598075005</t>
  </si>
  <si>
    <t>Měření strukturované kabeláže 1 port</t>
  </si>
  <si>
    <t>1163613158</t>
  </si>
  <si>
    <t>442</t>
  </si>
  <si>
    <t>7598075010</t>
  </si>
  <si>
    <t>Přezkoušení funkčnosti po připojení sdělovacího zařízení na kabelové vedení v síti ŽDC</t>
  </si>
  <si>
    <t>1085105737</t>
  </si>
  <si>
    <t>443</t>
  </si>
  <si>
    <t>7598085275</t>
  </si>
  <si>
    <t>Měření svodu</t>
  </si>
  <si>
    <t>1226685557</t>
  </si>
  <si>
    <t>444</t>
  </si>
  <si>
    <t>7598095005</t>
  </si>
  <si>
    <t>Změření zemního odporu</t>
  </si>
  <si>
    <t>753208259</t>
  </si>
  <si>
    <t>445</t>
  </si>
  <si>
    <t>7598095647</t>
  </si>
  <si>
    <t>Vyhotovení revizní zprávy SZ - sdělovací zařízení (zapojovače a pod.)</t>
  </si>
  <si>
    <t>-1525104801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</si>
  <si>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</si>
  <si>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446</t>
  </si>
  <si>
    <t>7598095649</t>
  </si>
  <si>
    <t>Vyhotovení revizní zprávy HZ - hodinové zařízení</t>
  </si>
  <si>
    <t>-549447603</t>
  </si>
  <si>
    <t>Vyhotovení revizní zprávy HZ - hodinové zařízení - vykonání prohlídky a zkoušky pro napájení elektrického zařízení včetně vyhotovení revizní zprávy podle vyhl. 100/1995 Sb. a norem ČSN</t>
  </si>
  <si>
    <t>447</t>
  </si>
  <si>
    <t>7598095651</t>
  </si>
  <si>
    <t>Vyhotovení revizní zprávy RZ - rozhlasové zařízení</t>
  </si>
  <si>
    <t>1380378548</t>
  </si>
  <si>
    <t>Vyhotovení revizní zprávy RZ - rozhlasové zařízení - vykonání prohlídky a zkoušky pro napájení elektrického zařízení včetně vyhotovení revizní zprávy podle vyhl. 100/1995 Sb. a norem ČSN</t>
  </si>
  <si>
    <t>448</t>
  </si>
  <si>
    <t>7598095663</t>
  </si>
  <si>
    <t>Vyhotovení revizní zprávy kabelová přípojka</t>
  </si>
  <si>
    <t>1191069211</t>
  </si>
  <si>
    <t>Vyhotovení revizní zprávy kabelová přípojka - vykonání prohlídky a zkoušky pro napájení elektrického zařízení včetně vyhotovení revizní zprávy podle vyhl. 100/1995 Sb. a norem ČSN</t>
  </si>
  <si>
    <t>449</t>
  </si>
  <si>
    <t>7491152020</t>
  </si>
  <si>
    <t>Montáž trubek pevných elektroinstalačních tuhých plastových bezhalogenových (HF) uložených pevně průměru do 50 mm</t>
  </si>
  <si>
    <t>1639157195</t>
  </si>
  <si>
    <t>Montáž trubek pevných elektroinstalačních tuhých plastových bezhalogenových (HF) uložených pevně průměru do 50 mm - včetně naznačení trasy, rozměření, řezání trubek, kladení, osazení, zajištění a upevnění</t>
  </si>
  <si>
    <t>450</t>
  </si>
  <si>
    <t>7491153010</t>
  </si>
  <si>
    <t>Montáž trubek kovových elektroinstalačních uložených volně nebo pevně ohebných průměru do 48 mm</t>
  </si>
  <si>
    <t>627706879</t>
  </si>
  <si>
    <t>Montáž trubek kovových elektroinstalačních uložených volně nebo pevně ohebných průměru do 48 mm - včetně naznačení trasy, rozměření, řezání trubek, kladení, osazení, zajištění a upevnění</t>
  </si>
  <si>
    <t>451</t>
  </si>
  <si>
    <t>7491251010</t>
  </si>
  <si>
    <t>Montáž lišt elektroinstalačních, kabelových žlabů z PVC-U jednokomorových zaklapávacích rozměru 40/40 mm</t>
  </si>
  <si>
    <t>1726288851</t>
  </si>
  <si>
    <t>Montáž lišt elektroinstalačních, kabelových žlabů z PVC-U jednokomorových zaklapávacích rozměru 40/40 mm - na konstrukci, omítku apod. včetně spojek, ohybů, rohů, bez krabic</t>
  </si>
  <si>
    <t>452</t>
  </si>
  <si>
    <t>7491252025</t>
  </si>
  <si>
    <t>Montáž krabic elektroinstalačních, rozvodek - bez zapojení krabice instalační pod omítku 125x125 včetně svorkovnice a víka</t>
  </si>
  <si>
    <t>1234148123</t>
  </si>
  <si>
    <t>Montáž krabic elektroinstalačních, rozvodek - bez zapojení krabice instalační pod omítku 125x125 včetně svorkovnice a víka - včetně zhotovení otvoru</t>
  </si>
  <si>
    <t>453</t>
  </si>
  <si>
    <t>7491252030</t>
  </si>
  <si>
    <t>Montáž krabic elektroinstalačních, rozvodek - bez zapojení krabice dvojité pro lištové rozvody s víčkem a svorkovnicí</t>
  </si>
  <si>
    <t>-1180807659</t>
  </si>
  <si>
    <t>Montáž krabic elektroinstalačních, rozvodek - bez zapojení krabice dvojité pro lištové rozvody s víčkem a svorkovnicí - včetně zhotovení otvoru</t>
  </si>
  <si>
    <t>454</t>
  </si>
  <si>
    <t>7491252060</t>
  </si>
  <si>
    <t>Montáž krabic elektroinstalačních, rozvodek - bez zapojení rozvodky krabicové kovové typ AA2, 100x100, do 4xP21</t>
  </si>
  <si>
    <t>-808859378</t>
  </si>
  <si>
    <t>Montáž krabic elektroinstalačních, rozvodek - bez zapojení rozvodky krabicové kovové typ AA2, 100x100, do 4xP21 - včetně zhotovení otvoru</t>
  </si>
  <si>
    <t>455</t>
  </si>
  <si>
    <t>7491252080</t>
  </si>
  <si>
    <t>Montáž krabic elektroinstalačních, rozvodek - bez zapojení rozvodky krabicové ocelové protipožární, do 5x10 mm2, s pojistkou, 200x200</t>
  </si>
  <si>
    <t>864706869</t>
  </si>
  <si>
    <t>Montáž krabic elektroinstalačních, rozvodek - bez zapojení rozvodky krabicové ocelové protipožární, do 5x10 mm2, s pojistkou, 200x200 - včetně zhotovení otvoru, IP65, odolnost min. E30</t>
  </si>
  <si>
    <t>456</t>
  </si>
  <si>
    <t>7491252085</t>
  </si>
  <si>
    <t>Montáž krabic elektroinstalačních, rozvodek - bez zapojení rozvodky krabicové lustrové svorky do 3x4 včetně zapojení</t>
  </si>
  <si>
    <t>936022071</t>
  </si>
  <si>
    <t>Montáž krabic elektroinstalačních, rozvodek - bez zapojení rozvodky krabicové lustrové svorky do 3x4 včetně zapojení - včetně zhotovení otvoru</t>
  </si>
  <si>
    <t>457</t>
  </si>
  <si>
    <t>7491552022</t>
  </si>
  <si>
    <t>Montáž protipožárních ucpávek a tmelů protipožární ucpávka kabelového prostupu, průměru do 200 mm, do EI 90 min.</t>
  </si>
  <si>
    <t>1476540610</t>
  </si>
  <si>
    <t>Montáž protipožárních ucpávek a tmelů protipožární ucpávka kabelového prostupu, průměru do 200 mm, do EI 90 min. - protipožární ucpávky včetně příslušenství, vyhotovení a dodání atestu</t>
  </si>
  <si>
    <t>458</t>
  </si>
  <si>
    <t>7491651010</t>
  </si>
  <si>
    <t>Montáž vnitřního uzemnění uzemňovacích vodičů pevně na povrchu z pozinkované oceli (FeZn) do 120 mm2</t>
  </si>
  <si>
    <t>-888830405</t>
  </si>
  <si>
    <t>Montáž vnitřního uzemnění uzemňovacích vodičů pevně na povrchu z pozinkované oceli (FeZn) do 120 mm2 - včetně upevnění, propojení a připojení pomocí svorek (chráničky, na rošty apod.)</t>
  </si>
  <si>
    <t>459</t>
  </si>
  <si>
    <t>7491651030</t>
  </si>
  <si>
    <t>Montáž vnitřního uzemnění ochranné pospojování volně nebo pod omítkou vodič Cu 2,5-16 mm2</t>
  </si>
  <si>
    <t>412067675</t>
  </si>
  <si>
    <t>460</t>
  </si>
  <si>
    <t>7491651035</t>
  </si>
  <si>
    <t>Montáž vnitřního uzemnění ochranné pospojování pevně vodič Cu 4-16 mm2</t>
  </si>
  <si>
    <t>-1830383724</t>
  </si>
  <si>
    <t>461</t>
  </si>
  <si>
    <t>7492756020</t>
  </si>
  <si>
    <t>Pomocné práce pro montáž kabelů montáž označovacího štítku na kabel</t>
  </si>
  <si>
    <t>580720737</t>
  </si>
  <si>
    <t>462</t>
  </si>
  <si>
    <t>7492756040</t>
  </si>
  <si>
    <t>Pomocné práce pro montáž kabelů zatažení kabelů do chráničky do 4 kg/m</t>
  </si>
  <si>
    <t>-2010224794</t>
  </si>
  <si>
    <t>463</t>
  </si>
  <si>
    <t>7492756042</t>
  </si>
  <si>
    <t>Pomocné práce pro montáž kabelů zatažení kabelů do chráničky nad 4 kg/m</t>
  </si>
  <si>
    <t>752870041</t>
  </si>
  <si>
    <t>464</t>
  </si>
  <si>
    <t>7494153020</t>
  </si>
  <si>
    <t>Montáž prázdných plastových kabelových skříní min. IP 44, výšky do 800 mm, hloubky do 320 mm do výklenku nebo na stěnu nebo na stožár š do 530 mm</t>
  </si>
  <si>
    <t>331886888</t>
  </si>
  <si>
    <t>Montáž prázdných plastových kabelových skříní min. IP 44, výšky do 800 mm, hloubky do 320 mm do výklenku nebo na stěnu nebo na stožár š do 530 mm - včetně elektrovýzbroje</t>
  </si>
  <si>
    <t>465</t>
  </si>
  <si>
    <t>7494351010</t>
  </si>
  <si>
    <t>Montáž jističů (do 10 kA) jednopólových do 20 A</t>
  </si>
  <si>
    <t>66489632</t>
  </si>
  <si>
    <t>466</t>
  </si>
  <si>
    <t>7494351012</t>
  </si>
  <si>
    <t>Montáž jističů (do 10 kA) jednopólových přes 20 do 63 A</t>
  </si>
  <si>
    <t>3473454</t>
  </si>
  <si>
    <t>467</t>
  </si>
  <si>
    <t>7494351020</t>
  </si>
  <si>
    <t>Montáž jističů (do 10 kA) dvoupólových nebo 1+N pólových do 20 A</t>
  </si>
  <si>
    <t>895394297</t>
  </si>
  <si>
    <t>468</t>
  </si>
  <si>
    <t>7494450510</t>
  </si>
  <si>
    <t>Montáž proudových chráničů dvoupólových do 40 A (10 kA)</t>
  </si>
  <si>
    <t>-849896021</t>
  </si>
  <si>
    <t>Montáž proudových chráničů dvoupólových do 40 A (10 kA) - do skříně nebo rozvaděče</t>
  </si>
  <si>
    <t>469</t>
  </si>
  <si>
    <t>7494450520</t>
  </si>
  <si>
    <t>Montáž proudových chráničů dvoupólových s nadproudovou ochranou (10 kA)</t>
  </si>
  <si>
    <t>-1048655717</t>
  </si>
  <si>
    <t>Montáž proudových chráničů dvoupólových s nadproudovou ochranou (10 kA) - do skříně nebo rozvaděče</t>
  </si>
  <si>
    <t>470</t>
  </si>
  <si>
    <t>7496652010</t>
  </si>
  <si>
    <t>Montáž usměrňovačů/nabíječů do 230/110 V DC do 230 V</t>
  </si>
  <si>
    <t>836320020</t>
  </si>
  <si>
    <t>Montáž usměrňovačů/nabíječů do 230/110 V DC do 230 V - včetně propojení silových a ovládacích kabelů, nastavení a seřízení usměrňovače, provedení zkoušek, dodání atestů a revizních zpráv</t>
  </si>
  <si>
    <t>471</t>
  </si>
  <si>
    <t>7496652015</t>
  </si>
  <si>
    <t>Montáž usměrňovačů/nabíječů do 3x400/110 V DC</t>
  </si>
  <si>
    <t>-1987512139</t>
  </si>
  <si>
    <t>Montáž usměrňovačů/nabíječů do 3x400/110 V DC - včetně propojení silových a ovládacích kabelů, nastavení a seřízení usměrňovače, provedení zkoušek, dodání atestů a revizních zpráv</t>
  </si>
  <si>
    <t>472</t>
  </si>
  <si>
    <t>7496653010</t>
  </si>
  <si>
    <t>Montáž měničů do 110/24 V DC</t>
  </si>
  <si>
    <t>2042760173</t>
  </si>
  <si>
    <t>Montáž měničů do 110/24 V DC - včetně propojení silových a ovládacích kabelů, nastavení a seřízení měniče, provedení zkoušek, dodání atestů a revizních zpráv</t>
  </si>
  <si>
    <t>473</t>
  </si>
  <si>
    <t>7496653015</t>
  </si>
  <si>
    <t>Montáž měničů do 110 V DC/230 V AC od 10 do 15 kVA</t>
  </si>
  <si>
    <t>-83654119</t>
  </si>
  <si>
    <t>Montáž měničů do 110 V DC/230 V AC od 10 do 15 kVA - včetně propojení silových a ovládacích kabelů, nastavení a seřízení měniče, provedení zkoušek, dodání atestů a revizních zpráv</t>
  </si>
  <si>
    <t>474</t>
  </si>
  <si>
    <t>7496654010</t>
  </si>
  <si>
    <t>Montáž UPS 230/230V AC do 230 V</t>
  </si>
  <si>
    <t>-1023948592</t>
  </si>
  <si>
    <t>Montáž UPS 230/230V AC do 230 V - včetně baterií, propojení silových a ovládacích kabelů, nastavení a seřízení UPS, provedení zkoušek, dodání atestů a revizních zpráv</t>
  </si>
  <si>
    <t>475</t>
  </si>
  <si>
    <t>7496654015</t>
  </si>
  <si>
    <t>Montáž UPS 230/230V AC do 3x400 V do 30 KVA</t>
  </si>
  <si>
    <t>1471051023</t>
  </si>
  <si>
    <t>Montáž UPS 230/230V AC do 3x400 V do 30 KVA - včetně baterií, propojení silových a ovládacích kabelů, nastavení a seřízení UPS, provedení zkoušek, dodání atestů a revizních zpráv</t>
  </si>
  <si>
    <t>476</t>
  </si>
  <si>
    <t>7496655010</t>
  </si>
  <si>
    <t>Montáž staničních baterií (akumulátorů) gelových do 12 V do 20 Ah</t>
  </si>
  <si>
    <t>1376919440</t>
  </si>
  <si>
    <t>Montáž staničních baterií (akumulátorů) gelových do 12 V do 20 Ah - montáž článků akumulátorové baterie včetně proudových propojek, propojení, kontrola spojů, provedení zkoušek, dodání atestů a revizních zpráv</t>
  </si>
  <si>
    <t>477</t>
  </si>
  <si>
    <t>7496655012</t>
  </si>
  <si>
    <t>Montáž staničních baterií (akumulátorů) gelových do 12 V přes 20 do 40 Ah</t>
  </si>
  <si>
    <t>2024645356</t>
  </si>
  <si>
    <t>Montáž staničních baterií (akumulátorů) gelových do 12 V přes 20 do 40 Ah - montáž článků akumulátorové baterie včetně proudových propojek, propojení, kontrola spojů, provedení zkoušek, dodání atestů a revizních zpráv</t>
  </si>
  <si>
    <t>478</t>
  </si>
  <si>
    <t>7496756094</t>
  </si>
  <si>
    <t>Montáž dálkové diagnostiky TS ŽDC konfigurace prvku sdělovacího zařízení</t>
  </si>
  <si>
    <t>-1106308510</t>
  </si>
  <si>
    <t>479</t>
  </si>
  <si>
    <t>7496756280</t>
  </si>
  <si>
    <t>Montáž dálkové diagnostiky TS ŽDC kompletní doplnění SW InS o jeden nový TLS</t>
  </si>
  <si>
    <t>-531615766</t>
  </si>
  <si>
    <t>Montáž dálkové diagnostiky TS ŽDC kompletní doplnění SW InS o jeden nový TLS - doplnění aplikačního a programového vybavení integračního serveru InS; doplnění dispečerské klientské aplikaci pro dohled TLS</t>
  </si>
  <si>
    <t>480</t>
  </si>
  <si>
    <t>7496756290</t>
  </si>
  <si>
    <t>Montáž dálkové diagnostiky TS ŽDC kompletní doplnění SW TeS o jeden nový TLS</t>
  </si>
  <si>
    <t>26964591</t>
  </si>
  <si>
    <t>Montáž dálkové diagnostiky TS ŽDC kompletní doplnění SW TeS o jeden nový TLS - doplnění aplikačního a programového vybavení integračního serveru InS; doplnění dispečerské klientské aplikaci pro dohled TLS</t>
  </si>
  <si>
    <t>481</t>
  </si>
  <si>
    <t>7498152752</t>
  </si>
  <si>
    <t>Vyhotovení pravidelné revizní zprávy pro jednotlivé technologie hodinová sazba revizního technika</t>
  </si>
  <si>
    <t>-1701281137</t>
  </si>
  <si>
    <t>Vyhotovení pravidelné revizní zprávy pro jednotlivé technologie hodinová sazba revizního technika - celková prohlídka zařízení včetně měření, zkoušek zařízení tohoto provozního souboru nebo stavebního objektu revizním technikem na zařízení podle požadavku ČSN, včetně hodnocení a vyhotovení celkové revizní zprávy</t>
  </si>
  <si>
    <t>02 - VRN+VON Opravy a servis sdělovacího a rozhlasového zařízení dle Sborníku ÚOŽI</t>
  </si>
  <si>
    <t>VRN - Vedlejší rozpočtové náklady</t>
  </si>
  <si>
    <t>9901000100</t>
  </si>
  <si>
    <t>Doprava materiálu lehkou mechanizací nosnosti do 3,5 t elektrosoučástek, montážního materiálu, kameniva, písku, dlažebních kostek, suti, atd. do 10 km</t>
  </si>
  <si>
    <t>-1816708457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</si>
  <si>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</si>
  <si>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</si>
  <si>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</si>
  <si>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-1842499611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</si>
  <si>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</si>
  <si>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VRN</t>
  </si>
  <si>
    <t>Vedlejší rozpočtové náklady</t>
  </si>
  <si>
    <t>023121011</t>
  </si>
  <si>
    <t>Projektové práce Projektová dokumentace - přípravné práce Zjednodušený projekt opravy zabezpečovacích, sdělovacích, elektrických zařízení</t>
  </si>
  <si>
    <t>%</t>
  </si>
  <si>
    <t>823031838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</si>
  <si>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stavby podle požadavku objednatele.</t>
  </si>
  <si>
    <t>023122001</t>
  </si>
  <si>
    <t>Projektové práce Projektová dokumentace - přípravné práce Projekt opravy zabezpečovacích, sdělovacích, elektrických zařízení</t>
  </si>
  <si>
    <t>-1239851543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</si>
  <si>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</si>
  <si>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023131011</t>
  </si>
  <si>
    <t>Projektové práce Dokumentace skutečného provedení zabezpečovacích, sdělovacích, elektrických zařízení</t>
  </si>
  <si>
    <t>375445908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</si>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</sst>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5" fillId="3" borderId="6" xfId="0" applyFont="1" applyFill="1" applyBorder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right" vertical="center"/>
    </xf>
    <xf numFmtId="0" fontId="15" fillId="3" borderId="8" xfId="0" applyFont="1" applyFill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4" fontId="1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5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3" borderId="16" xfId="0" applyFont="1" applyFill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27" fillId="0" borderId="22" xfId="0" applyFont="1" applyBorder="1" applyAlignment="1" applyProtection="1">
      <alignment horizontal="center" vertical="center"/>
    </xf>
    <xf numFmtId="49" fontId="27" fillId="0" borderId="22" xfId="0" applyNumberFormat="1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center" vertical="center" wrapText="1"/>
    </xf>
    <xf numFmtId="167" fontId="27" fillId="0" borderId="22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28" fillId="0" borderId="3" xfId="0" applyFont="1" applyBorder="1" applyAlignment="1">
      <alignment vertical="center"/>
    </xf>
    <xf numFmtId="0" fontId="27" fillId="0" borderId="14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0" borderId="22" xfId="0" applyNumberFormat="1" applyFont="1" applyBorder="1" applyAlignment="1" applyProtection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S4" s="13" t="s">
        <v>11</v>
      </c>
    </row>
    <row r="5" s="1" customFormat="1" ht="12" customHeight="1">
      <c r="B5" s="17"/>
      <c r="C5" s="18"/>
      <c r="D5" s="21" t="s">
        <v>12</v>
      </c>
      <c r="E5" s="18"/>
      <c r="F5" s="18"/>
      <c r="G5" s="18"/>
      <c r="H5" s="18"/>
      <c r="I5" s="18"/>
      <c r="J5" s="18"/>
      <c r="K5" s="22" t="s">
        <v>13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S5" s="13" t="s">
        <v>6</v>
      </c>
    </row>
    <row r="6" s="1" customFormat="1" ht="36.96" customHeight="1">
      <c r="B6" s="17"/>
      <c r="C6" s="18"/>
      <c r="D6" s="23" t="s">
        <v>14</v>
      </c>
      <c r="E6" s="18"/>
      <c r="F6" s="18"/>
      <c r="G6" s="18"/>
      <c r="H6" s="18"/>
      <c r="I6" s="18"/>
      <c r="J6" s="18"/>
      <c r="K6" s="24" t="s">
        <v>15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S6" s="13" t="s">
        <v>6</v>
      </c>
    </row>
    <row r="7" s="1" customFormat="1" ht="12" customHeight="1">
      <c r="B7" s="17"/>
      <c r="C7" s="18"/>
      <c r="D7" s="25" t="s">
        <v>16</v>
      </c>
      <c r="E7" s="18"/>
      <c r="F7" s="18"/>
      <c r="G7" s="18"/>
      <c r="H7" s="18"/>
      <c r="I7" s="18"/>
      <c r="J7" s="18"/>
      <c r="K7" s="22" t="s">
        <v>17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18</v>
      </c>
      <c r="AL7" s="18"/>
      <c r="AM7" s="18"/>
      <c r="AN7" s="22" t="s">
        <v>17</v>
      </c>
      <c r="AO7" s="18"/>
      <c r="AP7" s="18"/>
      <c r="AQ7" s="18"/>
      <c r="AR7" s="16"/>
      <c r="BS7" s="13" t="s">
        <v>6</v>
      </c>
    </row>
    <row r="8" s="1" customFormat="1" ht="12" customHeight="1">
      <c r="B8" s="17"/>
      <c r="C8" s="18"/>
      <c r="D8" s="25" t="s">
        <v>19</v>
      </c>
      <c r="E8" s="18"/>
      <c r="F8" s="18"/>
      <c r="G8" s="18"/>
      <c r="H8" s="18"/>
      <c r="I8" s="18"/>
      <c r="J8" s="18"/>
      <c r="K8" s="22" t="s">
        <v>20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21</v>
      </c>
      <c r="AL8" s="18"/>
      <c r="AM8" s="18"/>
      <c r="AN8" s="22" t="s">
        <v>22</v>
      </c>
      <c r="AO8" s="18"/>
      <c r="AP8" s="18"/>
      <c r="AQ8" s="18"/>
      <c r="AR8" s="16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S9" s="13" t="s">
        <v>6</v>
      </c>
    </row>
    <row r="10" s="1" customFormat="1" ht="12" customHeight="1">
      <c r="B10" s="17"/>
      <c r="C10" s="18"/>
      <c r="D10" s="25" t="s">
        <v>23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24</v>
      </c>
      <c r="AL10" s="18"/>
      <c r="AM10" s="18"/>
      <c r="AN10" s="22" t="s">
        <v>17</v>
      </c>
      <c r="AO10" s="18"/>
      <c r="AP10" s="18"/>
      <c r="AQ10" s="18"/>
      <c r="AR10" s="16"/>
      <c r="BS10" s="13" t="s">
        <v>6</v>
      </c>
    </row>
    <row r="11" s="1" customFormat="1" ht="18.48" customHeight="1">
      <c r="B11" s="17"/>
      <c r="C11" s="18"/>
      <c r="D11" s="18"/>
      <c r="E11" s="22" t="s">
        <v>25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26</v>
      </c>
      <c r="AL11" s="18"/>
      <c r="AM11" s="18"/>
      <c r="AN11" s="22" t="s">
        <v>17</v>
      </c>
      <c r="AO11" s="18"/>
      <c r="AP11" s="18"/>
      <c r="AQ11" s="18"/>
      <c r="AR11" s="16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S12" s="13" t="s">
        <v>6</v>
      </c>
    </row>
    <row r="13" s="1" customFormat="1" ht="12" customHeight="1">
      <c r="B13" s="17"/>
      <c r="C13" s="18"/>
      <c r="D13" s="25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24</v>
      </c>
      <c r="AL13" s="18"/>
      <c r="AM13" s="18"/>
      <c r="AN13" s="22" t="s">
        <v>17</v>
      </c>
      <c r="AO13" s="18"/>
      <c r="AP13" s="18"/>
      <c r="AQ13" s="18"/>
      <c r="AR13" s="16"/>
      <c r="BS13" s="13" t="s">
        <v>6</v>
      </c>
    </row>
    <row r="14">
      <c r="B14" s="17"/>
      <c r="C14" s="18"/>
      <c r="D14" s="18"/>
      <c r="E14" s="22" t="s">
        <v>28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25" t="s">
        <v>26</v>
      </c>
      <c r="AL14" s="18"/>
      <c r="AM14" s="18"/>
      <c r="AN14" s="22" t="s">
        <v>17</v>
      </c>
      <c r="AO14" s="18"/>
      <c r="AP14" s="18"/>
      <c r="AQ14" s="18"/>
      <c r="AR14" s="16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S15" s="13" t="s">
        <v>4</v>
      </c>
    </row>
    <row r="16" s="1" customFormat="1" ht="12" customHeight="1">
      <c r="B16" s="17"/>
      <c r="C16" s="18"/>
      <c r="D16" s="25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24</v>
      </c>
      <c r="AL16" s="18"/>
      <c r="AM16" s="18"/>
      <c r="AN16" s="22" t="s">
        <v>17</v>
      </c>
      <c r="AO16" s="18"/>
      <c r="AP16" s="18"/>
      <c r="AQ16" s="18"/>
      <c r="AR16" s="16"/>
      <c r="BS16" s="13" t="s">
        <v>4</v>
      </c>
    </row>
    <row r="17" s="1" customFormat="1" ht="18.48" customHeight="1">
      <c r="B17" s="17"/>
      <c r="C17" s="18"/>
      <c r="D17" s="18"/>
      <c r="E17" s="22" t="s">
        <v>28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26</v>
      </c>
      <c r="AL17" s="18"/>
      <c r="AM17" s="18"/>
      <c r="AN17" s="22" t="s">
        <v>17</v>
      </c>
      <c r="AO17" s="18"/>
      <c r="AP17" s="18"/>
      <c r="AQ17" s="18"/>
      <c r="AR17" s="16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S18" s="13" t="s">
        <v>6</v>
      </c>
    </row>
    <row r="19" s="1" customFormat="1" ht="12" customHeight="1">
      <c r="B19" s="17"/>
      <c r="C19" s="18"/>
      <c r="D19" s="25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24</v>
      </c>
      <c r="AL19" s="18"/>
      <c r="AM19" s="18"/>
      <c r="AN19" s="22" t="s">
        <v>17</v>
      </c>
      <c r="AO19" s="18"/>
      <c r="AP19" s="18"/>
      <c r="AQ19" s="18"/>
      <c r="AR19" s="16"/>
      <c r="BS19" s="13" t="s">
        <v>6</v>
      </c>
    </row>
    <row r="20" s="1" customFormat="1" ht="18.48" customHeight="1">
      <c r="B20" s="17"/>
      <c r="C20" s="18"/>
      <c r="D20" s="18"/>
      <c r="E20" s="22" t="s">
        <v>32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26</v>
      </c>
      <c r="AL20" s="18"/>
      <c r="AM20" s="18"/>
      <c r="AN20" s="22" t="s">
        <v>17</v>
      </c>
      <c r="AO20" s="18"/>
      <c r="AP20" s="18"/>
      <c r="AQ20" s="18"/>
      <c r="AR20" s="16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</row>
    <row r="22" s="1" customFormat="1" ht="12" customHeight="1">
      <c r="B22" s="17"/>
      <c r="C22" s="18"/>
      <c r="D22" s="25" t="s">
        <v>33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</row>
    <row r="23" s="1" customFormat="1" ht="47.25" customHeight="1">
      <c r="B23" s="17"/>
      <c r="C23" s="18"/>
      <c r="D23" s="18"/>
      <c r="E23" s="26" t="s">
        <v>34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18"/>
      <c r="AP23" s="18"/>
      <c r="AQ23" s="18"/>
      <c r="AR23" s="16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</row>
    <row r="25" s="1" customFormat="1" ht="6.96" customHeight="1">
      <c r="B25" s="17"/>
      <c r="C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8"/>
      <c r="AQ25" s="18"/>
      <c r="AR25" s="16"/>
    </row>
    <row r="26" s="2" customFormat="1" ht="25.92" customHeight="1">
      <c r="A26" s="28"/>
      <c r="B26" s="29"/>
      <c r="C26" s="30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3">
        <f>ROUND(AG54,2)</f>
        <v>6712008.4000000004</v>
      </c>
      <c r="AL26" s="32"/>
      <c r="AM26" s="32"/>
      <c r="AN26" s="32"/>
      <c r="AO26" s="32"/>
      <c r="AP26" s="30"/>
      <c r="AQ26" s="30"/>
      <c r="AR26" s="34"/>
      <c r="BE26" s="28"/>
    </row>
    <row r="27" s="2" customFormat="1" ht="6.96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4"/>
      <c r="BE27" s="28"/>
    </row>
    <row r="28" s="2" customFormat="1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5" t="s">
        <v>36</v>
      </c>
      <c r="M28" s="35"/>
      <c r="N28" s="35"/>
      <c r="O28" s="35"/>
      <c r="P28" s="35"/>
      <c r="Q28" s="30"/>
      <c r="R28" s="30"/>
      <c r="S28" s="30"/>
      <c r="T28" s="30"/>
      <c r="U28" s="30"/>
      <c r="V28" s="30"/>
      <c r="W28" s="35" t="s">
        <v>37</v>
      </c>
      <c r="X28" s="35"/>
      <c r="Y28" s="35"/>
      <c r="Z28" s="35"/>
      <c r="AA28" s="35"/>
      <c r="AB28" s="35"/>
      <c r="AC28" s="35"/>
      <c r="AD28" s="35"/>
      <c r="AE28" s="35"/>
      <c r="AF28" s="30"/>
      <c r="AG28" s="30"/>
      <c r="AH28" s="30"/>
      <c r="AI28" s="30"/>
      <c r="AJ28" s="30"/>
      <c r="AK28" s="35" t="s">
        <v>38</v>
      </c>
      <c r="AL28" s="35"/>
      <c r="AM28" s="35"/>
      <c r="AN28" s="35"/>
      <c r="AO28" s="35"/>
      <c r="AP28" s="30"/>
      <c r="AQ28" s="30"/>
      <c r="AR28" s="34"/>
      <c r="BE28" s="28"/>
    </row>
    <row r="29" s="3" customFormat="1" ht="14.4" customHeight="1">
      <c r="A29" s="3"/>
      <c r="B29" s="36"/>
      <c r="C29" s="37"/>
      <c r="D29" s="25" t="s">
        <v>39</v>
      </c>
      <c r="E29" s="37"/>
      <c r="F29" s="25" t="s">
        <v>40</v>
      </c>
      <c r="G29" s="37"/>
      <c r="H29" s="37"/>
      <c r="I29" s="37"/>
      <c r="J29" s="37"/>
      <c r="K29" s="37"/>
      <c r="L29" s="38">
        <v>0.20999999999999999</v>
      </c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9">
        <f>ROUND(AZ54, 2)</f>
        <v>6712008.4000000004</v>
      </c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9">
        <f>ROUND(AV54, 2)</f>
        <v>1409521.76</v>
      </c>
      <c r="AL29" s="37"/>
      <c r="AM29" s="37"/>
      <c r="AN29" s="37"/>
      <c r="AO29" s="37"/>
      <c r="AP29" s="37"/>
      <c r="AQ29" s="37"/>
      <c r="AR29" s="40"/>
      <c r="BE29" s="3"/>
    </row>
    <row r="30" s="3" customFormat="1" ht="14.4" customHeight="1">
      <c r="A30" s="3"/>
      <c r="B30" s="36"/>
      <c r="C30" s="37"/>
      <c r="D30" s="37"/>
      <c r="E30" s="37"/>
      <c r="F30" s="25" t="s">
        <v>41</v>
      </c>
      <c r="G30" s="37"/>
      <c r="H30" s="37"/>
      <c r="I30" s="37"/>
      <c r="J30" s="37"/>
      <c r="K30" s="37"/>
      <c r="L30" s="38">
        <v>0.14999999999999999</v>
      </c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9">
        <f>ROUND(BA54, 2)</f>
        <v>0</v>
      </c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9">
        <f>ROUND(AW54, 2)</f>
        <v>0</v>
      </c>
      <c r="AL30" s="37"/>
      <c r="AM30" s="37"/>
      <c r="AN30" s="37"/>
      <c r="AO30" s="37"/>
      <c r="AP30" s="37"/>
      <c r="AQ30" s="37"/>
      <c r="AR30" s="40"/>
      <c r="BE30" s="3"/>
    </row>
    <row r="31" hidden="1" s="3" customFormat="1" ht="14.4" customHeight="1">
      <c r="A31" s="3"/>
      <c r="B31" s="36"/>
      <c r="C31" s="37"/>
      <c r="D31" s="37"/>
      <c r="E31" s="37"/>
      <c r="F31" s="25" t="s">
        <v>42</v>
      </c>
      <c r="G31" s="37"/>
      <c r="H31" s="37"/>
      <c r="I31" s="37"/>
      <c r="J31" s="37"/>
      <c r="K31" s="37"/>
      <c r="L31" s="38">
        <v>0.20999999999999999</v>
      </c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9">
        <f>ROUND(BB54, 2)</f>
        <v>0</v>
      </c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9">
        <v>0</v>
      </c>
      <c r="AL31" s="37"/>
      <c r="AM31" s="37"/>
      <c r="AN31" s="37"/>
      <c r="AO31" s="37"/>
      <c r="AP31" s="37"/>
      <c r="AQ31" s="37"/>
      <c r="AR31" s="40"/>
      <c r="BE31" s="3"/>
    </row>
    <row r="32" hidden="1" s="3" customFormat="1" ht="14.4" customHeight="1">
      <c r="A32" s="3"/>
      <c r="B32" s="36"/>
      <c r="C32" s="37"/>
      <c r="D32" s="37"/>
      <c r="E32" s="37"/>
      <c r="F32" s="25" t="s">
        <v>43</v>
      </c>
      <c r="G32" s="37"/>
      <c r="H32" s="37"/>
      <c r="I32" s="37"/>
      <c r="J32" s="37"/>
      <c r="K32" s="37"/>
      <c r="L32" s="38">
        <v>0.14999999999999999</v>
      </c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9">
        <f>ROUND(BC54, 2)</f>
        <v>0</v>
      </c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9">
        <v>0</v>
      </c>
      <c r="AL32" s="37"/>
      <c r="AM32" s="37"/>
      <c r="AN32" s="37"/>
      <c r="AO32" s="37"/>
      <c r="AP32" s="37"/>
      <c r="AQ32" s="37"/>
      <c r="AR32" s="40"/>
      <c r="BE32" s="3"/>
    </row>
    <row r="33" hidden="1" s="3" customFormat="1" ht="14.4" customHeight="1">
      <c r="A33" s="3"/>
      <c r="B33" s="36"/>
      <c r="C33" s="37"/>
      <c r="D33" s="37"/>
      <c r="E33" s="37"/>
      <c r="F33" s="25" t="s">
        <v>44</v>
      </c>
      <c r="G33" s="37"/>
      <c r="H33" s="37"/>
      <c r="I33" s="37"/>
      <c r="J33" s="37"/>
      <c r="K33" s="37"/>
      <c r="L33" s="38">
        <v>0</v>
      </c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9">
        <f>ROUND(BD54, 2)</f>
        <v>0</v>
      </c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9">
        <v>0</v>
      </c>
      <c r="AL33" s="37"/>
      <c r="AM33" s="37"/>
      <c r="AN33" s="37"/>
      <c r="AO33" s="37"/>
      <c r="AP33" s="37"/>
      <c r="AQ33" s="37"/>
      <c r="AR33" s="40"/>
      <c r="BE33" s="3"/>
    </row>
    <row r="34" s="2" customFormat="1" ht="6.96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4"/>
      <c r="BE34" s="28"/>
    </row>
    <row r="35" s="2" customFormat="1" ht="25.92" customHeight="1">
      <c r="A35" s="28"/>
      <c r="B35" s="29"/>
      <c r="C35" s="41"/>
      <c r="D35" s="42" t="s">
        <v>45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46</v>
      </c>
      <c r="U35" s="43"/>
      <c r="V35" s="43"/>
      <c r="W35" s="43"/>
      <c r="X35" s="45" t="s">
        <v>47</v>
      </c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6">
        <f>SUM(AK26:AK33)</f>
        <v>8121530.1600000001</v>
      </c>
      <c r="AL35" s="43"/>
      <c r="AM35" s="43"/>
      <c r="AN35" s="43"/>
      <c r="AO35" s="47"/>
      <c r="AP35" s="41"/>
      <c r="AQ35" s="41"/>
      <c r="AR35" s="34"/>
      <c r="BE35" s="28"/>
    </row>
    <row r="36" s="2" customFormat="1" ht="6.96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4"/>
      <c r="BE36" s="28"/>
    </row>
    <row r="37" s="2" customFormat="1" ht="6.96" customHeight="1">
      <c r="A37" s="2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34"/>
      <c r="BE37" s="28"/>
    </row>
    <row r="41" s="2" customFormat="1" ht="6.96" customHeight="1">
      <c r="A41" s="28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34"/>
      <c r="BE41" s="28"/>
    </row>
    <row r="42" s="2" customFormat="1" ht="24.96" customHeight="1">
      <c r="A42" s="28"/>
      <c r="B42" s="29"/>
      <c r="C42" s="19" t="s">
        <v>48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4"/>
      <c r="BE42" s="28"/>
    </row>
    <row r="43" s="2" customFormat="1" ht="6.96" customHeight="1">
      <c r="A43" s="28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4"/>
      <c r="BE43" s="28"/>
    </row>
    <row r="44" s="4" customFormat="1" ht="12" customHeight="1">
      <c r="A44" s="4"/>
      <c r="B44" s="52"/>
      <c r="C44" s="25" t="s">
        <v>12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05_2025RD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  <c r="BE44" s="4"/>
    </row>
    <row r="45" s="5" customFormat="1" ht="36.96" customHeight="1">
      <c r="A45" s="5"/>
      <c r="B45" s="55"/>
      <c r="C45" s="56" t="s">
        <v>14</v>
      </c>
      <c r="D45" s="57"/>
      <c r="E45" s="57"/>
      <c r="F45" s="57"/>
      <c r="G45" s="57"/>
      <c r="H45" s="57"/>
      <c r="I45" s="57"/>
      <c r="J45" s="57"/>
      <c r="K45" s="57"/>
      <c r="L45" s="58" t="str">
        <f>K6</f>
        <v xml:space="preserve">Oprava  sdělovacího a rozhlasového zařízení OŘ Brno 2025-2029</v>
      </c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9"/>
      <c r="BE45" s="5"/>
    </row>
    <row r="46" s="2" customFormat="1" ht="6.96" customHeight="1">
      <c r="A46" s="28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4"/>
      <c r="BE46" s="28"/>
    </row>
    <row r="47" s="2" customFormat="1" ht="12" customHeight="1">
      <c r="A47" s="28"/>
      <c r="B47" s="29"/>
      <c r="C47" s="25" t="s">
        <v>19</v>
      </c>
      <c r="D47" s="30"/>
      <c r="E47" s="30"/>
      <c r="F47" s="30"/>
      <c r="G47" s="30"/>
      <c r="H47" s="30"/>
      <c r="I47" s="30"/>
      <c r="J47" s="30"/>
      <c r="K47" s="30"/>
      <c r="L47" s="60" t="str">
        <f>IF(K8="","",K8)</f>
        <v>Brno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5" t="s">
        <v>21</v>
      </c>
      <c r="AJ47" s="30"/>
      <c r="AK47" s="30"/>
      <c r="AL47" s="30"/>
      <c r="AM47" s="61" t="str">
        <f>IF(AN8= "","",AN8)</f>
        <v>9. 5. 2025</v>
      </c>
      <c r="AN47" s="61"/>
      <c r="AO47" s="30"/>
      <c r="AP47" s="30"/>
      <c r="AQ47" s="30"/>
      <c r="AR47" s="34"/>
      <c r="BE47" s="28"/>
    </row>
    <row r="48" s="2" customFormat="1" ht="6.96" customHeight="1">
      <c r="A48" s="28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4"/>
      <c r="BE48" s="28"/>
    </row>
    <row r="49" s="2" customFormat="1" ht="15.15" customHeight="1">
      <c r="A49" s="28"/>
      <c r="B49" s="29"/>
      <c r="C49" s="25" t="s">
        <v>23</v>
      </c>
      <c r="D49" s="30"/>
      <c r="E49" s="30"/>
      <c r="F49" s="30"/>
      <c r="G49" s="30"/>
      <c r="H49" s="30"/>
      <c r="I49" s="30"/>
      <c r="J49" s="30"/>
      <c r="K49" s="30"/>
      <c r="L49" s="53" t="str">
        <f>IF(E11= "","",E11)</f>
        <v>OŘ Brno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5" t="s">
        <v>29</v>
      </c>
      <c r="AJ49" s="30"/>
      <c r="AK49" s="30"/>
      <c r="AL49" s="30"/>
      <c r="AM49" s="62" t="str">
        <f>IF(E17="","",E17)</f>
        <v xml:space="preserve"> </v>
      </c>
      <c r="AN49" s="53"/>
      <c r="AO49" s="53"/>
      <c r="AP49" s="53"/>
      <c r="AQ49" s="30"/>
      <c r="AR49" s="34"/>
      <c r="AS49" s="63" t="s">
        <v>49</v>
      </c>
      <c r="AT49" s="64"/>
      <c r="AU49" s="65"/>
      <c r="AV49" s="65"/>
      <c r="AW49" s="65"/>
      <c r="AX49" s="65"/>
      <c r="AY49" s="65"/>
      <c r="AZ49" s="65"/>
      <c r="BA49" s="65"/>
      <c r="BB49" s="65"/>
      <c r="BC49" s="65"/>
      <c r="BD49" s="66"/>
      <c r="BE49" s="28"/>
    </row>
    <row r="50" s="2" customFormat="1" ht="15.15" customHeight="1">
      <c r="A50" s="28"/>
      <c r="B50" s="29"/>
      <c r="C50" s="25" t="s">
        <v>27</v>
      </c>
      <c r="D50" s="30"/>
      <c r="E50" s="30"/>
      <c r="F50" s="30"/>
      <c r="G50" s="30"/>
      <c r="H50" s="30"/>
      <c r="I50" s="30"/>
      <c r="J50" s="30"/>
      <c r="K50" s="30"/>
      <c r="L50" s="53" t="str">
        <f>IF(E14="","",E14)</f>
        <v xml:space="preserve"> </v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5" t="s">
        <v>31</v>
      </c>
      <c r="AJ50" s="30"/>
      <c r="AK50" s="30"/>
      <c r="AL50" s="30"/>
      <c r="AM50" s="62" t="str">
        <f>IF(E20="","",E20)</f>
        <v>Jambor</v>
      </c>
      <c r="AN50" s="53"/>
      <c r="AO50" s="53"/>
      <c r="AP50" s="53"/>
      <c r="AQ50" s="30"/>
      <c r="AR50" s="34"/>
      <c r="AS50" s="67"/>
      <c r="AT50" s="68"/>
      <c r="AU50" s="69"/>
      <c r="AV50" s="69"/>
      <c r="AW50" s="69"/>
      <c r="AX50" s="69"/>
      <c r="AY50" s="69"/>
      <c r="AZ50" s="69"/>
      <c r="BA50" s="69"/>
      <c r="BB50" s="69"/>
      <c r="BC50" s="69"/>
      <c r="BD50" s="70"/>
      <c r="BE50" s="28"/>
    </row>
    <row r="51" s="2" customFormat="1" ht="10.8" customHeight="1">
      <c r="A51" s="28"/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4"/>
      <c r="AS51" s="71"/>
      <c r="AT51" s="72"/>
      <c r="AU51" s="73"/>
      <c r="AV51" s="73"/>
      <c r="AW51" s="73"/>
      <c r="AX51" s="73"/>
      <c r="AY51" s="73"/>
      <c r="AZ51" s="73"/>
      <c r="BA51" s="73"/>
      <c r="BB51" s="73"/>
      <c r="BC51" s="73"/>
      <c r="BD51" s="74"/>
      <c r="BE51" s="28"/>
    </row>
    <row r="52" s="2" customFormat="1" ht="29.28" customHeight="1">
      <c r="A52" s="28"/>
      <c r="B52" s="29"/>
      <c r="C52" s="75" t="s">
        <v>50</v>
      </c>
      <c r="D52" s="76"/>
      <c r="E52" s="76"/>
      <c r="F52" s="76"/>
      <c r="G52" s="76"/>
      <c r="H52" s="77"/>
      <c r="I52" s="78" t="s">
        <v>51</v>
      </c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9" t="s">
        <v>52</v>
      </c>
      <c r="AH52" s="76"/>
      <c r="AI52" s="76"/>
      <c r="AJ52" s="76"/>
      <c r="AK52" s="76"/>
      <c r="AL52" s="76"/>
      <c r="AM52" s="76"/>
      <c r="AN52" s="78" t="s">
        <v>53</v>
      </c>
      <c r="AO52" s="76"/>
      <c r="AP52" s="76"/>
      <c r="AQ52" s="80" t="s">
        <v>54</v>
      </c>
      <c r="AR52" s="34"/>
      <c r="AS52" s="81" t="s">
        <v>55</v>
      </c>
      <c r="AT52" s="82" t="s">
        <v>56</v>
      </c>
      <c r="AU52" s="82" t="s">
        <v>57</v>
      </c>
      <c r="AV52" s="82" t="s">
        <v>58</v>
      </c>
      <c r="AW52" s="82" t="s">
        <v>59</v>
      </c>
      <c r="AX52" s="82" t="s">
        <v>60</v>
      </c>
      <c r="AY52" s="82" t="s">
        <v>61</v>
      </c>
      <c r="AZ52" s="82" t="s">
        <v>62</v>
      </c>
      <c r="BA52" s="82" t="s">
        <v>63</v>
      </c>
      <c r="BB52" s="82" t="s">
        <v>64</v>
      </c>
      <c r="BC52" s="82" t="s">
        <v>65</v>
      </c>
      <c r="BD52" s="83" t="s">
        <v>66</v>
      </c>
      <c r="BE52" s="28"/>
    </row>
    <row r="53" s="2" customFormat="1" ht="10.8" customHeight="1">
      <c r="A53" s="28"/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4"/>
      <c r="AS53" s="84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6"/>
      <c r="BE53" s="28"/>
    </row>
    <row r="54" s="6" customFormat="1" ht="32.4" customHeight="1">
      <c r="A54" s="6"/>
      <c r="B54" s="87"/>
      <c r="C54" s="88" t="s">
        <v>67</v>
      </c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90">
        <f>ROUND(SUM(AG55:AG56),2)</f>
        <v>6712008.4000000004</v>
      </c>
      <c r="AH54" s="90"/>
      <c r="AI54" s="90"/>
      <c r="AJ54" s="90"/>
      <c r="AK54" s="90"/>
      <c r="AL54" s="90"/>
      <c r="AM54" s="90"/>
      <c r="AN54" s="91">
        <f>SUM(AG54,AT54)</f>
        <v>8121530.1600000001</v>
      </c>
      <c r="AO54" s="91"/>
      <c r="AP54" s="91"/>
      <c r="AQ54" s="92" t="s">
        <v>17</v>
      </c>
      <c r="AR54" s="93"/>
      <c r="AS54" s="94">
        <f>ROUND(SUM(AS55:AS56),2)</f>
        <v>0</v>
      </c>
      <c r="AT54" s="95">
        <f>ROUND(SUM(AV54:AW54),2)</f>
        <v>1409521.76</v>
      </c>
      <c r="AU54" s="96">
        <f>ROUND(SUM(AU55:AU56),5)</f>
        <v>0</v>
      </c>
      <c r="AV54" s="95">
        <f>ROUND(AZ54*L29,2)</f>
        <v>1409521.76</v>
      </c>
      <c r="AW54" s="95">
        <f>ROUND(BA54*L30,2)</f>
        <v>0</v>
      </c>
      <c r="AX54" s="95">
        <f>ROUND(BB54*L29,2)</f>
        <v>0</v>
      </c>
      <c r="AY54" s="95">
        <f>ROUND(BC54*L30,2)</f>
        <v>0</v>
      </c>
      <c r="AZ54" s="95">
        <f>ROUND(SUM(AZ55:AZ56),2)</f>
        <v>6712008.4000000004</v>
      </c>
      <c r="BA54" s="95">
        <f>ROUND(SUM(BA55:BA56),2)</f>
        <v>0</v>
      </c>
      <c r="BB54" s="95">
        <f>ROUND(SUM(BB55:BB56),2)</f>
        <v>0</v>
      </c>
      <c r="BC54" s="95">
        <f>ROUND(SUM(BC55:BC56),2)</f>
        <v>0</v>
      </c>
      <c r="BD54" s="97">
        <f>ROUND(SUM(BD55:BD56),2)</f>
        <v>0</v>
      </c>
      <c r="BE54" s="6"/>
      <c r="BS54" s="98" t="s">
        <v>68</v>
      </c>
      <c r="BT54" s="98" t="s">
        <v>69</v>
      </c>
      <c r="BU54" s="99" t="s">
        <v>70</v>
      </c>
      <c r="BV54" s="98" t="s">
        <v>71</v>
      </c>
      <c r="BW54" s="98" t="s">
        <v>5</v>
      </c>
      <c r="BX54" s="98" t="s">
        <v>72</v>
      </c>
      <c r="CL54" s="98" t="s">
        <v>17</v>
      </c>
    </row>
    <row r="55" s="7" customFormat="1" ht="37.5" customHeight="1">
      <c r="A55" s="100" t="s">
        <v>73</v>
      </c>
      <c r="B55" s="101"/>
      <c r="C55" s="102"/>
      <c r="D55" s="103" t="s">
        <v>74</v>
      </c>
      <c r="E55" s="103"/>
      <c r="F55" s="103"/>
      <c r="G55" s="103"/>
      <c r="H55" s="103"/>
      <c r="I55" s="104"/>
      <c r="J55" s="103" t="s">
        <v>75</v>
      </c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5">
        <f>'01 - Opravy a servis sděl...'!J30</f>
        <v>6283008.4000000004</v>
      </c>
      <c r="AH55" s="104"/>
      <c r="AI55" s="104"/>
      <c r="AJ55" s="104"/>
      <c r="AK55" s="104"/>
      <c r="AL55" s="104"/>
      <c r="AM55" s="104"/>
      <c r="AN55" s="105">
        <f>SUM(AG55,AT55)</f>
        <v>7602440.1600000001</v>
      </c>
      <c r="AO55" s="104"/>
      <c r="AP55" s="104"/>
      <c r="AQ55" s="106" t="s">
        <v>76</v>
      </c>
      <c r="AR55" s="107"/>
      <c r="AS55" s="108">
        <v>0</v>
      </c>
      <c r="AT55" s="109">
        <f>ROUND(SUM(AV55:AW55),2)</f>
        <v>1319431.76</v>
      </c>
      <c r="AU55" s="110">
        <f>'01 - Opravy a servis sděl...'!P80</f>
        <v>0</v>
      </c>
      <c r="AV55" s="109">
        <f>'01 - Opravy a servis sděl...'!J33</f>
        <v>1319431.76</v>
      </c>
      <c r="AW55" s="109">
        <f>'01 - Opravy a servis sděl...'!J34</f>
        <v>0</v>
      </c>
      <c r="AX55" s="109">
        <f>'01 - Opravy a servis sděl...'!J35</f>
        <v>0</v>
      </c>
      <c r="AY55" s="109">
        <f>'01 - Opravy a servis sděl...'!J36</f>
        <v>0</v>
      </c>
      <c r="AZ55" s="109">
        <f>'01 - Opravy a servis sděl...'!F33</f>
        <v>6283008.4000000004</v>
      </c>
      <c r="BA55" s="109">
        <f>'01 - Opravy a servis sděl...'!F34</f>
        <v>0</v>
      </c>
      <c r="BB55" s="109">
        <f>'01 - Opravy a servis sděl...'!F35</f>
        <v>0</v>
      </c>
      <c r="BC55" s="109">
        <f>'01 - Opravy a servis sděl...'!F36</f>
        <v>0</v>
      </c>
      <c r="BD55" s="111">
        <f>'01 - Opravy a servis sděl...'!F37</f>
        <v>0</v>
      </c>
      <c r="BE55" s="7"/>
      <c r="BT55" s="112" t="s">
        <v>77</v>
      </c>
      <c r="BV55" s="112" t="s">
        <v>71</v>
      </c>
      <c r="BW55" s="112" t="s">
        <v>78</v>
      </c>
      <c r="BX55" s="112" t="s">
        <v>5</v>
      </c>
      <c r="CL55" s="112" t="s">
        <v>17</v>
      </c>
      <c r="CM55" s="112" t="s">
        <v>79</v>
      </c>
    </row>
    <row r="56" s="7" customFormat="1" ht="37.5" customHeight="1">
      <c r="A56" s="100" t="s">
        <v>73</v>
      </c>
      <c r="B56" s="101"/>
      <c r="C56" s="102"/>
      <c r="D56" s="103" t="s">
        <v>80</v>
      </c>
      <c r="E56" s="103"/>
      <c r="F56" s="103"/>
      <c r="G56" s="103"/>
      <c r="H56" s="103"/>
      <c r="I56" s="104"/>
      <c r="J56" s="103" t="s">
        <v>81</v>
      </c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5">
        <f>'02 - VRN+VON Opravy a ser...'!J30</f>
        <v>429000</v>
      </c>
      <c r="AH56" s="104"/>
      <c r="AI56" s="104"/>
      <c r="AJ56" s="104"/>
      <c r="AK56" s="104"/>
      <c r="AL56" s="104"/>
      <c r="AM56" s="104"/>
      <c r="AN56" s="105">
        <f>SUM(AG56,AT56)</f>
        <v>519090</v>
      </c>
      <c r="AO56" s="104"/>
      <c r="AP56" s="104"/>
      <c r="AQ56" s="106" t="s">
        <v>82</v>
      </c>
      <c r="AR56" s="107"/>
      <c r="AS56" s="113">
        <v>0</v>
      </c>
      <c r="AT56" s="114">
        <f>ROUND(SUM(AV56:AW56),2)</f>
        <v>90090</v>
      </c>
      <c r="AU56" s="115">
        <f>'02 - VRN+VON Opravy a ser...'!P81</f>
        <v>0</v>
      </c>
      <c r="AV56" s="114">
        <f>'02 - VRN+VON Opravy a ser...'!J33</f>
        <v>90090</v>
      </c>
      <c r="AW56" s="114">
        <f>'02 - VRN+VON Opravy a ser...'!J34</f>
        <v>0</v>
      </c>
      <c r="AX56" s="114">
        <f>'02 - VRN+VON Opravy a ser...'!J35</f>
        <v>0</v>
      </c>
      <c r="AY56" s="114">
        <f>'02 - VRN+VON Opravy a ser...'!J36</f>
        <v>0</v>
      </c>
      <c r="AZ56" s="114">
        <f>'02 - VRN+VON Opravy a ser...'!F33</f>
        <v>429000</v>
      </c>
      <c r="BA56" s="114">
        <f>'02 - VRN+VON Opravy a ser...'!F34</f>
        <v>0</v>
      </c>
      <c r="BB56" s="114">
        <f>'02 - VRN+VON Opravy a ser...'!F35</f>
        <v>0</v>
      </c>
      <c r="BC56" s="114">
        <f>'02 - VRN+VON Opravy a ser...'!F36</f>
        <v>0</v>
      </c>
      <c r="BD56" s="116">
        <f>'02 - VRN+VON Opravy a ser...'!F37</f>
        <v>0</v>
      </c>
      <c r="BE56" s="7"/>
      <c r="BT56" s="112" t="s">
        <v>77</v>
      </c>
      <c r="BV56" s="112" t="s">
        <v>71</v>
      </c>
      <c r="BW56" s="112" t="s">
        <v>83</v>
      </c>
      <c r="BX56" s="112" t="s">
        <v>5</v>
      </c>
      <c r="CL56" s="112" t="s">
        <v>17</v>
      </c>
      <c r="CM56" s="112" t="s">
        <v>79</v>
      </c>
    </row>
    <row r="57" s="2" customFormat="1" ht="30" customHeight="1">
      <c r="A57" s="28"/>
      <c r="B57" s="29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4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</row>
    <row r="58" s="2" customFormat="1" ht="6.96" customHeight="1">
      <c r="A58" s="2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34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</row>
  </sheetData>
  <sheetProtection sheet="1" formatColumns="0" formatRows="0" objects="1" scenarios="1" spinCount="100000" saltValue="yFtqlch/0zIVBRE28y3niAYOCHQ8nQb5+kd4v8Dgd+W3bcQ8bpAdkcK3VXv4xdPBCLdczxJ1YPm1TWFDWZh+DQ==" hashValue="x8Xk14EaZFE2+D2+AH+LWbXHUjWvWNKAUNt+DO5eNBnvY71SH3ye/XqIrbysN4C7v+uZZ20YaiwgszC0OAvMww==" algorithmName="SHA-512" password="CC35"/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Opravy a servis sděl...'!C2" display="/"/>
    <hyperlink ref="A56" location="'02 - VRN+VON Opravy a se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8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78</v>
      </c>
    </row>
    <row r="3" hidden="1" s="1" customFormat="1" ht="6.96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16"/>
      <c r="AT3" s="13" t="s">
        <v>79</v>
      </c>
    </row>
    <row r="4" hidden="1" s="1" customFormat="1" ht="24.96" customHeight="1">
      <c r="B4" s="16"/>
      <c r="D4" s="119" t="s">
        <v>84</v>
      </c>
      <c r="L4" s="16"/>
      <c r="M4" s="120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1" t="s">
        <v>14</v>
      </c>
      <c r="L6" s="16"/>
    </row>
    <row r="7" hidden="1" s="1" customFormat="1" ht="16.5" customHeight="1">
      <c r="B7" s="16"/>
      <c r="E7" s="122" t="str">
        <f>'Rekapitulace stavby'!K6</f>
        <v xml:space="preserve">Oprava  sdělovacího a rozhlasového zařízení OŘ Brno 2025-2029</v>
      </c>
      <c r="F7" s="121"/>
      <c r="G7" s="121"/>
      <c r="H7" s="121"/>
      <c r="L7" s="16"/>
    </row>
    <row r="8" hidden="1" s="2" customFormat="1" ht="12" customHeight="1">
      <c r="A8" s="28"/>
      <c r="B8" s="34"/>
      <c r="C8" s="28"/>
      <c r="D8" s="121" t="s">
        <v>85</v>
      </c>
      <c r="E8" s="28"/>
      <c r="F8" s="28"/>
      <c r="G8" s="28"/>
      <c r="H8" s="28"/>
      <c r="I8" s="28"/>
      <c r="J8" s="28"/>
      <c r="K8" s="28"/>
      <c r="L8" s="123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34"/>
      <c r="C9" s="28"/>
      <c r="D9" s="28"/>
      <c r="E9" s="124" t="s">
        <v>86</v>
      </c>
      <c r="F9" s="28"/>
      <c r="G9" s="28"/>
      <c r="H9" s="28"/>
      <c r="I9" s="28"/>
      <c r="J9" s="28"/>
      <c r="K9" s="28"/>
      <c r="L9" s="123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34"/>
      <c r="C10" s="28"/>
      <c r="D10" s="28"/>
      <c r="E10" s="28"/>
      <c r="F10" s="28"/>
      <c r="G10" s="28"/>
      <c r="H10" s="28"/>
      <c r="I10" s="28"/>
      <c r="J10" s="28"/>
      <c r="K10" s="28"/>
      <c r="L10" s="123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34"/>
      <c r="C11" s="28"/>
      <c r="D11" s="121" t="s">
        <v>16</v>
      </c>
      <c r="E11" s="28"/>
      <c r="F11" s="125" t="s">
        <v>17</v>
      </c>
      <c r="G11" s="28"/>
      <c r="H11" s="28"/>
      <c r="I11" s="121" t="s">
        <v>18</v>
      </c>
      <c r="J11" s="125" t="s">
        <v>17</v>
      </c>
      <c r="K11" s="28"/>
      <c r="L11" s="123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34"/>
      <c r="C12" s="28"/>
      <c r="D12" s="121" t="s">
        <v>19</v>
      </c>
      <c r="E12" s="28"/>
      <c r="F12" s="125" t="s">
        <v>20</v>
      </c>
      <c r="G12" s="28"/>
      <c r="H12" s="28"/>
      <c r="I12" s="121" t="s">
        <v>21</v>
      </c>
      <c r="J12" s="126" t="str">
        <f>'Rekapitulace stavby'!AN8</f>
        <v>9. 5. 2025</v>
      </c>
      <c r="K12" s="28"/>
      <c r="L12" s="123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34"/>
      <c r="C13" s="28"/>
      <c r="D13" s="28"/>
      <c r="E13" s="28"/>
      <c r="F13" s="28"/>
      <c r="G13" s="28"/>
      <c r="H13" s="28"/>
      <c r="I13" s="28"/>
      <c r="J13" s="28"/>
      <c r="K13" s="28"/>
      <c r="L13" s="123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34"/>
      <c r="C14" s="28"/>
      <c r="D14" s="121" t="s">
        <v>23</v>
      </c>
      <c r="E14" s="28"/>
      <c r="F14" s="28"/>
      <c r="G14" s="28"/>
      <c r="H14" s="28"/>
      <c r="I14" s="121" t="s">
        <v>24</v>
      </c>
      <c r="J14" s="125" t="s">
        <v>17</v>
      </c>
      <c r="K14" s="28"/>
      <c r="L14" s="123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34"/>
      <c r="C15" s="28"/>
      <c r="D15" s="28"/>
      <c r="E15" s="125" t="s">
        <v>25</v>
      </c>
      <c r="F15" s="28"/>
      <c r="G15" s="28"/>
      <c r="H15" s="28"/>
      <c r="I15" s="121" t="s">
        <v>26</v>
      </c>
      <c r="J15" s="125" t="s">
        <v>17</v>
      </c>
      <c r="K15" s="28"/>
      <c r="L15" s="123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34"/>
      <c r="C16" s="28"/>
      <c r="D16" s="28"/>
      <c r="E16" s="28"/>
      <c r="F16" s="28"/>
      <c r="G16" s="28"/>
      <c r="H16" s="28"/>
      <c r="I16" s="28"/>
      <c r="J16" s="28"/>
      <c r="K16" s="28"/>
      <c r="L16" s="123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34"/>
      <c r="C17" s="28"/>
      <c r="D17" s="121" t="s">
        <v>27</v>
      </c>
      <c r="E17" s="28"/>
      <c r="F17" s="28"/>
      <c r="G17" s="28"/>
      <c r="H17" s="28"/>
      <c r="I17" s="121" t="s">
        <v>24</v>
      </c>
      <c r="J17" s="125" t="str">
        <f>'Rekapitulace stavby'!AN13</f>
        <v/>
      </c>
      <c r="K17" s="28"/>
      <c r="L17" s="123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34"/>
      <c r="C18" s="28"/>
      <c r="D18" s="28"/>
      <c r="E18" s="125" t="str">
        <f>'Rekapitulace stavby'!E14</f>
        <v xml:space="preserve"> </v>
      </c>
      <c r="F18" s="125"/>
      <c r="G18" s="125"/>
      <c r="H18" s="125"/>
      <c r="I18" s="121" t="s">
        <v>26</v>
      </c>
      <c r="J18" s="125" t="str">
        <f>'Rekapitulace stavby'!AN14</f>
        <v/>
      </c>
      <c r="K18" s="28"/>
      <c r="L18" s="123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34"/>
      <c r="C19" s="28"/>
      <c r="D19" s="28"/>
      <c r="E19" s="28"/>
      <c r="F19" s="28"/>
      <c r="G19" s="28"/>
      <c r="H19" s="28"/>
      <c r="I19" s="28"/>
      <c r="J19" s="28"/>
      <c r="K19" s="28"/>
      <c r="L19" s="123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34"/>
      <c r="C20" s="28"/>
      <c r="D20" s="121" t="s">
        <v>29</v>
      </c>
      <c r="E20" s="28"/>
      <c r="F20" s="28"/>
      <c r="G20" s="28"/>
      <c r="H20" s="28"/>
      <c r="I20" s="121" t="s">
        <v>24</v>
      </c>
      <c r="J20" s="125" t="str">
        <f>IF('Rekapitulace stavby'!AN16="","",'Rekapitulace stavby'!AN16)</f>
        <v/>
      </c>
      <c r="K20" s="28"/>
      <c r="L20" s="123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34"/>
      <c r="C21" s="28"/>
      <c r="D21" s="28"/>
      <c r="E21" s="125" t="str">
        <f>IF('Rekapitulace stavby'!E17="","",'Rekapitulace stavby'!E17)</f>
        <v xml:space="preserve"> </v>
      </c>
      <c r="F21" s="28"/>
      <c r="G21" s="28"/>
      <c r="H21" s="28"/>
      <c r="I21" s="121" t="s">
        <v>26</v>
      </c>
      <c r="J21" s="125" t="str">
        <f>IF('Rekapitulace stavby'!AN17="","",'Rekapitulace stavby'!AN17)</f>
        <v/>
      </c>
      <c r="K21" s="28"/>
      <c r="L21" s="123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34"/>
      <c r="C22" s="28"/>
      <c r="D22" s="28"/>
      <c r="E22" s="28"/>
      <c r="F22" s="28"/>
      <c r="G22" s="28"/>
      <c r="H22" s="28"/>
      <c r="I22" s="28"/>
      <c r="J22" s="28"/>
      <c r="K22" s="28"/>
      <c r="L22" s="123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34"/>
      <c r="C23" s="28"/>
      <c r="D23" s="121" t="s">
        <v>31</v>
      </c>
      <c r="E23" s="28"/>
      <c r="F23" s="28"/>
      <c r="G23" s="28"/>
      <c r="H23" s="28"/>
      <c r="I23" s="121" t="s">
        <v>24</v>
      </c>
      <c r="J23" s="125" t="s">
        <v>17</v>
      </c>
      <c r="K23" s="28"/>
      <c r="L23" s="123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34"/>
      <c r="C24" s="28"/>
      <c r="D24" s="28"/>
      <c r="E24" s="125" t="s">
        <v>32</v>
      </c>
      <c r="F24" s="28"/>
      <c r="G24" s="28"/>
      <c r="H24" s="28"/>
      <c r="I24" s="121" t="s">
        <v>26</v>
      </c>
      <c r="J24" s="125" t="s">
        <v>17</v>
      </c>
      <c r="K24" s="28"/>
      <c r="L24" s="123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34"/>
      <c r="C25" s="28"/>
      <c r="D25" s="28"/>
      <c r="E25" s="28"/>
      <c r="F25" s="28"/>
      <c r="G25" s="28"/>
      <c r="H25" s="28"/>
      <c r="I25" s="28"/>
      <c r="J25" s="28"/>
      <c r="K25" s="28"/>
      <c r="L25" s="123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34"/>
      <c r="C26" s="28"/>
      <c r="D26" s="121" t="s">
        <v>33</v>
      </c>
      <c r="E26" s="28"/>
      <c r="F26" s="28"/>
      <c r="G26" s="28"/>
      <c r="H26" s="28"/>
      <c r="I26" s="28"/>
      <c r="J26" s="28"/>
      <c r="K26" s="28"/>
      <c r="L26" s="123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27"/>
      <c r="B27" s="128"/>
      <c r="C27" s="127"/>
      <c r="D27" s="127"/>
      <c r="E27" s="129" t="s">
        <v>17</v>
      </c>
      <c r="F27" s="129"/>
      <c r="G27" s="129"/>
      <c r="H27" s="129"/>
      <c r="I27" s="127"/>
      <c r="J27" s="127"/>
      <c r="K27" s="127"/>
      <c r="L27" s="130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hidden="1" s="2" customFormat="1" ht="6.96" customHeight="1">
      <c r="A28" s="28"/>
      <c r="B28" s="34"/>
      <c r="C28" s="28"/>
      <c r="D28" s="28"/>
      <c r="E28" s="28"/>
      <c r="F28" s="28"/>
      <c r="G28" s="28"/>
      <c r="H28" s="28"/>
      <c r="I28" s="28"/>
      <c r="J28" s="28"/>
      <c r="K28" s="28"/>
      <c r="L28" s="123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34"/>
      <c r="C29" s="28"/>
      <c r="D29" s="131"/>
      <c r="E29" s="131"/>
      <c r="F29" s="131"/>
      <c r="G29" s="131"/>
      <c r="H29" s="131"/>
      <c r="I29" s="131"/>
      <c r="J29" s="131"/>
      <c r="K29" s="131"/>
      <c r="L29" s="123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34"/>
      <c r="C30" s="28"/>
      <c r="D30" s="132" t="s">
        <v>35</v>
      </c>
      <c r="E30" s="28"/>
      <c r="F30" s="28"/>
      <c r="G30" s="28"/>
      <c r="H30" s="28"/>
      <c r="I30" s="28"/>
      <c r="J30" s="133">
        <f>ROUND(J80, 2)</f>
        <v>6283008.4000000004</v>
      </c>
      <c r="K30" s="28"/>
      <c r="L30" s="123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34"/>
      <c r="C31" s="28"/>
      <c r="D31" s="131"/>
      <c r="E31" s="131"/>
      <c r="F31" s="131"/>
      <c r="G31" s="131"/>
      <c r="H31" s="131"/>
      <c r="I31" s="131"/>
      <c r="J31" s="131"/>
      <c r="K31" s="131"/>
      <c r="L31" s="123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34"/>
      <c r="C32" s="28"/>
      <c r="D32" s="28"/>
      <c r="E32" s="28"/>
      <c r="F32" s="134" t="s">
        <v>37</v>
      </c>
      <c r="G32" s="28"/>
      <c r="H32" s="28"/>
      <c r="I32" s="134" t="s">
        <v>36</v>
      </c>
      <c r="J32" s="134" t="s">
        <v>38</v>
      </c>
      <c r="K32" s="28"/>
      <c r="L32" s="123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34"/>
      <c r="C33" s="28"/>
      <c r="D33" s="135" t="s">
        <v>39</v>
      </c>
      <c r="E33" s="121" t="s">
        <v>40</v>
      </c>
      <c r="F33" s="136">
        <f>ROUND((SUM(BE80:BE971)),  2)</f>
        <v>6283008.4000000004</v>
      </c>
      <c r="G33" s="28"/>
      <c r="H33" s="28"/>
      <c r="I33" s="137">
        <v>0.20999999999999999</v>
      </c>
      <c r="J33" s="136">
        <f>ROUND(((SUM(BE80:BE971))*I33),  2)</f>
        <v>1319431.76</v>
      </c>
      <c r="K33" s="28"/>
      <c r="L33" s="123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34"/>
      <c r="C34" s="28"/>
      <c r="D34" s="28"/>
      <c r="E34" s="121" t="s">
        <v>41</v>
      </c>
      <c r="F34" s="136">
        <f>ROUND((SUM(BF80:BF971)),  2)</f>
        <v>0</v>
      </c>
      <c r="G34" s="28"/>
      <c r="H34" s="28"/>
      <c r="I34" s="137">
        <v>0.14999999999999999</v>
      </c>
      <c r="J34" s="136">
        <f>ROUND(((SUM(BF80:BF971))*I34),  2)</f>
        <v>0</v>
      </c>
      <c r="K34" s="28"/>
      <c r="L34" s="123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34"/>
      <c r="C35" s="28"/>
      <c r="D35" s="28"/>
      <c r="E35" s="121" t="s">
        <v>42</v>
      </c>
      <c r="F35" s="136">
        <f>ROUND((SUM(BG80:BG971)),  2)</f>
        <v>0</v>
      </c>
      <c r="G35" s="28"/>
      <c r="H35" s="28"/>
      <c r="I35" s="137">
        <v>0.20999999999999999</v>
      </c>
      <c r="J35" s="136">
        <f>0</f>
        <v>0</v>
      </c>
      <c r="K35" s="28"/>
      <c r="L35" s="123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34"/>
      <c r="C36" s="28"/>
      <c r="D36" s="28"/>
      <c r="E36" s="121" t="s">
        <v>43</v>
      </c>
      <c r="F36" s="136">
        <f>ROUND((SUM(BH80:BH971)),  2)</f>
        <v>0</v>
      </c>
      <c r="G36" s="28"/>
      <c r="H36" s="28"/>
      <c r="I36" s="137">
        <v>0.14999999999999999</v>
      </c>
      <c r="J36" s="136">
        <f>0</f>
        <v>0</v>
      </c>
      <c r="K36" s="28"/>
      <c r="L36" s="123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34"/>
      <c r="C37" s="28"/>
      <c r="D37" s="28"/>
      <c r="E37" s="121" t="s">
        <v>44</v>
      </c>
      <c r="F37" s="136">
        <f>ROUND((SUM(BI80:BI971)),  2)</f>
        <v>0</v>
      </c>
      <c r="G37" s="28"/>
      <c r="H37" s="28"/>
      <c r="I37" s="137">
        <v>0</v>
      </c>
      <c r="J37" s="136">
        <f>0</f>
        <v>0</v>
      </c>
      <c r="K37" s="28"/>
      <c r="L37" s="123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34"/>
      <c r="C38" s="28"/>
      <c r="D38" s="28"/>
      <c r="E38" s="28"/>
      <c r="F38" s="28"/>
      <c r="G38" s="28"/>
      <c r="H38" s="28"/>
      <c r="I38" s="28"/>
      <c r="J38" s="28"/>
      <c r="K38" s="28"/>
      <c r="L38" s="123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34"/>
      <c r="C39" s="138"/>
      <c r="D39" s="139" t="s">
        <v>45</v>
      </c>
      <c r="E39" s="140"/>
      <c r="F39" s="140"/>
      <c r="G39" s="141" t="s">
        <v>46</v>
      </c>
      <c r="H39" s="142" t="s">
        <v>47</v>
      </c>
      <c r="I39" s="140"/>
      <c r="J39" s="143">
        <f>SUM(J30:J37)</f>
        <v>7602440.1600000001</v>
      </c>
      <c r="K39" s="144"/>
      <c r="L39" s="123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145"/>
      <c r="C40" s="146"/>
      <c r="D40" s="146"/>
      <c r="E40" s="146"/>
      <c r="F40" s="146"/>
      <c r="G40" s="146"/>
      <c r="H40" s="146"/>
      <c r="I40" s="146"/>
      <c r="J40" s="146"/>
      <c r="K40" s="146"/>
      <c r="L40" s="123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/>
    <row r="42" hidden="1"/>
    <row r="43" hidden="1"/>
    <row r="44" hidden="1" s="2" customFormat="1" ht="6.96" customHeight="1">
      <c r="A44" s="28"/>
      <c r="B44" s="147"/>
      <c r="C44" s="148"/>
      <c r="D44" s="148"/>
      <c r="E44" s="148"/>
      <c r="F44" s="148"/>
      <c r="G44" s="148"/>
      <c r="H44" s="148"/>
      <c r="I44" s="148"/>
      <c r="J44" s="148"/>
      <c r="K44" s="148"/>
      <c r="L44" s="123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hidden="1" s="2" customFormat="1" ht="24.96" customHeight="1">
      <c r="A45" s="28"/>
      <c r="B45" s="29"/>
      <c r="C45" s="19" t="s">
        <v>87</v>
      </c>
      <c r="D45" s="30"/>
      <c r="E45" s="30"/>
      <c r="F45" s="30"/>
      <c r="G45" s="30"/>
      <c r="H45" s="30"/>
      <c r="I45" s="30"/>
      <c r="J45" s="30"/>
      <c r="K45" s="30"/>
      <c r="L45" s="123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</row>
    <row r="46" hidden="1" s="2" customFormat="1" ht="6.96" customHeight="1">
      <c r="A46" s="28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123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hidden="1" s="2" customFormat="1" ht="12" customHeight="1">
      <c r="A47" s="28"/>
      <c r="B47" s="29"/>
      <c r="C47" s="25" t="s">
        <v>14</v>
      </c>
      <c r="D47" s="30"/>
      <c r="E47" s="30"/>
      <c r="F47" s="30"/>
      <c r="G47" s="30"/>
      <c r="H47" s="30"/>
      <c r="I47" s="30"/>
      <c r="J47" s="30"/>
      <c r="K47" s="30"/>
      <c r="L47" s="123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</row>
    <row r="48" hidden="1" s="2" customFormat="1" ht="16.5" customHeight="1">
      <c r="A48" s="28"/>
      <c r="B48" s="29"/>
      <c r="C48" s="30"/>
      <c r="D48" s="30"/>
      <c r="E48" s="149" t="str">
        <f>E7</f>
        <v xml:space="preserve">Oprava  sdělovacího a rozhlasového zařízení OŘ Brno 2025-2029</v>
      </c>
      <c r="F48" s="25"/>
      <c r="G48" s="25"/>
      <c r="H48" s="25"/>
      <c r="I48" s="30"/>
      <c r="J48" s="30"/>
      <c r="K48" s="30"/>
      <c r="L48" s="123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</row>
    <row r="49" hidden="1" s="2" customFormat="1" ht="12" customHeight="1">
      <c r="A49" s="28"/>
      <c r="B49" s="29"/>
      <c r="C49" s="25" t="s">
        <v>85</v>
      </c>
      <c r="D49" s="30"/>
      <c r="E49" s="30"/>
      <c r="F49" s="30"/>
      <c r="G49" s="30"/>
      <c r="H49" s="30"/>
      <c r="I49" s="30"/>
      <c r="J49" s="30"/>
      <c r="K49" s="30"/>
      <c r="L49" s="123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</row>
    <row r="50" hidden="1" s="2" customFormat="1" ht="16.5" customHeight="1">
      <c r="A50" s="28"/>
      <c r="B50" s="29"/>
      <c r="C50" s="30"/>
      <c r="D50" s="30"/>
      <c r="E50" s="58" t="str">
        <f>E9</f>
        <v>01 - Opravy a servis sdělovacího a rozhlasového zařízení dle Cenové Sborníku ÚOŽI</v>
      </c>
      <c r="F50" s="30"/>
      <c r="G50" s="30"/>
      <c r="H50" s="30"/>
      <c r="I50" s="30"/>
      <c r="J50" s="30"/>
      <c r="K50" s="30"/>
      <c r="L50" s="123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</row>
    <row r="51" hidden="1" s="2" customFormat="1" ht="6.96" customHeight="1">
      <c r="A51" s="28"/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123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</row>
    <row r="52" hidden="1" s="2" customFormat="1" ht="12" customHeight="1">
      <c r="A52" s="28"/>
      <c r="B52" s="29"/>
      <c r="C52" s="25" t="s">
        <v>19</v>
      </c>
      <c r="D52" s="30"/>
      <c r="E52" s="30"/>
      <c r="F52" s="22" t="str">
        <f>F12</f>
        <v>Brno</v>
      </c>
      <c r="G52" s="30"/>
      <c r="H52" s="30"/>
      <c r="I52" s="25" t="s">
        <v>21</v>
      </c>
      <c r="J52" s="61" t="str">
        <f>IF(J12="","",J12)</f>
        <v>9. 5. 2025</v>
      </c>
      <c r="K52" s="30"/>
      <c r="L52" s="123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</row>
    <row r="53" hidden="1" s="2" customFormat="1" ht="6.96" customHeight="1">
      <c r="A53" s="28"/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123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</row>
    <row r="54" hidden="1" s="2" customFormat="1" ht="15.15" customHeight="1">
      <c r="A54" s="28"/>
      <c r="B54" s="29"/>
      <c r="C54" s="25" t="s">
        <v>23</v>
      </c>
      <c r="D54" s="30"/>
      <c r="E54" s="30"/>
      <c r="F54" s="22" t="str">
        <f>E15</f>
        <v>OŘ Brno</v>
      </c>
      <c r="G54" s="30"/>
      <c r="H54" s="30"/>
      <c r="I54" s="25" t="s">
        <v>29</v>
      </c>
      <c r="J54" s="26" t="str">
        <f>E21</f>
        <v xml:space="preserve"> </v>
      </c>
      <c r="K54" s="30"/>
      <c r="L54" s="123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</row>
    <row r="55" hidden="1" s="2" customFormat="1" ht="15.15" customHeight="1">
      <c r="A55" s="28"/>
      <c r="B55" s="29"/>
      <c r="C55" s="25" t="s">
        <v>27</v>
      </c>
      <c r="D55" s="30"/>
      <c r="E55" s="30"/>
      <c r="F55" s="22" t="str">
        <f>IF(E18="","",E18)</f>
        <v xml:space="preserve"> </v>
      </c>
      <c r="G55" s="30"/>
      <c r="H55" s="30"/>
      <c r="I55" s="25" t="s">
        <v>31</v>
      </c>
      <c r="J55" s="26" t="str">
        <f>E24</f>
        <v>Jambor</v>
      </c>
      <c r="K55" s="30"/>
      <c r="L55" s="123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</row>
    <row r="56" hidden="1" s="2" customFormat="1" ht="10.32" customHeight="1">
      <c r="A56" s="28"/>
      <c r="B56" s="29"/>
      <c r="C56" s="30"/>
      <c r="D56" s="30"/>
      <c r="E56" s="30"/>
      <c r="F56" s="30"/>
      <c r="G56" s="30"/>
      <c r="H56" s="30"/>
      <c r="I56" s="30"/>
      <c r="J56" s="30"/>
      <c r="K56" s="30"/>
      <c r="L56" s="123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</row>
    <row r="57" hidden="1" s="2" customFormat="1" ht="29.28" customHeight="1">
      <c r="A57" s="28"/>
      <c r="B57" s="29"/>
      <c r="C57" s="150" t="s">
        <v>88</v>
      </c>
      <c r="D57" s="151"/>
      <c r="E57" s="151"/>
      <c r="F57" s="151"/>
      <c r="G57" s="151"/>
      <c r="H57" s="151"/>
      <c r="I57" s="151"/>
      <c r="J57" s="152" t="s">
        <v>89</v>
      </c>
      <c r="K57" s="151"/>
      <c r="L57" s="123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</row>
    <row r="58" hidden="1" s="2" customFormat="1" ht="10.32" customHeight="1">
      <c r="A58" s="28"/>
      <c r="B58" s="29"/>
      <c r="C58" s="30"/>
      <c r="D58" s="30"/>
      <c r="E58" s="30"/>
      <c r="F58" s="30"/>
      <c r="G58" s="30"/>
      <c r="H58" s="30"/>
      <c r="I58" s="30"/>
      <c r="J58" s="30"/>
      <c r="K58" s="30"/>
      <c r="L58" s="123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</row>
    <row r="59" hidden="1" s="2" customFormat="1" ht="22.8" customHeight="1">
      <c r="A59" s="28"/>
      <c r="B59" s="29"/>
      <c r="C59" s="153" t="s">
        <v>67</v>
      </c>
      <c r="D59" s="30"/>
      <c r="E59" s="30"/>
      <c r="F59" s="30"/>
      <c r="G59" s="30"/>
      <c r="H59" s="30"/>
      <c r="I59" s="30"/>
      <c r="J59" s="91">
        <f>J80</f>
        <v>6283008.4000000004</v>
      </c>
      <c r="K59" s="30"/>
      <c r="L59" s="123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U59" s="13" t="s">
        <v>90</v>
      </c>
    </row>
    <row r="60" hidden="1" s="9" customFormat="1" ht="24.96" customHeight="1">
      <c r="A60" s="9"/>
      <c r="B60" s="154"/>
      <c r="C60" s="155"/>
      <c r="D60" s="156" t="s">
        <v>91</v>
      </c>
      <c r="E60" s="157"/>
      <c r="F60" s="157"/>
      <c r="G60" s="157"/>
      <c r="H60" s="157"/>
      <c r="I60" s="157"/>
      <c r="J60" s="158">
        <f>J659</f>
        <v>783374.79999999993</v>
      </c>
      <c r="K60" s="155"/>
      <c r="L60" s="15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28"/>
      <c r="B61" s="29"/>
      <c r="C61" s="30"/>
      <c r="D61" s="30"/>
      <c r="E61" s="30"/>
      <c r="F61" s="30"/>
      <c r="G61" s="30"/>
      <c r="H61" s="30"/>
      <c r="I61" s="30"/>
      <c r="J61" s="30"/>
      <c r="K61" s="30"/>
      <c r="L61" s="123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 s="2" customFormat="1" ht="6.96" customHeight="1">
      <c r="A62" s="2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123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</row>
    <row r="63" hidden="1"/>
    <row r="64" hidden="1"/>
    <row r="65" hidden="1"/>
    <row r="66" s="2" customFormat="1" ht="6.96" customHeight="1">
      <c r="A66" s="28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23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</row>
    <row r="67" s="2" customFormat="1" ht="24.96" customHeight="1">
      <c r="A67" s="28"/>
      <c r="B67" s="29"/>
      <c r="C67" s="19" t="s">
        <v>92</v>
      </c>
      <c r="D67" s="30"/>
      <c r="E67" s="30"/>
      <c r="F67" s="30"/>
      <c r="G67" s="30"/>
      <c r="H67" s="30"/>
      <c r="I67" s="30"/>
      <c r="J67" s="30"/>
      <c r="K67" s="30"/>
      <c r="L67" s="123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</row>
    <row r="68" s="2" customFormat="1" ht="6.96" customHeight="1">
      <c r="A68" s="28"/>
      <c r="B68" s="29"/>
      <c r="C68" s="30"/>
      <c r="D68" s="30"/>
      <c r="E68" s="30"/>
      <c r="F68" s="30"/>
      <c r="G68" s="30"/>
      <c r="H68" s="30"/>
      <c r="I68" s="30"/>
      <c r="J68" s="30"/>
      <c r="K68" s="30"/>
      <c r="L68" s="123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</row>
    <row r="69" s="2" customFormat="1" ht="12" customHeight="1">
      <c r="A69" s="28"/>
      <c r="B69" s="29"/>
      <c r="C69" s="25" t="s">
        <v>14</v>
      </c>
      <c r="D69" s="30"/>
      <c r="E69" s="30"/>
      <c r="F69" s="30"/>
      <c r="G69" s="30"/>
      <c r="H69" s="30"/>
      <c r="I69" s="30"/>
      <c r="J69" s="30"/>
      <c r="K69" s="30"/>
      <c r="L69" s="123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</row>
    <row r="70" s="2" customFormat="1" ht="16.5" customHeight="1">
      <c r="A70" s="28"/>
      <c r="B70" s="29"/>
      <c r="C70" s="30"/>
      <c r="D70" s="30"/>
      <c r="E70" s="149" t="str">
        <f>E7</f>
        <v xml:space="preserve">Oprava  sdělovacího a rozhlasového zařízení OŘ Brno 2025-2029</v>
      </c>
      <c r="F70" s="25"/>
      <c r="G70" s="25"/>
      <c r="H70" s="25"/>
      <c r="I70" s="30"/>
      <c r="J70" s="30"/>
      <c r="K70" s="30"/>
      <c r="L70" s="123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</row>
    <row r="71" s="2" customFormat="1" ht="12" customHeight="1">
      <c r="A71" s="28"/>
      <c r="B71" s="29"/>
      <c r="C71" s="25" t="s">
        <v>85</v>
      </c>
      <c r="D71" s="30"/>
      <c r="E71" s="30"/>
      <c r="F71" s="30"/>
      <c r="G71" s="30"/>
      <c r="H71" s="30"/>
      <c r="I71" s="30"/>
      <c r="J71" s="30"/>
      <c r="K71" s="30"/>
      <c r="L71" s="123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</row>
    <row r="72" s="2" customFormat="1" ht="16.5" customHeight="1">
      <c r="A72" s="28"/>
      <c r="B72" s="29"/>
      <c r="C72" s="30"/>
      <c r="D72" s="30"/>
      <c r="E72" s="58" t="str">
        <f>E9</f>
        <v>01 - Opravy a servis sdělovacího a rozhlasového zařízení dle Cenové Sborníku ÚOŽI</v>
      </c>
      <c r="F72" s="30"/>
      <c r="G72" s="30"/>
      <c r="H72" s="30"/>
      <c r="I72" s="30"/>
      <c r="J72" s="30"/>
      <c r="K72" s="30"/>
      <c r="L72" s="123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</row>
    <row r="73" s="2" customFormat="1" ht="6.96" customHeight="1">
      <c r="A73" s="28"/>
      <c r="B73" s="29"/>
      <c r="C73" s="30"/>
      <c r="D73" s="30"/>
      <c r="E73" s="30"/>
      <c r="F73" s="30"/>
      <c r="G73" s="30"/>
      <c r="H73" s="30"/>
      <c r="I73" s="30"/>
      <c r="J73" s="30"/>
      <c r="K73" s="30"/>
      <c r="L73" s="123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</row>
    <row r="74" s="2" customFormat="1" ht="12" customHeight="1">
      <c r="A74" s="28"/>
      <c r="B74" s="29"/>
      <c r="C74" s="25" t="s">
        <v>19</v>
      </c>
      <c r="D74" s="30"/>
      <c r="E74" s="30"/>
      <c r="F74" s="22" t="str">
        <f>F12</f>
        <v>Brno</v>
      </c>
      <c r="G74" s="30"/>
      <c r="H74" s="30"/>
      <c r="I74" s="25" t="s">
        <v>21</v>
      </c>
      <c r="J74" s="61" t="str">
        <f>IF(J12="","",J12)</f>
        <v>9. 5. 2025</v>
      </c>
      <c r="K74" s="30"/>
      <c r="L74" s="123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</row>
    <row r="75" s="2" customFormat="1" ht="6.96" customHeight="1">
      <c r="A75" s="28"/>
      <c r="B75" s="29"/>
      <c r="C75" s="30"/>
      <c r="D75" s="30"/>
      <c r="E75" s="30"/>
      <c r="F75" s="30"/>
      <c r="G75" s="30"/>
      <c r="H75" s="30"/>
      <c r="I75" s="30"/>
      <c r="J75" s="30"/>
      <c r="K75" s="30"/>
      <c r="L75" s="123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</row>
    <row r="76" s="2" customFormat="1" ht="15.15" customHeight="1">
      <c r="A76" s="28"/>
      <c r="B76" s="29"/>
      <c r="C76" s="25" t="s">
        <v>23</v>
      </c>
      <c r="D76" s="30"/>
      <c r="E76" s="30"/>
      <c r="F76" s="22" t="str">
        <f>E15</f>
        <v>OŘ Brno</v>
      </c>
      <c r="G76" s="30"/>
      <c r="H76" s="30"/>
      <c r="I76" s="25" t="s">
        <v>29</v>
      </c>
      <c r="J76" s="26" t="str">
        <f>E21</f>
        <v xml:space="preserve"> </v>
      </c>
      <c r="K76" s="30"/>
      <c r="L76" s="123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5.15" customHeight="1">
      <c r="A77" s="28"/>
      <c r="B77" s="29"/>
      <c r="C77" s="25" t="s">
        <v>27</v>
      </c>
      <c r="D77" s="30"/>
      <c r="E77" s="30"/>
      <c r="F77" s="22" t="str">
        <f>IF(E18="","",E18)</f>
        <v xml:space="preserve"> </v>
      </c>
      <c r="G77" s="30"/>
      <c r="H77" s="30"/>
      <c r="I77" s="25" t="s">
        <v>31</v>
      </c>
      <c r="J77" s="26" t="str">
        <f>E24</f>
        <v>Jambor</v>
      </c>
      <c r="K77" s="30"/>
      <c r="L77" s="123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="2" customFormat="1" ht="10.32" customHeight="1">
      <c r="A78" s="28"/>
      <c r="B78" s="29"/>
      <c r="C78" s="30"/>
      <c r="D78" s="30"/>
      <c r="E78" s="30"/>
      <c r="F78" s="30"/>
      <c r="G78" s="30"/>
      <c r="H78" s="30"/>
      <c r="I78" s="30"/>
      <c r="J78" s="30"/>
      <c r="K78" s="30"/>
      <c r="L78" s="123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</row>
    <row r="79" s="10" customFormat="1" ht="29.28" customHeight="1">
      <c r="A79" s="160"/>
      <c r="B79" s="161"/>
      <c r="C79" s="162" t="s">
        <v>93</v>
      </c>
      <c r="D79" s="163" t="s">
        <v>54</v>
      </c>
      <c r="E79" s="163" t="s">
        <v>50</v>
      </c>
      <c r="F79" s="163" t="s">
        <v>51</v>
      </c>
      <c r="G79" s="163" t="s">
        <v>94</v>
      </c>
      <c r="H79" s="163" t="s">
        <v>95</v>
      </c>
      <c r="I79" s="163" t="s">
        <v>96</v>
      </c>
      <c r="J79" s="163" t="s">
        <v>89</v>
      </c>
      <c r="K79" s="164" t="s">
        <v>97</v>
      </c>
      <c r="L79" s="165"/>
      <c r="M79" s="81" t="s">
        <v>17</v>
      </c>
      <c r="N79" s="82" t="s">
        <v>39</v>
      </c>
      <c r="O79" s="82" t="s">
        <v>98</v>
      </c>
      <c r="P79" s="82" t="s">
        <v>99</v>
      </c>
      <c r="Q79" s="82" t="s">
        <v>100</v>
      </c>
      <c r="R79" s="82" t="s">
        <v>101</v>
      </c>
      <c r="S79" s="82" t="s">
        <v>102</v>
      </c>
      <c r="T79" s="83" t="s">
        <v>103</v>
      </c>
      <c r="U79" s="160"/>
      <c r="V79" s="160"/>
      <c r="W79" s="160"/>
      <c r="X79" s="160"/>
      <c r="Y79" s="160"/>
      <c r="Z79" s="160"/>
      <c r="AA79" s="160"/>
      <c r="AB79" s="160"/>
      <c r="AC79" s="160"/>
      <c r="AD79" s="160"/>
      <c r="AE79" s="160"/>
    </row>
    <row r="80" s="2" customFormat="1" ht="22.8" customHeight="1">
      <c r="A80" s="28"/>
      <c r="B80" s="29"/>
      <c r="C80" s="88" t="s">
        <v>104</v>
      </c>
      <c r="D80" s="30"/>
      <c r="E80" s="30"/>
      <c r="F80" s="30"/>
      <c r="G80" s="30"/>
      <c r="H80" s="30"/>
      <c r="I80" s="30"/>
      <c r="J80" s="166">
        <f>BK80</f>
        <v>6283008.4000000004</v>
      </c>
      <c r="K80" s="30"/>
      <c r="L80" s="34"/>
      <c r="M80" s="84"/>
      <c r="N80" s="167"/>
      <c r="O80" s="85"/>
      <c r="P80" s="168">
        <f>P81+SUM(P82:P659)</f>
        <v>0</v>
      </c>
      <c r="Q80" s="85"/>
      <c r="R80" s="168">
        <f>R81+SUM(R82:R659)</f>
        <v>0</v>
      </c>
      <c r="S80" s="85"/>
      <c r="T80" s="169">
        <f>T81+SUM(T82:T659)</f>
        <v>0</v>
      </c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T80" s="13" t="s">
        <v>68</v>
      </c>
      <c r="AU80" s="13" t="s">
        <v>90</v>
      </c>
      <c r="BK80" s="170">
        <f>BK81+SUM(BK82:BK659)</f>
        <v>6283008.4000000004</v>
      </c>
    </row>
    <row r="81" s="2" customFormat="1" ht="16.5" customHeight="1">
      <c r="A81" s="28"/>
      <c r="B81" s="29"/>
      <c r="C81" s="171" t="s">
        <v>77</v>
      </c>
      <c r="D81" s="171" t="s">
        <v>105</v>
      </c>
      <c r="E81" s="172" t="s">
        <v>106</v>
      </c>
      <c r="F81" s="173" t="s">
        <v>107</v>
      </c>
      <c r="G81" s="174" t="s">
        <v>108</v>
      </c>
      <c r="H81" s="175">
        <v>3</v>
      </c>
      <c r="I81" s="176">
        <v>4020</v>
      </c>
      <c r="J81" s="176">
        <f>ROUND(I81*H81,2)</f>
        <v>12060</v>
      </c>
      <c r="K81" s="173" t="s">
        <v>109</v>
      </c>
      <c r="L81" s="177"/>
      <c r="M81" s="178" t="s">
        <v>17</v>
      </c>
      <c r="N81" s="179" t="s">
        <v>40</v>
      </c>
      <c r="O81" s="180">
        <v>0</v>
      </c>
      <c r="P81" s="180">
        <f>O81*H81</f>
        <v>0</v>
      </c>
      <c r="Q81" s="180">
        <v>0</v>
      </c>
      <c r="R81" s="180">
        <f>Q81*H81</f>
        <v>0</v>
      </c>
      <c r="S81" s="180">
        <v>0</v>
      </c>
      <c r="T81" s="181">
        <f>S81*H81</f>
        <v>0</v>
      </c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R81" s="182" t="s">
        <v>110</v>
      </c>
      <c r="AT81" s="182" t="s">
        <v>105</v>
      </c>
      <c r="AU81" s="182" t="s">
        <v>69</v>
      </c>
      <c r="AY81" s="13" t="s">
        <v>111</v>
      </c>
      <c r="BE81" s="183">
        <f>IF(N81="základní",J81,0)</f>
        <v>12060</v>
      </c>
      <c r="BF81" s="183">
        <f>IF(N81="snížená",J81,0)</f>
        <v>0</v>
      </c>
      <c r="BG81" s="183">
        <f>IF(N81="zákl. přenesená",J81,0)</f>
        <v>0</v>
      </c>
      <c r="BH81" s="183">
        <f>IF(N81="sníž. přenesená",J81,0)</f>
        <v>0</v>
      </c>
      <c r="BI81" s="183">
        <f>IF(N81="nulová",J81,0)</f>
        <v>0</v>
      </c>
      <c r="BJ81" s="13" t="s">
        <v>77</v>
      </c>
      <c r="BK81" s="183">
        <f>ROUND(I81*H81,2)</f>
        <v>12060</v>
      </c>
      <c r="BL81" s="13" t="s">
        <v>112</v>
      </c>
      <c r="BM81" s="182" t="s">
        <v>113</v>
      </c>
    </row>
    <row r="82" s="2" customFormat="1">
      <c r="A82" s="28"/>
      <c r="B82" s="29"/>
      <c r="C82" s="30"/>
      <c r="D82" s="184" t="s">
        <v>114</v>
      </c>
      <c r="E82" s="30"/>
      <c r="F82" s="185" t="s">
        <v>107</v>
      </c>
      <c r="G82" s="30"/>
      <c r="H82" s="30"/>
      <c r="I82" s="30"/>
      <c r="J82" s="30"/>
      <c r="K82" s="30"/>
      <c r="L82" s="34"/>
      <c r="M82" s="186"/>
      <c r="N82" s="187"/>
      <c r="O82" s="73"/>
      <c r="P82" s="73"/>
      <c r="Q82" s="73"/>
      <c r="R82" s="73"/>
      <c r="S82" s="73"/>
      <c r="T82" s="74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T82" s="13" t="s">
        <v>114</v>
      </c>
      <c r="AU82" s="13" t="s">
        <v>69</v>
      </c>
    </row>
    <row r="83" s="2" customFormat="1" ht="16.5" customHeight="1">
      <c r="A83" s="28"/>
      <c r="B83" s="29"/>
      <c r="C83" s="171" t="s">
        <v>79</v>
      </c>
      <c r="D83" s="171" t="s">
        <v>105</v>
      </c>
      <c r="E83" s="172" t="s">
        <v>115</v>
      </c>
      <c r="F83" s="173" t="s">
        <v>116</v>
      </c>
      <c r="G83" s="174" t="s">
        <v>108</v>
      </c>
      <c r="H83" s="175">
        <v>2</v>
      </c>
      <c r="I83" s="176">
        <v>1260</v>
      </c>
      <c r="J83" s="176">
        <f>ROUND(I83*H83,2)</f>
        <v>2520</v>
      </c>
      <c r="K83" s="173" t="s">
        <v>109</v>
      </c>
      <c r="L83" s="177"/>
      <c r="M83" s="178" t="s">
        <v>17</v>
      </c>
      <c r="N83" s="179" t="s">
        <v>40</v>
      </c>
      <c r="O83" s="180">
        <v>0</v>
      </c>
      <c r="P83" s="180">
        <f>O83*H83</f>
        <v>0</v>
      </c>
      <c r="Q83" s="180">
        <v>0</v>
      </c>
      <c r="R83" s="180">
        <f>Q83*H83</f>
        <v>0</v>
      </c>
      <c r="S83" s="180">
        <v>0</v>
      </c>
      <c r="T83" s="181">
        <f>S83*H83</f>
        <v>0</v>
      </c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R83" s="182" t="s">
        <v>110</v>
      </c>
      <c r="AT83" s="182" t="s">
        <v>105</v>
      </c>
      <c r="AU83" s="182" t="s">
        <v>69</v>
      </c>
      <c r="AY83" s="13" t="s">
        <v>111</v>
      </c>
      <c r="BE83" s="183">
        <f>IF(N83="základní",J83,0)</f>
        <v>2520</v>
      </c>
      <c r="BF83" s="183">
        <f>IF(N83="snížená",J83,0)</f>
        <v>0</v>
      </c>
      <c r="BG83" s="183">
        <f>IF(N83="zákl. přenesená",J83,0)</f>
        <v>0</v>
      </c>
      <c r="BH83" s="183">
        <f>IF(N83="sníž. přenesená",J83,0)</f>
        <v>0</v>
      </c>
      <c r="BI83" s="183">
        <f>IF(N83="nulová",J83,0)</f>
        <v>0</v>
      </c>
      <c r="BJ83" s="13" t="s">
        <v>77</v>
      </c>
      <c r="BK83" s="183">
        <f>ROUND(I83*H83,2)</f>
        <v>2520</v>
      </c>
      <c r="BL83" s="13" t="s">
        <v>112</v>
      </c>
      <c r="BM83" s="182" t="s">
        <v>117</v>
      </c>
    </row>
    <row r="84" s="2" customFormat="1">
      <c r="A84" s="28"/>
      <c r="B84" s="29"/>
      <c r="C84" s="30"/>
      <c r="D84" s="184" t="s">
        <v>114</v>
      </c>
      <c r="E84" s="30"/>
      <c r="F84" s="185" t="s">
        <v>116</v>
      </c>
      <c r="G84" s="30"/>
      <c r="H84" s="30"/>
      <c r="I84" s="30"/>
      <c r="J84" s="30"/>
      <c r="K84" s="30"/>
      <c r="L84" s="34"/>
      <c r="M84" s="186"/>
      <c r="N84" s="187"/>
      <c r="O84" s="73"/>
      <c r="P84" s="73"/>
      <c r="Q84" s="73"/>
      <c r="R84" s="73"/>
      <c r="S84" s="73"/>
      <c r="T84" s="74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T84" s="13" t="s">
        <v>114</v>
      </c>
      <c r="AU84" s="13" t="s">
        <v>69</v>
      </c>
    </row>
    <row r="85" s="2" customFormat="1" ht="16.5" customHeight="1">
      <c r="A85" s="28"/>
      <c r="B85" s="29"/>
      <c r="C85" s="171" t="s">
        <v>118</v>
      </c>
      <c r="D85" s="171" t="s">
        <v>105</v>
      </c>
      <c r="E85" s="172" t="s">
        <v>119</v>
      </c>
      <c r="F85" s="173" t="s">
        <v>120</v>
      </c>
      <c r="G85" s="174" t="s">
        <v>108</v>
      </c>
      <c r="H85" s="175">
        <v>3</v>
      </c>
      <c r="I85" s="176">
        <v>1150</v>
      </c>
      <c r="J85" s="176">
        <f>ROUND(I85*H85,2)</f>
        <v>3450</v>
      </c>
      <c r="K85" s="173" t="s">
        <v>109</v>
      </c>
      <c r="L85" s="177"/>
      <c r="M85" s="178" t="s">
        <v>17</v>
      </c>
      <c r="N85" s="179" t="s">
        <v>40</v>
      </c>
      <c r="O85" s="180">
        <v>0</v>
      </c>
      <c r="P85" s="180">
        <f>O85*H85</f>
        <v>0</v>
      </c>
      <c r="Q85" s="180">
        <v>0</v>
      </c>
      <c r="R85" s="180">
        <f>Q85*H85</f>
        <v>0</v>
      </c>
      <c r="S85" s="180">
        <v>0</v>
      </c>
      <c r="T85" s="181">
        <f>S85*H85</f>
        <v>0</v>
      </c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R85" s="182" t="s">
        <v>110</v>
      </c>
      <c r="AT85" s="182" t="s">
        <v>105</v>
      </c>
      <c r="AU85" s="182" t="s">
        <v>69</v>
      </c>
      <c r="AY85" s="13" t="s">
        <v>111</v>
      </c>
      <c r="BE85" s="183">
        <f>IF(N85="základní",J85,0)</f>
        <v>3450</v>
      </c>
      <c r="BF85" s="183">
        <f>IF(N85="snížená",J85,0)</f>
        <v>0</v>
      </c>
      <c r="BG85" s="183">
        <f>IF(N85="zákl. přenesená",J85,0)</f>
        <v>0</v>
      </c>
      <c r="BH85" s="183">
        <f>IF(N85="sníž. přenesená",J85,0)</f>
        <v>0</v>
      </c>
      <c r="BI85" s="183">
        <f>IF(N85="nulová",J85,0)</f>
        <v>0</v>
      </c>
      <c r="BJ85" s="13" t="s">
        <v>77</v>
      </c>
      <c r="BK85" s="183">
        <f>ROUND(I85*H85,2)</f>
        <v>3450</v>
      </c>
      <c r="BL85" s="13" t="s">
        <v>112</v>
      </c>
      <c r="BM85" s="182" t="s">
        <v>121</v>
      </c>
    </row>
    <row r="86" s="2" customFormat="1">
      <c r="A86" s="28"/>
      <c r="B86" s="29"/>
      <c r="C86" s="30"/>
      <c r="D86" s="184" t="s">
        <v>114</v>
      </c>
      <c r="E86" s="30"/>
      <c r="F86" s="185" t="s">
        <v>120</v>
      </c>
      <c r="G86" s="30"/>
      <c r="H86" s="30"/>
      <c r="I86" s="30"/>
      <c r="J86" s="30"/>
      <c r="K86" s="30"/>
      <c r="L86" s="34"/>
      <c r="M86" s="186"/>
      <c r="N86" s="187"/>
      <c r="O86" s="73"/>
      <c r="P86" s="73"/>
      <c r="Q86" s="73"/>
      <c r="R86" s="73"/>
      <c r="S86" s="73"/>
      <c r="T86" s="74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T86" s="13" t="s">
        <v>114</v>
      </c>
      <c r="AU86" s="13" t="s">
        <v>69</v>
      </c>
    </row>
    <row r="87" s="2" customFormat="1" ht="16.5" customHeight="1">
      <c r="A87" s="28"/>
      <c r="B87" s="29"/>
      <c r="C87" s="171" t="s">
        <v>112</v>
      </c>
      <c r="D87" s="171" t="s">
        <v>105</v>
      </c>
      <c r="E87" s="172" t="s">
        <v>122</v>
      </c>
      <c r="F87" s="173" t="s">
        <v>123</v>
      </c>
      <c r="G87" s="174" t="s">
        <v>108</v>
      </c>
      <c r="H87" s="175">
        <v>1</v>
      </c>
      <c r="I87" s="176">
        <v>6780</v>
      </c>
      <c r="J87" s="176">
        <f>ROUND(I87*H87,2)</f>
        <v>6780</v>
      </c>
      <c r="K87" s="173" t="s">
        <v>109</v>
      </c>
      <c r="L87" s="177"/>
      <c r="M87" s="178" t="s">
        <v>17</v>
      </c>
      <c r="N87" s="179" t="s">
        <v>40</v>
      </c>
      <c r="O87" s="180">
        <v>0</v>
      </c>
      <c r="P87" s="180">
        <f>O87*H87</f>
        <v>0</v>
      </c>
      <c r="Q87" s="180">
        <v>0</v>
      </c>
      <c r="R87" s="180">
        <f>Q87*H87</f>
        <v>0</v>
      </c>
      <c r="S87" s="180">
        <v>0</v>
      </c>
      <c r="T87" s="181">
        <f>S87*H87</f>
        <v>0</v>
      </c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R87" s="182" t="s">
        <v>110</v>
      </c>
      <c r="AT87" s="182" t="s">
        <v>105</v>
      </c>
      <c r="AU87" s="182" t="s">
        <v>69</v>
      </c>
      <c r="AY87" s="13" t="s">
        <v>111</v>
      </c>
      <c r="BE87" s="183">
        <f>IF(N87="základní",J87,0)</f>
        <v>6780</v>
      </c>
      <c r="BF87" s="183">
        <f>IF(N87="snížená",J87,0)</f>
        <v>0</v>
      </c>
      <c r="BG87" s="183">
        <f>IF(N87="zákl. přenesená",J87,0)</f>
        <v>0</v>
      </c>
      <c r="BH87" s="183">
        <f>IF(N87="sníž. přenesená",J87,0)</f>
        <v>0</v>
      </c>
      <c r="BI87" s="183">
        <f>IF(N87="nulová",J87,0)</f>
        <v>0</v>
      </c>
      <c r="BJ87" s="13" t="s">
        <v>77</v>
      </c>
      <c r="BK87" s="183">
        <f>ROUND(I87*H87,2)</f>
        <v>6780</v>
      </c>
      <c r="BL87" s="13" t="s">
        <v>112</v>
      </c>
      <c r="BM87" s="182" t="s">
        <v>124</v>
      </c>
    </row>
    <row r="88" s="2" customFormat="1">
      <c r="A88" s="28"/>
      <c r="B88" s="29"/>
      <c r="C88" s="30"/>
      <c r="D88" s="184" t="s">
        <v>114</v>
      </c>
      <c r="E88" s="30"/>
      <c r="F88" s="185" t="s">
        <v>123</v>
      </c>
      <c r="G88" s="30"/>
      <c r="H88" s="30"/>
      <c r="I88" s="30"/>
      <c r="J88" s="30"/>
      <c r="K88" s="30"/>
      <c r="L88" s="34"/>
      <c r="M88" s="186"/>
      <c r="N88" s="187"/>
      <c r="O88" s="73"/>
      <c r="P88" s="73"/>
      <c r="Q88" s="73"/>
      <c r="R88" s="73"/>
      <c r="S88" s="73"/>
      <c r="T88" s="74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T88" s="13" t="s">
        <v>114</v>
      </c>
      <c r="AU88" s="13" t="s">
        <v>69</v>
      </c>
    </row>
    <row r="89" s="2" customFormat="1" ht="16.5" customHeight="1">
      <c r="A89" s="28"/>
      <c r="B89" s="29"/>
      <c r="C89" s="171" t="s">
        <v>125</v>
      </c>
      <c r="D89" s="171" t="s">
        <v>105</v>
      </c>
      <c r="E89" s="172" t="s">
        <v>126</v>
      </c>
      <c r="F89" s="173" t="s">
        <v>127</v>
      </c>
      <c r="G89" s="174" t="s">
        <v>108</v>
      </c>
      <c r="H89" s="175">
        <v>1</v>
      </c>
      <c r="I89" s="176">
        <v>29700</v>
      </c>
      <c r="J89" s="176">
        <f>ROUND(I89*H89,2)</f>
        <v>29700</v>
      </c>
      <c r="K89" s="173" t="s">
        <v>109</v>
      </c>
      <c r="L89" s="177"/>
      <c r="M89" s="178" t="s">
        <v>17</v>
      </c>
      <c r="N89" s="179" t="s">
        <v>40</v>
      </c>
      <c r="O89" s="180">
        <v>0</v>
      </c>
      <c r="P89" s="180">
        <f>O89*H89</f>
        <v>0</v>
      </c>
      <c r="Q89" s="180">
        <v>0</v>
      </c>
      <c r="R89" s="180">
        <f>Q89*H89</f>
        <v>0</v>
      </c>
      <c r="S89" s="180">
        <v>0</v>
      </c>
      <c r="T89" s="181">
        <f>S89*H89</f>
        <v>0</v>
      </c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R89" s="182" t="s">
        <v>110</v>
      </c>
      <c r="AT89" s="182" t="s">
        <v>105</v>
      </c>
      <c r="AU89" s="182" t="s">
        <v>69</v>
      </c>
      <c r="AY89" s="13" t="s">
        <v>111</v>
      </c>
      <c r="BE89" s="183">
        <f>IF(N89="základní",J89,0)</f>
        <v>29700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3" t="s">
        <v>77</v>
      </c>
      <c r="BK89" s="183">
        <f>ROUND(I89*H89,2)</f>
        <v>29700</v>
      </c>
      <c r="BL89" s="13" t="s">
        <v>112</v>
      </c>
      <c r="BM89" s="182" t="s">
        <v>128</v>
      </c>
    </row>
    <row r="90" s="2" customFormat="1">
      <c r="A90" s="28"/>
      <c r="B90" s="29"/>
      <c r="C90" s="30"/>
      <c r="D90" s="184" t="s">
        <v>114</v>
      </c>
      <c r="E90" s="30"/>
      <c r="F90" s="185" t="s">
        <v>127</v>
      </c>
      <c r="G90" s="30"/>
      <c r="H90" s="30"/>
      <c r="I90" s="30"/>
      <c r="J90" s="30"/>
      <c r="K90" s="30"/>
      <c r="L90" s="34"/>
      <c r="M90" s="186"/>
      <c r="N90" s="187"/>
      <c r="O90" s="73"/>
      <c r="P90" s="73"/>
      <c r="Q90" s="73"/>
      <c r="R90" s="73"/>
      <c r="S90" s="73"/>
      <c r="T90" s="74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T90" s="13" t="s">
        <v>114</v>
      </c>
      <c r="AU90" s="13" t="s">
        <v>69</v>
      </c>
    </row>
    <row r="91" s="2" customFormat="1" ht="16.5" customHeight="1">
      <c r="A91" s="28"/>
      <c r="B91" s="29"/>
      <c r="C91" s="171" t="s">
        <v>129</v>
      </c>
      <c r="D91" s="171" t="s">
        <v>105</v>
      </c>
      <c r="E91" s="172" t="s">
        <v>130</v>
      </c>
      <c r="F91" s="173" t="s">
        <v>131</v>
      </c>
      <c r="G91" s="174" t="s">
        <v>108</v>
      </c>
      <c r="H91" s="175">
        <v>1</v>
      </c>
      <c r="I91" s="176">
        <v>297</v>
      </c>
      <c r="J91" s="176">
        <f>ROUND(I91*H91,2)</f>
        <v>297</v>
      </c>
      <c r="K91" s="173" t="s">
        <v>109</v>
      </c>
      <c r="L91" s="177"/>
      <c r="M91" s="178" t="s">
        <v>17</v>
      </c>
      <c r="N91" s="179" t="s">
        <v>40</v>
      </c>
      <c r="O91" s="180">
        <v>0</v>
      </c>
      <c r="P91" s="180">
        <f>O91*H91</f>
        <v>0</v>
      </c>
      <c r="Q91" s="180">
        <v>0</v>
      </c>
      <c r="R91" s="180">
        <f>Q91*H91</f>
        <v>0</v>
      </c>
      <c r="S91" s="180">
        <v>0</v>
      </c>
      <c r="T91" s="181">
        <f>S91*H91</f>
        <v>0</v>
      </c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R91" s="182" t="s">
        <v>110</v>
      </c>
      <c r="AT91" s="182" t="s">
        <v>105</v>
      </c>
      <c r="AU91" s="182" t="s">
        <v>69</v>
      </c>
      <c r="AY91" s="13" t="s">
        <v>111</v>
      </c>
      <c r="BE91" s="183">
        <f>IF(N91="základní",J91,0)</f>
        <v>297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13" t="s">
        <v>77</v>
      </c>
      <c r="BK91" s="183">
        <f>ROUND(I91*H91,2)</f>
        <v>297</v>
      </c>
      <c r="BL91" s="13" t="s">
        <v>112</v>
      </c>
      <c r="BM91" s="182" t="s">
        <v>132</v>
      </c>
    </row>
    <row r="92" s="2" customFormat="1">
      <c r="A92" s="28"/>
      <c r="B92" s="29"/>
      <c r="C92" s="30"/>
      <c r="D92" s="184" t="s">
        <v>114</v>
      </c>
      <c r="E92" s="30"/>
      <c r="F92" s="185" t="s">
        <v>131</v>
      </c>
      <c r="G92" s="30"/>
      <c r="H92" s="30"/>
      <c r="I92" s="30"/>
      <c r="J92" s="30"/>
      <c r="K92" s="30"/>
      <c r="L92" s="34"/>
      <c r="M92" s="186"/>
      <c r="N92" s="187"/>
      <c r="O92" s="73"/>
      <c r="P92" s="73"/>
      <c r="Q92" s="73"/>
      <c r="R92" s="73"/>
      <c r="S92" s="73"/>
      <c r="T92" s="74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T92" s="13" t="s">
        <v>114</v>
      </c>
      <c r="AU92" s="13" t="s">
        <v>69</v>
      </c>
    </row>
    <row r="93" s="2" customFormat="1" ht="16.5" customHeight="1">
      <c r="A93" s="28"/>
      <c r="B93" s="29"/>
      <c r="C93" s="171" t="s">
        <v>133</v>
      </c>
      <c r="D93" s="171" t="s">
        <v>105</v>
      </c>
      <c r="E93" s="172" t="s">
        <v>134</v>
      </c>
      <c r="F93" s="173" t="s">
        <v>135</v>
      </c>
      <c r="G93" s="174" t="s">
        <v>136</v>
      </c>
      <c r="H93" s="175">
        <v>50</v>
      </c>
      <c r="I93" s="176">
        <v>100</v>
      </c>
      <c r="J93" s="176">
        <f>ROUND(I93*H93,2)</f>
        <v>5000</v>
      </c>
      <c r="K93" s="173" t="s">
        <v>109</v>
      </c>
      <c r="L93" s="177"/>
      <c r="M93" s="178" t="s">
        <v>17</v>
      </c>
      <c r="N93" s="179" t="s">
        <v>40</v>
      </c>
      <c r="O93" s="180">
        <v>0</v>
      </c>
      <c r="P93" s="180">
        <f>O93*H93</f>
        <v>0</v>
      </c>
      <c r="Q93" s="180">
        <v>0</v>
      </c>
      <c r="R93" s="180">
        <f>Q93*H93</f>
        <v>0</v>
      </c>
      <c r="S93" s="180">
        <v>0</v>
      </c>
      <c r="T93" s="181">
        <f>S93*H93</f>
        <v>0</v>
      </c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R93" s="182" t="s">
        <v>110</v>
      </c>
      <c r="AT93" s="182" t="s">
        <v>105</v>
      </c>
      <c r="AU93" s="182" t="s">
        <v>69</v>
      </c>
      <c r="AY93" s="13" t="s">
        <v>111</v>
      </c>
      <c r="BE93" s="183">
        <f>IF(N93="základní",J93,0)</f>
        <v>5000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13" t="s">
        <v>77</v>
      </c>
      <c r="BK93" s="183">
        <f>ROUND(I93*H93,2)</f>
        <v>5000</v>
      </c>
      <c r="BL93" s="13" t="s">
        <v>112</v>
      </c>
      <c r="BM93" s="182" t="s">
        <v>137</v>
      </c>
    </row>
    <row r="94" s="2" customFormat="1">
      <c r="A94" s="28"/>
      <c r="B94" s="29"/>
      <c r="C94" s="30"/>
      <c r="D94" s="184" t="s">
        <v>114</v>
      </c>
      <c r="E94" s="30"/>
      <c r="F94" s="185" t="s">
        <v>135</v>
      </c>
      <c r="G94" s="30"/>
      <c r="H94" s="30"/>
      <c r="I94" s="30"/>
      <c r="J94" s="30"/>
      <c r="K94" s="30"/>
      <c r="L94" s="34"/>
      <c r="M94" s="186"/>
      <c r="N94" s="187"/>
      <c r="O94" s="73"/>
      <c r="P94" s="73"/>
      <c r="Q94" s="73"/>
      <c r="R94" s="73"/>
      <c r="S94" s="73"/>
      <c r="T94" s="74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T94" s="13" t="s">
        <v>114</v>
      </c>
      <c r="AU94" s="13" t="s">
        <v>69</v>
      </c>
    </row>
    <row r="95" s="2" customFormat="1" ht="24.15" customHeight="1">
      <c r="A95" s="28"/>
      <c r="B95" s="29"/>
      <c r="C95" s="171" t="s">
        <v>110</v>
      </c>
      <c r="D95" s="171" t="s">
        <v>105</v>
      </c>
      <c r="E95" s="172" t="s">
        <v>138</v>
      </c>
      <c r="F95" s="173" t="s">
        <v>139</v>
      </c>
      <c r="G95" s="174" t="s">
        <v>136</v>
      </c>
      <c r="H95" s="175">
        <v>50</v>
      </c>
      <c r="I95" s="176">
        <v>225</v>
      </c>
      <c r="J95" s="176">
        <f>ROUND(I95*H95,2)</f>
        <v>11250</v>
      </c>
      <c r="K95" s="173" t="s">
        <v>109</v>
      </c>
      <c r="L95" s="177"/>
      <c r="M95" s="178" t="s">
        <v>17</v>
      </c>
      <c r="N95" s="179" t="s">
        <v>40</v>
      </c>
      <c r="O95" s="180">
        <v>0</v>
      </c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R95" s="182" t="s">
        <v>110</v>
      </c>
      <c r="AT95" s="182" t="s">
        <v>105</v>
      </c>
      <c r="AU95" s="182" t="s">
        <v>69</v>
      </c>
      <c r="AY95" s="13" t="s">
        <v>111</v>
      </c>
      <c r="BE95" s="183">
        <f>IF(N95="základní",J95,0)</f>
        <v>11250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3" t="s">
        <v>77</v>
      </c>
      <c r="BK95" s="183">
        <f>ROUND(I95*H95,2)</f>
        <v>11250</v>
      </c>
      <c r="BL95" s="13" t="s">
        <v>112</v>
      </c>
      <c r="BM95" s="182" t="s">
        <v>140</v>
      </c>
    </row>
    <row r="96" s="2" customFormat="1">
      <c r="A96" s="28"/>
      <c r="B96" s="29"/>
      <c r="C96" s="30"/>
      <c r="D96" s="184" t="s">
        <v>114</v>
      </c>
      <c r="E96" s="30"/>
      <c r="F96" s="185" t="s">
        <v>139</v>
      </c>
      <c r="G96" s="30"/>
      <c r="H96" s="30"/>
      <c r="I96" s="30"/>
      <c r="J96" s="30"/>
      <c r="K96" s="30"/>
      <c r="L96" s="34"/>
      <c r="M96" s="186"/>
      <c r="N96" s="187"/>
      <c r="O96" s="73"/>
      <c r="P96" s="73"/>
      <c r="Q96" s="73"/>
      <c r="R96" s="73"/>
      <c r="S96" s="73"/>
      <c r="T96" s="74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T96" s="13" t="s">
        <v>114</v>
      </c>
      <c r="AU96" s="13" t="s">
        <v>69</v>
      </c>
    </row>
    <row r="97" s="2" customFormat="1" ht="24.15" customHeight="1">
      <c r="A97" s="28"/>
      <c r="B97" s="29"/>
      <c r="C97" s="171" t="s">
        <v>141</v>
      </c>
      <c r="D97" s="171" t="s">
        <v>105</v>
      </c>
      <c r="E97" s="172" t="s">
        <v>142</v>
      </c>
      <c r="F97" s="173" t="s">
        <v>143</v>
      </c>
      <c r="G97" s="174" t="s">
        <v>136</v>
      </c>
      <c r="H97" s="175">
        <v>50</v>
      </c>
      <c r="I97" s="176">
        <v>47</v>
      </c>
      <c r="J97" s="176">
        <f>ROUND(I97*H97,2)</f>
        <v>2350</v>
      </c>
      <c r="K97" s="173" t="s">
        <v>109</v>
      </c>
      <c r="L97" s="177"/>
      <c r="M97" s="178" t="s">
        <v>17</v>
      </c>
      <c r="N97" s="179" t="s">
        <v>40</v>
      </c>
      <c r="O97" s="180">
        <v>0</v>
      </c>
      <c r="P97" s="180">
        <f>O97*H97</f>
        <v>0</v>
      </c>
      <c r="Q97" s="180">
        <v>0</v>
      </c>
      <c r="R97" s="180">
        <f>Q97*H97</f>
        <v>0</v>
      </c>
      <c r="S97" s="180">
        <v>0</v>
      </c>
      <c r="T97" s="181">
        <f>S97*H97</f>
        <v>0</v>
      </c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R97" s="182" t="s">
        <v>110</v>
      </c>
      <c r="AT97" s="182" t="s">
        <v>105</v>
      </c>
      <c r="AU97" s="182" t="s">
        <v>69</v>
      </c>
      <c r="AY97" s="13" t="s">
        <v>111</v>
      </c>
      <c r="BE97" s="183">
        <f>IF(N97="základní",J97,0)</f>
        <v>2350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3" t="s">
        <v>77</v>
      </c>
      <c r="BK97" s="183">
        <f>ROUND(I97*H97,2)</f>
        <v>2350</v>
      </c>
      <c r="BL97" s="13" t="s">
        <v>112</v>
      </c>
      <c r="BM97" s="182" t="s">
        <v>144</v>
      </c>
    </row>
    <row r="98" s="2" customFormat="1">
      <c r="A98" s="28"/>
      <c r="B98" s="29"/>
      <c r="C98" s="30"/>
      <c r="D98" s="184" t="s">
        <v>114</v>
      </c>
      <c r="E98" s="30"/>
      <c r="F98" s="185" t="s">
        <v>143</v>
      </c>
      <c r="G98" s="30"/>
      <c r="H98" s="30"/>
      <c r="I98" s="30"/>
      <c r="J98" s="30"/>
      <c r="K98" s="30"/>
      <c r="L98" s="34"/>
      <c r="M98" s="186"/>
      <c r="N98" s="187"/>
      <c r="O98" s="73"/>
      <c r="P98" s="73"/>
      <c r="Q98" s="73"/>
      <c r="R98" s="73"/>
      <c r="S98" s="73"/>
      <c r="T98" s="74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T98" s="13" t="s">
        <v>114</v>
      </c>
      <c r="AU98" s="13" t="s">
        <v>69</v>
      </c>
    </row>
    <row r="99" s="2" customFormat="1" ht="24.15" customHeight="1">
      <c r="A99" s="28"/>
      <c r="B99" s="29"/>
      <c r="C99" s="171" t="s">
        <v>8</v>
      </c>
      <c r="D99" s="171" t="s">
        <v>105</v>
      </c>
      <c r="E99" s="172" t="s">
        <v>145</v>
      </c>
      <c r="F99" s="173" t="s">
        <v>146</v>
      </c>
      <c r="G99" s="174" t="s">
        <v>136</v>
      </c>
      <c r="H99" s="175">
        <v>100</v>
      </c>
      <c r="I99" s="176">
        <v>13.800000000000001</v>
      </c>
      <c r="J99" s="176">
        <f>ROUND(I99*H99,2)</f>
        <v>1380</v>
      </c>
      <c r="K99" s="173" t="s">
        <v>109</v>
      </c>
      <c r="L99" s="177"/>
      <c r="M99" s="178" t="s">
        <v>17</v>
      </c>
      <c r="N99" s="179" t="s">
        <v>40</v>
      </c>
      <c r="O99" s="180">
        <v>0</v>
      </c>
      <c r="P99" s="180">
        <f>O99*H99</f>
        <v>0</v>
      </c>
      <c r="Q99" s="180">
        <v>0</v>
      </c>
      <c r="R99" s="180">
        <f>Q99*H99</f>
        <v>0</v>
      </c>
      <c r="S99" s="180">
        <v>0</v>
      </c>
      <c r="T99" s="181">
        <f>S99*H99</f>
        <v>0</v>
      </c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R99" s="182" t="s">
        <v>110</v>
      </c>
      <c r="AT99" s="182" t="s">
        <v>105</v>
      </c>
      <c r="AU99" s="182" t="s">
        <v>69</v>
      </c>
      <c r="AY99" s="13" t="s">
        <v>111</v>
      </c>
      <c r="BE99" s="183">
        <f>IF(N99="základní",J99,0)</f>
        <v>1380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3" t="s">
        <v>77</v>
      </c>
      <c r="BK99" s="183">
        <f>ROUND(I99*H99,2)</f>
        <v>1380</v>
      </c>
      <c r="BL99" s="13" t="s">
        <v>112</v>
      </c>
      <c r="BM99" s="182" t="s">
        <v>147</v>
      </c>
    </row>
    <row r="100" s="2" customFormat="1">
      <c r="A100" s="28"/>
      <c r="B100" s="29"/>
      <c r="C100" s="30"/>
      <c r="D100" s="184" t="s">
        <v>114</v>
      </c>
      <c r="E100" s="30"/>
      <c r="F100" s="185" t="s">
        <v>146</v>
      </c>
      <c r="G100" s="30"/>
      <c r="H100" s="30"/>
      <c r="I100" s="30"/>
      <c r="J100" s="30"/>
      <c r="K100" s="30"/>
      <c r="L100" s="34"/>
      <c r="M100" s="186"/>
      <c r="N100" s="187"/>
      <c r="O100" s="73"/>
      <c r="P100" s="73"/>
      <c r="Q100" s="73"/>
      <c r="R100" s="73"/>
      <c r="S100" s="73"/>
      <c r="T100" s="74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T100" s="13" t="s">
        <v>114</v>
      </c>
      <c r="AU100" s="13" t="s">
        <v>69</v>
      </c>
    </row>
    <row r="101" s="2" customFormat="1" ht="24.15" customHeight="1">
      <c r="A101" s="28"/>
      <c r="B101" s="29"/>
      <c r="C101" s="171" t="s">
        <v>148</v>
      </c>
      <c r="D101" s="171" t="s">
        <v>105</v>
      </c>
      <c r="E101" s="172" t="s">
        <v>149</v>
      </c>
      <c r="F101" s="173" t="s">
        <v>150</v>
      </c>
      <c r="G101" s="174" t="s">
        <v>136</v>
      </c>
      <c r="H101" s="175">
        <v>100</v>
      </c>
      <c r="I101" s="176">
        <v>17.699999999999999</v>
      </c>
      <c r="J101" s="176">
        <f>ROUND(I101*H101,2)</f>
        <v>1770</v>
      </c>
      <c r="K101" s="173" t="s">
        <v>109</v>
      </c>
      <c r="L101" s="177"/>
      <c r="M101" s="178" t="s">
        <v>17</v>
      </c>
      <c r="N101" s="179" t="s">
        <v>40</v>
      </c>
      <c r="O101" s="180">
        <v>0</v>
      </c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R101" s="182" t="s">
        <v>110</v>
      </c>
      <c r="AT101" s="182" t="s">
        <v>105</v>
      </c>
      <c r="AU101" s="182" t="s">
        <v>69</v>
      </c>
      <c r="AY101" s="13" t="s">
        <v>111</v>
      </c>
      <c r="BE101" s="183">
        <f>IF(N101="základní",J101,0)</f>
        <v>1770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3" t="s">
        <v>77</v>
      </c>
      <c r="BK101" s="183">
        <f>ROUND(I101*H101,2)</f>
        <v>1770</v>
      </c>
      <c r="BL101" s="13" t="s">
        <v>112</v>
      </c>
      <c r="BM101" s="182" t="s">
        <v>151</v>
      </c>
    </row>
    <row r="102" s="2" customFormat="1">
      <c r="A102" s="28"/>
      <c r="B102" s="29"/>
      <c r="C102" s="30"/>
      <c r="D102" s="184" t="s">
        <v>114</v>
      </c>
      <c r="E102" s="30"/>
      <c r="F102" s="185" t="s">
        <v>150</v>
      </c>
      <c r="G102" s="30"/>
      <c r="H102" s="30"/>
      <c r="I102" s="30"/>
      <c r="J102" s="30"/>
      <c r="K102" s="30"/>
      <c r="L102" s="34"/>
      <c r="M102" s="186"/>
      <c r="N102" s="187"/>
      <c r="O102" s="73"/>
      <c r="P102" s="73"/>
      <c r="Q102" s="73"/>
      <c r="R102" s="73"/>
      <c r="S102" s="73"/>
      <c r="T102" s="74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T102" s="13" t="s">
        <v>114</v>
      </c>
      <c r="AU102" s="13" t="s">
        <v>69</v>
      </c>
    </row>
    <row r="103" s="2" customFormat="1" ht="21.75" customHeight="1">
      <c r="A103" s="28"/>
      <c r="B103" s="29"/>
      <c r="C103" s="171" t="s">
        <v>152</v>
      </c>
      <c r="D103" s="171" t="s">
        <v>105</v>
      </c>
      <c r="E103" s="172" t="s">
        <v>153</v>
      </c>
      <c r="F103" s="173" t="s">
        <v>154</v>
      </c>
      <c r="G103" s="174" t="s">
        <v>108</v>
      </c>
      <c r="H103" s="175">
        <v>3</v>
      </c>
      <c r="I103" s="176">
        <v>50.100000000000001</v>
      </c>
      <c r="J103" s="176">
        <f>ROUND(I103*H103,2)</f>
        <v>150.30000000000001</v>
      </c>
      <c r="K103" s="173" t="s">
        <v>109</v>
      </c>
      <c r="L103" s="177"/>
      <c r="M103" s="178" t="s">
        <v>17</v>
      </c>
      <c r="N103" s="179" t="s">
        <v>40</v>
      </c>
      <c r="O103" s="180">
        <v>0</v>
      </c>
      <c r="P103" s="180">
        <f>O103*H103</f>
        <v>0</v>
      </c>
      <c r="Q103" s="180">
        <v>0</v>
      </c>
      <c r="R103" s="180">
        <f>Q103*H103</f>
        <v>0</v>
      </c>
      <c r="S103" s="180">
        <v>0</v>
      </c>
      <c r="T103" s="181">
        <f>S103*H103</f>
        <v>0</v>
      </c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R103" s="182" t="s">
        <v>110</v>
      </c>
      <c r="AT103" s="182" t="s">
        <v>105</v>
      </c>
      <c r="AU103" s="182" t="s">
        <v>69</v>
      </c>
      <c r="AY103" s="13" t="s">
        <v>111</v>
      </c>
      <c r="BE103" s="183">
        <f>IF(N103="základní",J103,0)</f>
        <v>150.30000000000001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3" t="s">
        <v>77</v>
      </c>
      <c r="BK103" s="183">
        <f>ROUND(I103*H103,2)</f>
        <v>150.30000000000001</v>
      </c>
      <c r="BL103" s="13" t="s">
        <v>112</v>
      </c>
      <c r="BM103" s="182" t="s">
        <v>155</v>
      </c>
    </row>
    <row r="104" s="2" customFormat="1">
      <c r="A104" s="28"/>
      <c r="B104" s="29"/>
      <c r="C104" s="30"/>
      <c r="D104" s="184" t="s">
        <v>114</v>
      </c>
      <c r="E104" s="30"/>
      <c r="F104" s="185" t="s">
        <v>154</v>
      </c>
      <c r="G104" s="30"/>
      <c r="H104" s="30"/>
      <c r="I104" s="30"/>
      <c r="J104" s="30"/>
      <c r="K104" s="30"/>
      <c r="L104" s="34"/>
      <c r="M104" s="186"/>
      <c r="N104" s="187"/>
      <c r="O104" s="73"/>
      <c r="P104" s="73"/>
      <c r="Q104" s="73"/>
      <c r="R104" s="73"/>
      <c r="S104" s="73"/>
      <c r="T104" s="74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T104" s="13" t="s">
        <v>114</v>
      </c>
      <c r="AU104" s="13" t="s">
        <v>69</v>
      </c>
    </row>
    <row r="105" s="2" customFormat="1" ht="21.75" customHeight="1">
      <c r="A105" s="28"/>
      <c r="B105" s="29"/>
      <c r="C105" s="171" t="s">
        <v>156</v>
      </c>
      <c r="D105" s="171" t="s">
        <v>105</v>
      </c>
      <c r="E105" s="172" t="s">
        <v>157</v>
      </c>
      <c r="F105" s="173" t="s">
        <v>158</v>
      </c>
      <c r="G105" s="174" t="s">
        <v>108</v>
      </c>
      <c r="H105" s="175">
        <v>3</v>
      </c>
      <c r="I105" s="176">
        <v>98.900000000000006</v>
      </c>
      <c r="J105" s="176">
        <f>ROUND(I105*H105,2)</f>
        <v>296.69999999999999</v>
      </c>
      <c r="K105" s="173" t="s">
        <v>109</v>
      </c>
      <c r="L105" s="177"/>
      <c r="M105" s="178" t="s">
        <v>17</v>
      </c>
      <c r="N105" s="179" t="s">
        <v>40</v>
      </c>
      <c r="O105" s="180">
        <v>0</v>
      </c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R105" s="182" t="s">
        <v>110</v>
      </c>
      <c r="AT105" s="182" t="s">
        <v>105</v>
      </c>
      <c r="AU105" s="182" t="s">
        <v>69</v>
      </c>
      <c r="AY105" s="13" t="s">
        <v>111</v>
      </c>
      <c r="BE105" s="183">
        <f>IF(N105="základní",J105,0)</f>
        <v>296.69999999999999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3" t="s">
        <v>77</v>
      </c>
      <c r="BK105" s="183">
        <f>ROUND(I105*H105,2)</f>
        <v>296.69999999999999</v>
      </c>
      <c r="BL105" s="13" t="s">
        <v>112</v>
      </c>
      <c r="BM105" s="182" t="s">
        <v>159</v>
      </c>
    </row>
    <row r="106" s="2" customFormat="1">
      <c r="A106" s="28"/>
      <c r="B106" s="29"/>
      <c r="C106" s="30"/>
      <c r="D106" s="184" t="s">
        <v>114</v>
      </c>
      <c r="E106" s="30"/>
      <c r="F106" s="185" t="s">
        <v>158</v>
      </c>
      <c r="G106" s="30"/>
      <c r="H106" s="30"/>
      <c r="I106" s="30"/>
      <c r="J106" s="30"/>
      <c r="K106" s="30"/>
      <c r="L106" s="34"/>
      <c r="M106" s="186"/>
      <c r="N106" s="187"/>
      <c r="O106" s="73"/>
      <c r="P106" s="73"/>
      <c r="Q106" s="73"/>
      <c r="R106" s="73"/>
      <c r="S106" s="73"/>
      <c r="T106" s="74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T106" s="13" t="s">
        <v>114</v>
      </c>
      <c r="AU106" s="13" t="s">
        <v>69</v>
      </c>
    </row>
    <row r="107" s="2" customFormat="1" ht="21.75" customHeight="1">
      <c r="A107" s="28"/>
      <c r="B107" s="29"/>
      <c r="C107" s="171" t="s">
        <v>160</v>
      </c>
      <c r="D107" s="171" t="s">
        <v>105</v>
      </c>
      <c r="E107" s="172" t="s">
        <v>161</v>
      </c>
      <c r="F107" s="173" t="s">
        <v>162</v>
      </c>
      <c r="G107" s="174" t="s">
        <v>108</v>
      </c>
      <c r="H107" s="175">
        <v>2</v>
      </c>
      <c r="I107" s="176">
        <v>149</v>
      </c>
      <c r="J107" s="176">
        <f>ROUND(I107*H107,2)</f>
        <v>298</v>
      </c>
      <c r="K107" s="173" t="s">
        <v>109</v>
      </c>
      <c r="L107" s="177"/>
      <c r="M107" s="178" t="s">
        <v>17</v>
      </c>
      <c r="N107" s="179" t="s">
        <v>40</v>
      </c>
      <c r="O107" s="180">
        <v>0</v>
      </c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R107" s="182" t="s">
        <v>110</v>
      </c>
      <c r="AT107" s="182" t="s">
        <v>105</v>
      </c>
      <c r="AU107" s="182" t="s">
        <v>69</v>
      </c>
      <c r="AY107" s="13" t="s">
        <v>111</v>
      </c>
      <c r="BE107" s="183">
        <f>IF(N107="základní",J107,0)</f>
        <v>298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3" t="s">
        <v>77</v>
      </c>
      <c r="BK107" s="183">
        <f>ROUND(I107*H107,2)</f>
        <v>298</v>
      </c>
      <c r="BL107" s="13" t="s">
        <v>112</v>
      </c>
      <c r="BM107" s="182" t="s">
        <v>163</v>
      </c>
    </row>
    <row r="108" s="2" customFormat="1">
      <c r="A108" s="28"/>
      <c r="B108" s="29"/>
      <c r="C108" s="30"/>
      <c r="D108" s="184" t="s">
        <v>114</v>
      </c>
      <c r="E108" s="30"/>
      <c r="F108" s="185" t="s">
        <v>162</v>
      </c>
      <c r="G108" s="30"/>
      <c r="H108" s="30"/>
      <c r="I108" s="30"/>
      <c r="J108" s="30"/>
      <c r="K108" s="30"/>
      <c r="L108" s="34"/>
      <c r="M108" s="186"/>
      <c r="N108" s="187"/>
      <c r="O108" s="73"/>
      <c r="P108" s="73"/>
      <c r="Q108" s="73"/>
      <c r="R108" s="73"/>
      <c r="S108" s="73"/>
      <c r="T108" s="74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T108" s="13" t="s">
        <v>114</v>
      </c>
      <c r="AU108" s="13" t="s">
        <v>69</v>
      </c>
    </row>
    <row r="109" s="2" customFormat="1" ht="21.75" customHeight="1">
      <c r="A109" s="28"/>
      <c r="B109" s="29"/>
      <c r="C109" s="171" t="s">
        <v>164</v>
      </c>
      <c r="D109" s="171" t="s">
        <v>105</v>
      </c>
      <c r="E109" s="172" t="s">
        <v>165</v>
      </c>
      <c r="F109" s="173" t="s">
        <v>166</v>
      </c>
      <c r="G109" s="174" t="s">
        <v>108</v>
      </c>
      <c r="H109" s="175">
        <v>2</v>
      </c>
      <c r="I109" s="176">
        <v>189</v>
      </c>
      <c r="J109" s="176">
        <f>ROUND(I109*H109,2)</f>
        <v>378</v>
      </c>
      <c r="K109" s="173" t="s">
        <v>109</v>
      </c>
      <c r="L109" s="177"/>
      <c r="M109" s="178" t="s">
        <v>17</v>
      </c>
      <c r="N109" s="179" t="s">
        <v>40</v>
      </c>
      <c r="O109" s="180">
        <v>0</v>
      </c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R109" s="182" t="s">
        <v>110</v>
      </c>
      <c r="AT109" s="182" t="s">
        <v>105</v>
      </c>
      <c r="AU109" s="182" t="s">
        <v>69</v>
      </c>
      <c r="AY109" s="13" t="s">
        <v>111</v>
      </c>
      <c r="BE109" s="183">
        <f>IF(N109="základní",J109,0)</f>
        <v>378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3" t="s">
        <v>77</v>
      </c>
      <c r="BK109" s="183">
        <f>ROUND(I109*H109,2)</f>
        <v>378</v>
      </c>
      <c r="BL109" s="13" t="s">
        <v>112</v>
      </c>
      <c r="BM109" s="182" t="s">
        <v>167</v>
      </c>
    </row>
    <row r="110" s="2" customFormat="1">
      <c r="A110" s="28"/>
      <c r="B110" s="29"/>
      <c r="C110" s="30"/>
      <c r="D110" s="184" t="s">
        <v>114</v>
      </c>
      <c r="E110" s="30"/>
      <c r="F110" s="185" t="s">
        <v>166</v>
      </c>
      <c r="G110" s="30"/>
      <c r="H110" s="30"/>
      <c r="I110" s="30"/>
      <c r="J110" s="30"/>
      <c r="K110" s="30"/>
      <c r="L110" s="34"/>
      <c r="M110" s="186"/>
      <c r="N110" s="187"/>
      <c r="O110" s="73"/>
      <c r="P110" s="73"/>
      <c r="Q110" s="73"/>
      <c r="R110" s="73"/>
      <c r="S110" s="73"/>
      <c r="T110" s="74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T110" s="13" t="s">
        <v>114</v>
      </c>
      <c r="AU110" s="13" t="s">
        <v>69</v>
      </c>
    </row>
    <row r="111" s="2" customFormat="1" ht="21.75" customHeight="1">
      <c r="A111" s="28"/>
      <c r="B111" s="29"/>
      <c r="C111" s="171" t="s">
        <v>7</v>
      </c>
      <c r="D111" s="171" t="s">
        <v>105</v>
      </c>
      <c r="E111" s="172" t="s">
        <v>168</v>
      </c>
      <c r="F111" s="173" t="s">
        <v>169</v>
      </c>
      <c r="G111" s="174" t="s">
        <v>108</v>
      </c>
      <c r="H111" s="175">
        <v>2</v>
      </c>
      <c r="I111" s="176">
        <v>350</v>
      </c>
      <c r="J111" s="176">
        <f>ROUND(I111*H111,2)</f>
        <v>700</v>
      </c>
      <c r="K111" s="173" t="s">
        <v>109</v>
      </c>
      <c r="L111" s="177"/>
      <c r="M111" s="178" t="s">
        <v>17</v>
      </c>
      <c r="N111" s="179" t="s">
        <v>40</v>
      </c>
      <c r="O111" s="180">
        <v>0</v>
      </c>
      <c r="P111" s="180">
        <f>O111*H111</f>
        <v>0</v>
      </c>
      <c r="Q111" s="180">
        <v>0</v>
      </c>
      <c r="R111" s="180">
        <f>Q111*H111</f>
        <v>0</v>
      </c>
      <c r="S111" s="180">
        <v>0</v>
      </c>
      <c r="T111" s="181">
        <f>S111*H111</f>
        <v>0</v>
      </c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R111" s="182" t="s">
        <v>110</v>
      </c>
      <c r="AT111" s="182" t="s">
        <v>105</v>
      </c>
      <c r="AU111" s="182" t="s">
        <v>69</v>
      </c>
      <c r="AY111" s="13" t="s">
        <v>111</v>
      </c>
      <c r="BE111" s="183">
        <f>IF(N111="základní",J111,0)</f>
        <v>700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13" t="s">
        <v>77</v>
      </c>
      <c r="BK111" s="183">
        <f>ROUND(I111*H111,2)</f>
        <v>700</v>
      </c>
      <c r="BL111" s="13" t="s">
        <v>112</v>
      </c>
      <c r="BM111" s="182" t="s">
        <v>170</v>
      </c>
    </row>
    <row r="112" s="2" customFormat="1">
      <c r="A112" s="28"/>
      <c r="B112" s="29"/>
      <c r="C112" s="30"/>
      <c r="D112" s="184" t="s">
        <v>114</v>
      </c>
      <c r="E112" s="30"/>
      <c r="F112" s="185" t="s">
        <v>169</v>
      </c>
      <c r="G112" s="30"/>
      <c r="H112" s="30"/>
      <c r="I112" s="30"/>
      <c r="J112" s="30"/>
      <c r="K112" s="30"/>
      <c r="L112" s="34"/>
      <c r="M112" s="186"/>
      <c r="N112" s="187"/>
      <c r="O112" s="73"/>
      <c r="P112" s="73"/>
      <c r="Q112" s="73"/>
      <c r="R112" s="73"/>
      <c r="S112" s="73"/>
      <c r="T112" s="74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T112" s="13" t="s">
        <v>114</v>
      </c>
      <c r="AU112" s="13" t="s">
        <v>69</v>
      </c>
    </row>
    <row r="113" s="2" customFormat="1" ht="16.5" customHeight="1">
      <c r="A113" s="28"/>
      <c r="B113" s="29"/>
      <c r="C113" s="171" t="s">
        <v>171</v>
      </c>
      <c r="D113" s="171" t="s">
        <v>105</v>
      </c>
      <c r="E113" s="172" t="s">
        <v>172</v>
      </c>
      <c r="F113" s="173" t="s">
        <v>173</v>
      </c>
      <c r="G113" s="174" t="s">
        <v>108</v>
      </c>
      <c r="H113" s="175">
        <v>30</v>
      </c>
      <c r="I113" s="176">
        <v>121</v>
      </c>
      <c r="J113" s="176">
        <f>ROUND(I113*H113,2)</f>
        <v>3630</v>
      </c>
      <c r="K113" s="173" t="s">
        <v>109</v>
      </c>
      <c r="L113" s="177"/>
      <c r="M113" s="178" t="s">
        <v>17</v>
      </c>
      <c r="N113" s="179" t="s">
        <v>40</v>
      </c>
      <c r="O113" s="180">
        <v>0</v>
      </c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R113" s="182" t="s">
        <v>110</v>
      </c>
      <c r="AT113" s="182" t="s">
        <v>105</v>
      </c>
      <c r="AU113" s="182" t="s">
        <v>69</v>
      </c>
      <c r="AY113" s="13" t="s">
        <v>111</v>
      </c>
      <c r="BE113" s="183">
        <f>IF(N113="základní",J113,0)</f>
        <v>3630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3" t="s">
        <v>77</v>
      </c>
      <c r="BK113" s="183">
        <f>ROUND(I113*H113,2)</f>
        <v>3630</v>
      </c>
      <c r="BL113" s="13" t="s">
        <v>112</v>
      </c>
      <c r="BM113" s="182" t="s">
        <v>174</v>
      </c>
    </row>
    <row r="114" s="2" customFormat="1">
      <c r="A114" s="28"/>
      <c r="B114" s="29"/>
      <c r="C114" s="30"/>
      <c r="D114" s="184" t="s">
        <v>114</v>
      </c>
      <c r="E114" s="30"/>
      <c r="F114" s="185" t="s">
        <v>173</v>
      </c>
      <c r="G114" s="30"/>
      <c r="H114" s="30"/>
      <c r="I114" s="30"/>
      <c r="J114" s="30"/>
      <c r="K114" s="30"/>
      <c r="L114" s="34"/>
      <c r="M114" s="186"/>
      <c r="N114" s="187"/>
      <c r="O114" s="73"/>
      <c r="P114" s="73"/>
      <c r="Q114" s="73"/>
      <c r="R114" s="73"/>
      <c r="S114" s="73"/>
      <c r="T114" s="74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T114" s="13" t="s">
        <v>114</v>
      </c>
      <c r="AU114" s="13" t="s">
        <v>69</v>
      </c>
    </row>
    <row r="115" s="2" customFormat="1" ht="16.5" customHeight="1">
      <c r="A115" s="28"/>
      <c r="B115" s="29"/>
      <c r="C115" s="171" t="s">
        <v>175</v>
      </c>
      <c r="D115" s="171" t="s">
        <v>105</v>
      </c>
      <c r="E115" s="172" t="s">
        <v>176</v>
      </c>
      <c r="F115" s="173" t="s">
        <v>177</v>
      </c>
      <c r="G115" s="174" t="s">
        <v>108</v>
      </c>
      <c r="H115" s="175">
        <v>30</v>
      </c>
      <c r="I115" s="176">
        <v>379</v>
      </c>
      <c r="J115" s="176">
        <f>ROUND(I115*H115,2)</f>
        <v>11370</v>
      </c>
      <c r="K115" s="173" t="s">
        <v>109</v>
      </c>
      <c r="L115" s="177"/>
      <c r="M115" s="178" t="s">
        <v>17</v>
      </c>
      <c r="N115" s="179" t="s">
        <v>40</v>
      </c>
      <c r="O115" s="180">
        <v>0</v>
      </c>
      <c r="P115" s="180">
        <f>O115*H115</f>
        <v>0</v>
      </c>
      <c r="Q115" s="180">
        <v>0</v>
      </c>
      <c r="R115" s="180">
        <f>Q115*H115</f>
        <v>0</v>
      </c>
      <c r="S115" s="180">
        <v>0</v>
      </c>
      <c r="T115" s="181">
        <f>S115*H115</f>
        <v>0</v>
      </c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R115" s="182" t="s">
        <v>110</v>
      </c>
      <c r="AT115" s="182" t="s">
        <v>105</v>
      </c>
      <c r="AU115" s="182" t="s">
        <v>69</v>
      </c>
      <c r="AY115" s="13" t="s">
        <v>111</v>
      </c>
      <c r="BE115" s="183">
        <f>IF(N115="základní",J115,0)</f>
        <v>11370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3" t="s">
        <v>77</v>
      </c>
      <c r="BK115" s="183">
        <f>ROUND(I115*H115,2)</f>
        <v>11370</v>
      </c>
      <c r="BL115" s="13" t="s">
        <v>112</v>
      </c>
      <c r="BM115" s="182" t="s">
        <v>178</v>
      </c>
    </row>
    <row r="116" s="2" customFormat="1">
      <c r="A116" s="28"/>
      <c r="B116" s="29"/>
      <c r="C116" s="30"/>
      <c r="D116" s="184" t="s">
        <v>114</v>
      </c>
      <c r="E116" s="30"/>
      <c r="F116" s="185" t="s">
        <v>177</v>
      </c>
      <c r="G116" s="30"/>
      <c r="H116" s="30"/>
      <c r="I116" s="30"/>
      <c r="J116" s="30"/>
      <c r="K116" s="30"/>
      <c r="L116" s="34"/>
      <c r="M116" s="186"/>
      <c r="N116" s="187"/>
      <c r="O116" s="73"/>
      <c r="P116" s="73"/>
      <c r="Q116" s="73"/>
      <c r="R116" s="73"/>
      <c r="S116" s="73"/>
      <c r="T116" s="74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T116" s="13" t="s">
        <v>114</v>
      </c>
      <c r="AU116" s="13" t="s">
        <v>69</v>
      </c>
    </row>
    <row r="117" s="2" customFormat="1" ht="21.75" customHeight="1">
      <c r="A117" s="28"/>
      <c r="B117" s="29"/>
      <c r="C117" s="171" t="s">
        <v>179</v>
      </c>
      <c r="D117" s="171" t="s">
        <v>105</v>
      </c>
      <c r="E117" s="172" t="s">
        <v>180</v>
      </c>
      <c r="F117" s="173" t="s">
        <v>181</v>
      </c>
      <c r="G117" s="174" t="s">
        <v>108</v>
      </c>
      <c r="H117" s="175">
        <v>50</v>
      </c>
      <c r="I117" s="176">
        <v>41.799999999999997</v>
      </c>
      <c r="J117" s="176">
        <f>ROUND(I117*H117,2)</f>
        <v>2090</v>
      </c>
      <c r="K117" s="173" t="s">
        <v>109</v>
      </c>
      <c r="L117" s="177"/>
      <c r="M117" s="178" t="s">
        <v>17</v>
      </c>
      <c r="N117" s="179" t="s">
        <v>40</v>
      </c>
      <c r="O117" s="180">
        <v>0</v>
      </c>
      <c r="P117" s="180">
        <f>O117*H117</f>
        <v>0</v>
      </c>
      <c r="Q117" s="180">
        <v>0</v>
      </c>
      <c r="R117" s="180">
        <f>Q117*H117</f>
        <v>0</v>
      </c>
      <c r="S117" s="180">
        <v>0</v>
      </c>
      <c r="T117" s="181">
        <f>S117*H117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R117" s="182" t="s">
        <v>110</v>
      </c>
      <c r="AT117" s="182" t="s">
        <v>105</v>
      </c>
      <c r="AU117" s="182" t="s">
        <v>69</v>
      </c>
      <c r="AY117" s="13" t="s">
        <v>111</v>
      </c>
      <c r="BE117" s="183">
        <f>IF(N117="základní",J117,0)</f>
        <v>2090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3" t="s">
        <v>77</v>
      </c>
      <c r="BK117" s="183">
        <f>ROUND(I117*H117,2)</f>
        <v>2090</v>
      </c>
      <c r="BL117" s="13" t="s">
        <v>112</v>
      </c>
      <c r="BM117" s="182" t="s">
        <v>182</v>
      </c>
    </row>
    <row r="118" s="2" customFormat="1">
      <c r="A118" s="28"/>
      <c r="B118" s="29"/>
      <c r="C118" s="30"/>
      <c r="D118" s="184" t="s">
        <v>114</v>
      </c>
      <c r="E118" s="30"/>
      <c r="F118" s="185" t="s">
        <v>181</v>
      </c>
      <c r="G118" s="30"/>
      <c r="H118" s="30"/>
      <c r="I118" s="30"/>
      <c r="J118" s="30"/>
      <c r="K118" s="30"/>
      <c r="L118" s="34"/>
      <c r="M118" s="186"/>
      <c r="N118" s="187"/>
      <c r="O118" s="73"/>
      <c r="P118" s="73"/>
      <c r="Q118" s="73"/>
      <c r="R118" s="73"/>
      <c r="S118" s="73"/>
      <c r="T118" s="74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T118" s="13" t="s">
        <v>114</v>
      </c>
      <c r="AU118" s="13" t="s">
        <v>69</v>
      </c>
    </row>
    <row r="119" s="2" customFormat="1" ht="21.75" customHeight="1">
      <c r="A119" s="28"/>
      <c r="B119" s="29"/>
      <c r="C119" s="171" t="s">
        <v>183</v>
      </c>
      <c r="D119" s="171" t="s">
        <v>105</v>
      </c>
      <c r="E119" s="172" t="s">
        <v>184</v>
      </c>
      <c r="F119" s="173" t="s">
        <v>185</v>
      </c>
      <c r="G119" s="174" t="s">
        <v>108</v>
      </c>
      <c r="H119" s="175">
        <v>20</v>
      </c>
      <c r="I119" s="176">
        <v>271</v>
      </c>
      <c r="J119" s="176">
        <f>ROUND(I119*H119,2)</f>
        <v>5420</v>
      </c>
      <c r="K119" s="173" t="s">
        <v>109</v>
      </c>
      <c r="L119" s="177"/>
      <c r="M119" s="178" t="s">
        <v>17</v>
      </c>
      <c r="N119" s="179" t="s">
        <v>40</v>
      </c>
      <c r="O119" s="180">
        <v>0</v>
      </c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82" t="s">
        <v>110</v>
      </c>
      <c r="AT119" s="182" t="s">
        <v>105</v>
      </c>
      <c r="AU119" s="182" t="s">
        <v>69</v>
      </c>
      <c r="AY119" s="13" t="s">
        <v>111</v>
      </c>
      <c r="BE119" s="183">
        <f>IF(N119="základní",J119,0)</f>
        <v>5420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3" t="s">
        <v>77</v>
      </c>
      <c r="BK119" s="183">
        <f>ROUND(I119*H119,2)</f>
        <v>5420</v>
      </c>
      <c r="BL119" s="13" t="s">
        <v>112</v>
      </c>
      <c r="BM119" s="182" t="s">
        <v>186</v>
      </c>
    </row>
    <row r="120" s="2" customFormat="1">
      <c r="A120" s="28"/>
      <c r="B120" s="29"/>
      <c r="C120" s="30"/>
      <c r="D120" s="184" t="s">
        <v>114</v>
      </c>
      <c r="E120" s="30"/>
      <c r="F120" s="185" t="s">
        <v>185</v>
      </c>
      <c r="G120" s="30"/>
      <c r="H120" s="30"/>
      <c r="I120" s="30"/>
      <c r="J120" s="30"/>
      <c r="K120" s="30"/>
      <c r="L120" s="34"/>
      <c r="M120" s="186"/>
      <c r="N120" s="187"/>
      <c r="O120" s="73"/>
      <c r="P120" s="73"/>
      <c r="Q120" s="73"/>
      <c r="R120" s="73"/>
      <c r="S120" s="73"/>
      <c r="T120" s="74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3" t="s">
        <v>114</v>
      </c>
      <c r="AU120" s="13" t="s">
        <v>69</v>
      </c>
    </row>
    <row r="121" s="2" customFormat="1" ht="21.75" customHeight="1">
      <c r="A121" s="28"/>
      <c r="B121" s="29"/>
      <c r="C121" s="171" t="s">
        <v>187</v>
      </c>
      <c r="D121" s="171" t="s">
        <v>105</v>
      </c>
      <c r="E121" s="172" t="s">
        <v>188</v>
      </c>
      <c r="F121" s="173" t="s">
        <v>189</v>
      </c>
      <c r="G121" s="174" t="s">
        <v>108</v>
      </c>
      <c r="H121" s="175">
        <v>20</v>
      </c>
      <c r="I121" s="176">
        <v>22.600000000000001</v>
      </c>
      <c r="J121" s="176">
        <f>ROUND(I121*H121,2)</f>
        <v>452</v>
      </c>
      <c r="K121" s="173" t="s">
        <v>109</v>
      </c>
      <c r="L121" s="177"/>
      <c r="M121" s="178" t="s">
        <v>17</v>
      </c>
      <c r="N121" s="179" t="s">
        <v>40</v>
      </c>
      <c r="O121" s="180">
        <v>0</v>
      </c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82" t="s">
        <v>110</v>
      </c>
      <c r="AT121" s="182" t="s">
        <v>105</v>
      </c>
      <c r="AU121" s="182" t="s">
        <v>69</v>
      </c>
      <c r="AY121" s="13" t="s">
        <v>111</v>
      </c>
      <c r="BE121" s="183">
        <f>IF(N121="základní",J121,0)</f>
        <v>452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3" t="s">
        <v>77</v>
      </c>
      <c r="BK121" s="183">
        <f>ROUND(I121*H121,2)</f>
        <v>452</v>
      </c>
      <c r="BL121" s="13" t="s">
        <v>112</v>
      </c>
      <c r="BM121" s="182" t="s">
        <v>190</v>
      </c>
    </row>
    <row r="122" s="2" customFormat="1">
      <c r="A122" s="28"/>
      <c r="B122" s="29"/>
      <c r="C122" s="30"/>
      <c r="D122" s="184" t="s">
        <v>114</v>
      </c>
      <c r="E122" s="30"/>
      <c r="F122" s="185" t="s">
        <v>189</v>
      </c>
      <c r="G122" s="30"/>
      <c r="H122" s="30"/>
      <c r="I122" s="30"/>
      <c r="J122" s="30"/>
      <c r="K122" s="30"/>
      <c r="L122" s="34"/>
      <c r="M122" s="186"/>
      <c r="N122" s="187"/>
      <c r="O122" s="73"/>
      <c r="P122" s="73"/>
      <c r="Q122" s="73"/>
      <c r="R122" s="73"/>
      <c r="S122" s="73"/>
      <c r="T122" s="74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3" t="s">
        <v>114</v>
      </c>
      <c r="AU122" s="13" t="s">
        <v>69</v>
      </c>
    </row>
    <row r="123" s="2" customFormat="1" ht="21.75" customHeight="1">
      <c r="A123" s="28"/>
      <c r="B123" s="29"/>
      <c r="C123" s="171" t="s">
        <v>191</v>
      </c>
      <c r="D123" s="171" t="s">
        <v>105</v>
      </c>
      <c r="E123" s="172" t="s">
        <v>192</v>
      </c>
      <c r="F123" s="173" t="s">
        <v>193</v>
      </c>
      <c r="G123" s="174" t="s">
        <v>108</v>
      </c>
      <c r="H123" s="175">
        <v>20</v>
      </c>
      <c r="I123" s="176">
        <v>18.100000000000001</v>
      </c>
      <c r="J123" s="176">
        <f>ROUND(I123*H123,2)</f>
        <v>362</v>
      </c>
      <c r="K123" s="173" t="s">
        <v>109</v>
      </c>
      <c r="L123" s="177"/>
      <c r="M123" s="178" t="s">
        <v>17</v>
      </c>
      <c r="N123" s="179" t="s">
        <v>40</v>
      </c>
      <c r="O123" s="180">
        <v>0</v>
      </c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82" t="s">
        <v>110</v>
      </c>
      <c r="AT123" s="182" t="s">
        <v>105</v>
      </c>
      <c r="AU123" s="182" t="s">
        <v>69</v>
      </c>
      <c r="AY123" s="13" t="s">
        <v>111</v>
      </c>
      <c r="BE123" s="183">
        <f>IF(N123="základní",J123,0)</f>
        <v>362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3" t="s">
        <v>77</v>
      </c>
      <c r="BK123" s="183">
        <f>ROUND(I123*H123,2)</f>
        <v>362</v>
      </c>
      <c r="BL123" s="13" t="s">
        <v>112</v>
      </c>
      <c r="BM123" s="182" t="s">
        <v>194</v>
      </c>
    </row>
    <row r="124" s="2" customFormat="1">
      <c r="A124" s="28"/>
      <c r="B124" s="29"/>
      <c r="C124" s="30"/>
      <c r="D124" s="184" t="s">
        <v>114</v>
      </c>
      <c r="E124" s="30"/>
      <c r="F124" s="185" t="s">
        <v>193</v>
      </c>
      <c r="G124" s="30"/>
      <c r="H124" s="30"/>
      <c r="I124" s="30"/>
      <c r="J124" s="30"/>
      <c r="K124" s="30"/>
      <c r="L124" s="34"/>
      <c r="M124" s="186"/>
      <c r="N124" s="187"/>
      <c r="O124" s="73"/>
      <c r="P124" s="73"/>
      <c r="Q124" s="73"/>
      <c r="R124" s="73"/>
      <c r="S124" s="73"/>
      <c r="T124" s="74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3" t="s">
        <v>114</v>
      </c>
      <c r="AU124" s="13" t="s">
        <v>69</v>
      </c>
    </row>
    <row r="125" s="2" customFormat="1" ht="16.5" customHeight="1">
      <c r="A125" s="28"/>
      <c r="B125" s="29"/>
      <c r="C125" s="171" t="s">
        <v>195</v>
      </c>
      <c r="D125" s="171" t="s">
        <v>105</v>
      </c>
      <c r="E125" s="172" t="s">
        <v>196</v>
      </c>
      <c r="F125" s="173" t="s">
        <v>197</v>
      </c>
      <c r="G125" s="174" t="s">
        <v>108</v>
      </c>
      <c r="H125" s="175">
        <v>3</v>
      </c>
      <c r="I125" s="176">
        <v>895</v>
      </c>
      <c r="J125" s="176">
        <f>ROUND(I125*H125,2)</f>
        <v>2685</v>
      </c>
      <c r="K125" s="173" t="s">
        <v>109</v>
      </c>
      <c r="L125" s="177"/>
      <c r="M125" s="178" t="s">
        <v>17</v>
      </c>
      <c r="N125" s="179" t="s">
        <v>40</v>
      </c>
      <c r="O125" s="180">
        <v>0</v>
      </c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82" t="s">
        <v>110</v>
      </c>
      <c r="AT125" s="182" t="s">
        <v>105</v>
      </c>
      <c r="AU125" s="182" t="s">
        <v>69</v>
      </c>
      <c r="AY125" s="13" t="s">
        <v>111</v>
      </c>
      <c r="BE125" s="183">
        <f>IF(N125="základní",J125,0)</f>
        <v>2685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3" t="s">
        <v>77</v>
      </c>
      <c r="BK125" s="183">
        <f>ROUND(I125*H125,2)</f>
        <v>2685</v>
      </c>
      <c r="BL125" s="13" t="s">
        <v>112</v>
      </c>
      <c r="BM125" s="182" t="s">
        <v>198</v>
      </c>
    </row>
    <row r="126" s="2" customFormat="1">
      <c r="A126" s="28"/>
      <c r="B126" s="29"/>
      <c r="C126" s="30"/>
      <c r="D126" s="184" t="s">
        <v>114</v>
      </c>
      <c r="E126" s="30"/>
      <c r="F126" s="185" t="s">
        <v>197</v>
      </c>
      <c r="G126" s="30"/>
      <c r="H126" s="30"/>
      <c r="I126" s="30"/>
      <c r="J126" s="30"/>
      <c r="K126" s="30"/>
      <c r="L126" s="34"/>
      <c r="M126" s="186"/>
      <c r="N126" s="187"/>
      <c r="O126" s="73"/>
      <c r="P126" s="73"/>
      <c r="Q126" s="73"/>
      <c r="R126" s="73"/>
      <c r="S126" s="73"/>
      <c r="T126" s="74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3" t="s">
        <v>114</v>
      </c>
      <c r="AU126" s="13" t="s">
        <v>69</v>
      </c>
    </row>
    <row r="127" s="2" customFormat="1" ht="16.5" customHeight="1">
      <c r="A127" s="28"/>
      <c r="B127" s="29"/>
      <c r="C127" s="171" t="s">
        <v>199</v>
      </c>
      <c r="D127" s="171" t="s">
        <v>105</v>
      </c>
      <c r="E127" s="172" t="s">
        <v>200</v>
      </c>
      <c r="F127" s="173" t="s">
        <v>201</v>
      </c>
      <c r="G127" s="174" t="s">
        <v>108</v>
      </c>
      <c r="H127" s="175">
        <v>3</v>
      </c>
      <c r="I127" s="176">
        <v>465</v>
      </c>
      <c r="J127" s="176">
        <f>ROUND(I127*H127,2)</f>
        <v>1395</v>
      </c>
      <c r="K127" s="173" t="s">
        <v>109</v>
      </c>
      <c r="L127" s="177"/>
      <c r="M127" s="178" t="s">
        <v>17</v>
      </c>
      <c r="N127" s="179" t="s">
        <v>40</v>
      </c>
      <c r="O127" s="180">
        <v>0</v>
      </c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82" t="s">
        <v>110</v>
      </c>
      <c r="AT127" s="182" t="s">
        <v>105</v>
      </c>
      <c r="AU127" s="182" t="s">
        <v>69</v>
      </c>
      <c r="AY127" s="13" t="s">
        <v>111</v>
      </c>
      <c r="BE127" s="183">
        <f>IF(N127="základní",J127,0)</f>
        <v>1395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3" t="s">
        <v>77</v>
      </c>
      <c r="BK127" s="183">
        <f>ROUND(I127*H127,2)</f>
        <v>1395</v>
      </c>
      <c r="BL127" s="13" t="s">
        <v>112</v>
      </c>
      <c r="BM127" s="182" t="s">
        <v>202</v>
      </c>
    </row>
    <row r="128" s="2" customFormat="1">
      <c r="A128" s="28"/>
      <c r="B128" s="29"/>
      <c r="C128" s="30"/>
      <c r="D128" s="184" t="s">
        <v>114</v>
      </c>
      <c r="E128" s="30"/>
      <c r="F128" s="185" t="s">
        <v>201</v>
      </c>
      <c r="G128" s="30"/>
      <c r="H128" s="30"/>
      <c r="I128" s="30"/>
      <c r="J128" s="30"/>
      <c r="K128" s="30"/>
      <c r="L128" s="34"/>
      <c r="M128" s="186"/>
      <c r="N128" s="187"/>
      <c r="O128" s="73"/>
      <c r="P128" s="73"/>
      <c r="Q128" s="73"/>
      <c r="R128" s="73"/>
      <c r="S128" s="73"/>
      <c r="T128" s="74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3" t="s">
        <v>114</v>
      </c>
      <c r="AU128" s="13" t="s">
        <v>69</v>
      </c>
    </row>
    <row r="129" s="2" customFormat="1" ht="16.5" customHeight="1">
      <c r="A129" s="28"/>
      <c r="B129" s="29"/>
      <c r="C129" s="171" t="s">
        <v>203</v>
      </c>
      <c r="D129" s="171" t="s">
        <v>105</v>
      </c>
      <c r="E129" s="172" t="s">
        <v>204</v>
      </c>
      <c r="F129" s="173" t="s">
        <v>205</v>
      </c>
      <c r="G129" s="174" t="s">
        <v>108</v>
      </c>
      <c r="H129" s="175">
        <v>3</v>
      </c>
      <c r="I129" s="176">
        <v>48</v>
      </c>
      <c r="J129" s="176">
        <f>ROUND(I129*H129,2)</f>
        <v>144</v>
      </c>
      <c r="K129" s="173" t="s">
        <v>109</v>
      </c>
      <c r="L129" s="177"/>
      <c r="M129" s="178" t="s">
        <v>17</v>
      </c>
      <c r="N129" s="179" t="s">
        <v>40</v>
      </c>
      <c r="O129" s="180">
        <v>0</v>
      </c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82" t="s">
        <v>110</v>
      </c>
      <c r="AT129" s="182" t="s">
        <v>105</v>
      </c>
      <c r="AU129" s="182" t="s">
        <v>69</v>
      </c>
      <c r="AY129" s="13" t="s">
        <v>111</v>
      </c>
      <c r="BE129" s="183">
        <f>IF(N129="základní",J129,0)</f>
        <v>144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3" t="s">
        <v>77</v>
      </c>
      <c r="BK129" s="183">
        <f>ROUND(I129*H129,2)</f>
        <v>144</v>
      </c>
      <c r="BL129" s="13" t="s">
        <v>112</v>
      </c>
      <c r="BM129" s="182" t="s">
        <v>206</v>
      </c>
    </row>
    <row r="130" s="2" customFormat="1">
      <c r="A130" s="28"/>
      <c r="B130" s="29"/>
      <c r="C130" s="30"/>
      <c r="D130" s="184" t="s">
        <v>114</v>
      </c>
      <c r="E130" s="30"/>
      <c r="F130" s="185" t="s">
        <v>205</v>
      </c>
      <c r="G130" s="30"/>
      <c r="H130" s="30"/>
      <c r="I130" s="30"/>
      <c r="J130" s="30"/>
      <c r="K130" s="30"/>
      <c r="L130" s="34"/>
      <c r="M130" s="186"/>
      <c r="N130" s="187"/>
      <c r="O130" s="73"/>
      <c r="P130" s="73"/>
      <c r="Q130" s="73"/>
      <c r="R130" s="73"/>
      <c r="S130" s="73"/>
      <c r="T130" s="74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3" t="s">
        <v>114</v>
      </c>
      <c r="AU130" s="13" t="s">
        <v>69</v>
      </c>
    </row>
    <row r="131" s="2" customFormat="1" ht="16.5" customHeight="1">
      <c r="A131" s="28"/>
      <c r="B131" s="29"/>
      <c r="C131" s="171" t="s">
        <v>207</v>
      </c>
      <c r="D131" s="171" t="s">
        <v>105</v>
      </c>
      <c r="E131" s="172" t="s">
        <v>208</v>
      </c>
      <c r="F131" s="173" t="s">
        <v>209</v>
      </c>
      <c r="G131" s="174" t="s">
        <v>108</v>
      </c>
      <c r="H131" s="175">
        <v>3</v>
      </c>
      <c r="I131" s="176">
        <v>3860</v>
      </c>
      <c r="J131" s="176">
        <f>ROUND(I131*H131,2)</f>
        <v>11580</v>
      </c>
      <c r="K131" s="173" t="s">
        <v>109</v>
      </c>
      <c r="L131" s="177"/>
      <c r="M131" s="178" t="s">
        <v>17</v>
      </c>
      <c r="N131" s="179" t="s">
        <v>40</v>
      </c>
      <c r="O131" s="180">
        <v>0</v>
      </c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82" t="s">
        <v>110</v>
      </c>
      <c r="AT131" s="182" t="s">
        <v>105</v>
      </c>
      <c r="AU131" s="182" t="s">
        <v>69</v>
      </c>
      <c r="AY131" s="13" t="s">
        <v>111</v>
      </c>
      <c r="BE131" s="183">
        <f>IF(N131="základní",J131,0)</f>
        <v>11580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3" t="s">
        <v>77</v>
      </c>
      <c r="BK131" s="183">
        <f>ROUND(I131*H131,2)</f>
        <v>11580</v>
      </c>
      <c r="BL131" s="13" t="s">
        <v>112</v>
      </c>
      <c r="BM131" s="182" t="s">
        <v>210</v>
      </c>
    </row>
    <row r="132" s="2" customFormat="1">
      <c r="A132" s="28"/>
      <c r="B132" s="29"/>
      <c r="C132" s="30"/>
      <c r="D132" s="184" t="s">
        <v>114</v>
      </c>
      <c r="E132" s="30"/>
      <c r="F132" s="185" t="s">
        <v>209</v>
      </c>
      <c r="G132" s="30"/>
      <c r="H132" s="30"/>
      <c r="I132" s="30"/>
      <c r="J132" s="30"/>
      <c r="K132" s="30"/>
      <c r="L132" s="34"/>
      <c r="M132" s="186"/>
      <c r="N132" s="187"/>
      <c r="O132" s="73"/>
      <c r="P132" s="73"/>
      <c r="Q132" s="73"/>
      <c r="R132" s="73"/>
      <c r="S132" s="73"/>
      <c r="T132" s="74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3" t="s">
        <v>114</v>
      </c>
      <c r="AU132" s="13" t="s">
        <v>69</v>
      </c>
    </row>
    <row r="133" s="2" customFormat="1" ht="24.15" customHeight="1">
      <c r="A133" s="28"/>
      <c r="B133" s="29"/>
      <c r="C133" s="171" t="s">
        <v>211</v>
      </c>
      <c r="D133" s="171" t="s">
        <v>105</v>
      </c>
      <c r="E133" s="172" t="s">
        <v>212</v>
      </c>
      <c r="F133" s="173" t="s">
        <v>213</v>
      </c>
      <c r="G133" s="174" t="s">
        <v>108</v>
      </c>
      <c r="H133" s="175">
        <v>5</v>
      </c>
      <c r="I133" s="176">
        <v>1120</v>
      </c>
      <c r="J133" s="176">
        <f>ROUND(I133*H133,2)</f>
        <v>5600</v>
      </c>
      <c r="K133" s="173" t="s">
        <v>109</v>
      </c>
      <c r="L133" s="177"/>
      <c r="M133" s="178" t="s">
        <v>17</v>
      </c>
      <c r="N133" s="179" t="s">
        <v>40</v>
      </c>
      <c r="O133" s="180">
        <v>0</v>
      </c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82" t="s">
        <v>110</v>
      </c>
      <c r="AT133" s="182" t="s">
        <v>105</v>
      </c>
      <c r="AU133" s="182" t="s">
        <v>69</v>
      </c>
      <c r="AY133" s="13" t="s">
        <v>111</v>
      </c>
      <c r="BE133" s="183">
        <f>IF(N133="základní",J133,0)</f>
        <v>5600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3" t="s">
        <v>77</v>
      </c>
      <c r="BK133" s="183">
        <f>ROUND(I133*H133,2)</f>
        <v>5600</v>
      </c>
      <c r="BL133" s="13" t="s">
        <v>112</v>
      </c>
      <c r="BM133" s="182" t="s">
        <v>214</v>
      </c>
    </row>
    <row r="134" s="2" customFormat="1">
      <c r="A134" s="28"/>
      <c r="B134" s="29"/>
      <c r="C134" s="30"/>
      <c r="D134" s="184" t="s">
        <v>114</v>
      </c>
      <c r="E134" s="30"/>
      <c r="F134" s="185" t="s">
        <v>213</v>
      </c>
      <c r="G134" s="30"/>
      <c r="H134" s="30"/>
      <c r="I134" s="30"/>
      <c r="J134" s="30"/>
      <c r="K134" s="30"/>
      <c r="L134" s="34"/>
      <c r="M134" s="186"/>
      <c r="N134" s="187"/>
      <c r="O134" s="73"/>
      <c r="P134" s="73"/>
      <c r="Q134" s="73"/>
      <c r="R134" s="73"/>
      <c r="S134" s="73"/>
      <c r="T134" s="74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3" t="s">
        <v>114</v>
      </c>
      <c r="AU134" s="13" t="s">
        <v>69</v>
      </c>
    </row>
    <row r="135" s="2" customFormat="1" ht="16.5" customHeight="1">
      <c r="A135" s="28"/>
      <c r="B135" s="29"/>
      <c r="C135" s="171" t="s">
        <v>215</v>
      </c>
      <c r="D135" s="171" t="s">
        <v>105</v>
      </c>
      <c r="E135" s="172" t="s">
        <v>216</v>
      </c>
      <c r="F135" s="173" t="s">
        <v>217</v>
      </c>
      <c r="G135" s="174" t="s">
        <v>108</v>
      </c>
      <c r="H135" s="175">
        <v>2</v>
      </c>
      <c r="I135" s="176">
        <v>830</v>
      </c>
      <c r="J135" s="176">
        <f>ROUND(I135*H135,2)</f>
        <v>1660</v>
      </c>
      <c r="K135" s="173" t="s">
        <v>109</v>
      </c>
      <c r="L135" s="177"/>
      <c r="M135" s="178" t="s">
        <v>17</v>
      </c>
      <c r="N135" s="179" t="s">
        <v>40</v>
      </c>
      <c r="O135" s="180">
        <v>0</v>
      </c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82" t="s">
        <v>110</v>
      </c>
      <c r="AT135" s="182" t="s">
        <v>105</v>
      </c>
      <c r="AU135" s="182" t="s">
        <v>69</v>
      </c>
      <c r="AY135" s="13" t="s">
        <v>111</v>
      </c>
      <c r="BE135" s="183">
        <f>IF(N135="základní",J135,0)</f>
        <v>1660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3" t="s">
        <v>77</v>
      </c>
      <c r="BK135" s="183">
        <f>ROUND(I135*H135,2)</f>
        <v>1660</v>
      </c>
      <c r="BL135" s="13" t="s">
        <v>112</v>
      </c>
      <c r="BM135" s="182" t="s">
        <v>218</v>
      </c>
    </row>
    <row r="136" s="2" customFormat="1">
      <c r="A136" s="28"/>
      <c r="B136" s="29"/>
      <c r="C136" s="30"/>
      <c r="D136" s="184" t="s">
        <v>114</v>
      </c>
      <c r="E136" s="30"/>
      <c r="F136" s="185" t="s">
        <v>217</v>
      </c>
      <c r="G136" s="30"/>
      <c r="H136" s="30"/>
      <c r="I136" s="30"/>
      <c r="J136" s="30"/>
      <c r="K136" s="30"/>
      <c r="L136" s="34"/>
      <c r="M136" s="186"/>
      <c r="N136" s="187"/>
      <c r="O136" s="73"/>
      <c r="P136" s="73"/>
      <c r="Q136" s="73"/>
      <c r="R136" s="73"/>
      <c r="S136" s="73"/>
      <c r="T136" s="74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3" t="s">
        <v>114</v>
      </c>
      <c r="AU136" s="13" t="s">
        <v>69</v>
      </c>
    </row>
    <row r="137" s="2" customFormat="1" ht="16.5" customHeight="1">
      <c r="A137" s="28"/>
      <c r="B137" s="29"/>
      <c r="C137" s="171" t="s">
        <v>219</v>
      </c>
      <c r="D137" s="171" t="s">
        <v>105</v>
      </c>
      <c r="E137" s="172" t="s">
        <v>220</v>
      </c>
      <c r="F137" s="173" t="s">
        <v>221</v>
      </c>
      <c r="G137" s="174" t="s">
        <v>108</v>
      </c>
      <c r="H137" s="175">
        <v>2</v>
      </c>
      <c r="I137" s="176">
        <v>1520</v>
      </c>
      <c r="J137" s="176">
        <f>ROUND(I137*H137,2)</f>
        <v>3040</v>
      </c>
      <c r="K137" s="173" t="s">
        <v>109</v>
      </c>
      <c r="L137" s="177"/>
      <c r="M137" s="178" t="s">
        <v>17</v>
      </c>
      <c r="N137" s="179" t="s">
        <v>40</v>
      </c>
      <c r="O137" s="180">
        <v>0</v>
      </c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82" t="s">
        <v>110</v>
      </c>
      <c r="AT137" s="182" t="s">
        <v>105</v>
      </c>
      <c r="AU137" s="182" t="s">
        <v>69</v>
      </c>
      <c r="AY137" s="13" t="s">
        <v>111</v>
      </c>
      <c r="BE137" s="183">
        <f>IF(N137="základní",J137,0)</f>
        <v>3040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3" t="s">
        <v>77</v>
      </c>
      <c r="BK137" s="183">
        <f>ROUND(I137*H137,2)</f>
        <v>3040</v>
      </c>
      <c r="BL137" s="13" t="s">
        <v>112</v>
      </c>
      <c r="BM137" s="182" t="s">
        <v>222</v>
      </c>
    </row>
    <row r="138" s="2" customFormat="1">
      <c r="A138" s="28"/>
      <c r="B138" s="29"/>
      <c r="C138" s="30"/>
      <c r="D138" s="184" t="s">
        <v>114</v>
      </c>
      <c r="E138" s="30"/>
      <c r="F138" s="185" t="s">
        <v>221</v>
      </c>
      <c r="G138" s="30"/>
      <c r="H138" s="30"/>
      <c r="I138" s="30"/>
      <c r="J138" s="30"/>
      <c r="K138" s="30"/>
      <c r="L138" s="34"/>
      <c r="M138" s="186"/>
      <c r="N138" s="187"/>
      <c r="O138" s="73"/>
      <c r="P138" s="73"/>
      <c r="Q138" s="73"/>
      <c r="R138" s="73"/>
      <c r="S138" s="73"/>
      <c r="T138" s="74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T138" s="13" t="s">
        <v>114</v>
      </c>
      <c r="AU138" s="13" t="s">
        <v>69</v>
      </c>
    </row>
    <row r="139" s="2" customFormat="1" ht="16.5" customHeight="1">
      <c r="A139" s="28"/>
      <c r="B139" s="29"/>
      <c r="C139" s="171" t="s">
        <v>223</v>
      </c>
      <c r="D139" s="171" t="s">
        <v>105</v>
      </c>
      <c r="E139" s="172" t="s">
        <v>224</v>
      </c>
      <c r="F139" s="173" t="s">
        <v>225</v>
      </c>
      <c r="G139" s="174" t="s">
        <v>108</v>
      </c>
      <c r="H139" s="175">
        <v>2</v>
      </c>
      <c r="I139" s="176">
        <v>4380</v>
      </c>
      <c r="J139" s="176">
        <f>ROUND(I139*H139,2)</f>
        <v>8760</v>
      </c>
      <c r="K139" s="173" t="s">
        <v>109</v>
      </c>
      <c r="L139" s="177"/>
      <c r="M139" s="178" t="s">
        <v>17</v>
      </c>
      <c r="N139" s="179" t="s">
        <v>40</v>
      </c>
      <c r="O139" s="180">
        <v>0</v>
      </c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82" t="s">
        <v>110</v>
      </c>
      <c r="AT139" s="182" t="s">
        <v>105</v>
      </c>
      <c r="AU139" s="182" t="s">
        <v>69</v>
      </c>
      <c r="AY139" s="13" t="s">
        <v>111</v>
      </c>
      <c r="BE139" s="183">
        <f>IF(N139="základní",J139,0)</f>
        <v>8760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3" t="s">
        <v>77</v>
      </c>
      <c r="BK139" s="183">
        <f>ROUND(I139*H139,2)</f>
        <v>8760</v>
      </c>
      <c r="BL139" s="13" t="s">
        <v>112</v>
      </c>
      <c r="BM139" s="182" t="s">
        <v>226</v>
      </c>
    </row>
    <row r="140" s="2" customFormat="1">
      <c r="A140" s="28"/>
      <c r="B140" s="29"/>
      <c r="C140" s="30"/>
      <c r="D140" s="184" t="s">
        <v>114</v>
      </c>
      <c r="E140" s="30"/>
      <c r="F140" s="185" t="s">
        <v>225</v>
      </c>
      <c r="G140" s="30"/>
      <c r="H140" s="30"/>
      <c r="I140" s="30"/>
      <c r="J140" s="30"/>
      <c r="K140" s="30"/>
      <c r="L140" s="34"/>
      <c r="M140" s="186"/>
      <c r="N140" s="187"/>
      <c r="O140" s="73"/>
      <c r="P140" s="73"/>
      <c r="Q140" s="73"/>
      <c r="R140" s="73"/>
      <c r="S140" s="73"/>
      <c r="T140" s="74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T140" s="13" t="s">
        <v>114</v>
      </c>
      <c r="AU140" s="13" t="s">
        <v>69</v>
      </c>
    </row>
    <row r="141" s="2" customFormat="1" ht="16.5" customHeight="1">
      <c r="A141" s="28"/>
      <c r="B141" s="29"/>
      <c r="C141" s="171" t="s">
        <v>227</v>
      </c>
      <c r="D141" s="171" t="s">
        <v>105</v>
      </c>
      <c r="E141" s="172" t="s">
        <v>228</v>
      </c>
      <c r="F141" s="173" t="s">
        <v>229</v>
      </c>
      <c r="G141" s="174" t="s">
        <v>108</v>
      </c>
      <c r="H141" s="175">
        <v>2</v>
      </c>
      <c r="I141" s="176">
        <v>3150</v>
      </c>
      <c r="J141" s="176">
        <f>ROUND(I141*H141,2)</f>
        <v>6300</v>
      </c>
      <c r="K141" s="173" t="s">
        <v>109</v>
      </c>
      <c r="L141" s="177"/>
      <c r="M141" s="178" t="s">
        <v>17</v>
      </c>
      <c r="N141" s="179" t="s">
        <v>40</v>
      </c>
      <c r="O141" s="180">
        <v>0</v>
      </c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82" t="s">
        <v>110</v>
      </c>
      <c r="AT141" s="182" t="s">
        <v>105</v>
      </c>
      <c r="AU141" s="182" t="s">
        <v>69</v>
      </c>
      <c r="AY141" s="13" t="s">
        <v>111</v>
      </c>
      <c r="BE141" s="183">
        <f>IF(N141="základní",J141,0)</f>
        <v>6300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3" t="s">
        <v>77</v>
      </c>
      <c r="BK141" s="183">
        <f>ROUND(I141*H141,2)</f>
        <v>6300</v>
      </c>
      <c r="BL141" s="13" t="s">
        <v>112</v>
      </c>
      <c r="BM141" s="182" t="s">
        <v>230</v>
      </c>
    </row>
    <row r="142" s="2" customFormat="1">
      <c r="A142" s="28"/>
      <c r="B142" s="29"/>
      <c r="C142" s="30"/>
      <c r="D142" s="184" t="s">
        <v>114</v>
      </c>
      <c r="E142" s="30"/>
      <c r="F142" s="185" t="s">
        <v>229</v>
      </c>
      <c r="G142" s="30"/>
      <c r="H142" s="30"/>
      <c r="I142" s="30"/>
      <c r="J142" s="30"/>
      <c r="K142" s="30"/>
      <c r="L142" s="34"/>
      <c r="M142" s="186"/>
      <c r="N142" s="187"/>
      <c r="O142" s="73"/>
      <c r="P142" s="73"/>
      <c r="Q142" s="73"/>
      <c r="R142" s="73"/>
      <c r="S142" s="73"/>
      <c r="T142" s="74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3" t="s">
        <v>114</v>
      </c>
      <c r="AU142" s="13" t="s">
        <v>69</v>
      </c>
    </row>
    <row r="143" s="2" customFormat="1" ht="24.15" customHeight="1">
      <c r="A143" s="28"/>
      <c r="B143" s="29"/>
      <c r="C143" s="171" t="s">
        <v>231</v>
      </c>
      <c r="D143" s="171" t="s">
        <v>105</v>
      </c>
      <c r="E143" s="172" t="s">
        <v>232</v>
      </c>
      <c r="F143" s="173" t="s">
        <v>233</v>
      </c>
      <c r="G143" s="174" t="s">
        <v>108</v>
      </c>
      <c r="H143" s="175">
        <v>1</v>
      </c>
      <c r="I143" s="176">
        <v>21300</v>
      </c>
      <c r="J143" s="176">
        <f>ROUND(I143*H143,2)</f>
        <v>21300</v>
      </c>
      <c r="K143" s="173" t="s">
        <v>109</v>
      </c>
      <c r="L143" s="177"/>
      <c r="M143" s="178" t="s">
        <v>17</v>
      </c>
      <c r="N143" s="179" t="s">
        <v>40</v>
      </c>
      <c r="O143" s="180">
        <v>0</v>
      </c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82" t="s">
        <v>110</v>
      </c>
      <c r="AT143" s="182" t="s">
        <v>105</v>
      </c>
      <c r="AU143" s="182" t="s">
        <v>69</v>
      </c>
      <c r="AY143" s="13" t="s">
        <v>111</v>
      </c>
      <c r="BE143" s="183">
        <f>IF(N143="základní",J143,0)</f>
        <v>21300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3" t="s">
        <v>77</v>
      </c>
      <c r="BK143" s="183">
        <f>ROUND(I143*H143,2)</f>
        <v>21300</v>
      </c>
      <c r="BL143" s="13" t="s">
        <v>112</v>
      </c>
      <c r="BM143" s="182" t="s">
        <v>234</v>
      </c>
    </row>
    <row r="144" s="2" customFormat="1">
      <c r="A144" s="28"/>
      <c r="B144" s="29"/>
      <c r="C144" s="30"/>
      <c r="D144" s="184" t="s">
        <v>114</v>
      </c>
      <c r="E144" s="30"/>
      <c r="F144" s="185" t="s">
        <v>233</v>
      </c>
      <c r="G144" s="30"/>
      <c r="H144" s="30"/>
      <c r="I144" s="30"/>
      <c r="J144" s="30"/>
      <c r="K144" s="30"/>
      <c r="L144" s="34"/>
      <c r="M144" s="186"/>
      <c r="N144" s="187"/>
      <c r="O144" s="73"/>
      <c r="P144" s="73"/>
      <c r="Q144" s="73"/>
      <c r="R144" s="73"/>
      <c r="S144" s="73"/>
      <c r="T144" s="74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3" t="s">
        <v>114</v>
      </c>
      <c r="AU144" s="13" t="s">
        <v>69</v>
      </c>
    </row>
    <row r="145" s="2" customFormat="1" ht="16.5" customHeight="1">
      <c r="A145" s="28"/>
      <c r="B145" s="29"/>
      <c r="C145" s="171" t="s">
        <v>235</v>
      </c>
      <c r="D145" s="171" t="s">
        <v>105</v>
      </c>
      <c r="E145" s="172" t="s">
        <v>236</v>
      </c>
      <c r="F145" s="173" t="s">
        <v>237</v>
      </c>
      <c r="G145" s="174" t="s">
        <v>108</v>
      </c>
      <c r="H145" s="175">
        <v>1</v>
      </c>
      <c r="I145" s="176">
        <v>19400</v>
      </c>
      <c r="J145" s="176">
        <f>ROUND(I145*H145,2)</f>
        <v>19400</v>
      </c>
      <c r="K145" s="173" t="s">
        <v>109</v>
      </c>
      <c r="L145" s="177"/>
      <c r="M145" s="178" t="s">
        <v>17</v>
      </c>
      <c r="N145" s="179" t="s">
        <v>40</v>
      </c>
      <c r="O145" s="180">
        <v>0</v>
      </c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82" t="s">
        <v>110</v>
      </c>
      <c r="AT145" s="182" t="s">
        <v>105</v>
      </c>
      <c r="AU145" s="182" t="s">
        <v>69</v>
      </c>
      <c r="AY145" s="13" t="s">
        <v>111</v>
      </c>
      <c r="BE145" s="183">
        <f>IF(N145="základní",J145,0)</f>
        <v>19400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3" t="s">
        <v>77</v>
      </c>
      <c r="BK145" s="183">
        <f>ROUND(I145*H145,2)</f>
        <v>19400</v>
      </c>
      <c r="BL145" s="13" t="s">
        <v>112</v>
      </c>
      <c r="BM145" s="182" t="s">
        <v>238</v>
      </c>
    </row>
    <row r="146" s="2" customFormat="1">
      <c r="A146" s="28"/>
      <c r="B146" s="29"/>
      <c r="C146" s="30"/>
      <c r="D146" s="184" t="s">
        <v>114</v>
      </c>
      <c r="E146" s="30"/>
      <c r="F146" s="185" t="s">
        <v>237</v>
      </c>
      <c r="G146" s="30"/>
      <c r="H146" s="30"/>
      <c r="I146" s="30"/>
      <c r="J146" s="30"/>
      <c r="K146" s="30"/>
      <c r="L146" s="34"/>
      <c r="M146" s="186"/>
      <c r="N146" s="187"/>
      <c r="O146" s="73"/>
      <c r="P146" s="73"/>
      <c r="Q146" s="73"/>
      <c r="R146" s="73"/>
      <c r="S146" s="73"/>
      <c r="T146" s="74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T146" s="13" t="s">
        <v>114</v>
      </c>
      <c r="AU146" s="13" t="s">
        <v>69</v>
      </c>
    </row>
    <row r="147" s="2" customFormat="1" ht="16.5" customHeight="1">
      <c r="A147" s="28"/>
      <c r="B147" s="29"/>
      <c r="C147" s="171" t="s">
        <v>239</v>
      </c>
      <c r="D147" s="171" t="s">
        <v>105</v>
      </c>
      <c r="E147" s="172" t="s">
        <v>240</v>
      </c>
      <c r="F147" s="173" t="s">
        <v>241</v>
      </c>
      <c r="G147" s="174" t="s">
        <v>108</v>
      </c>
      <c r="H147" s="175">
        <v>10</v>
      </c>
      <c r="I147" s="176">
        <v>456</v>
      </c>
      <c r="J147" s="176">
        <f>ROUND(I147*H147,2)</f>
        <v>4560</v>
      </c>
      <c r="K147" s="173" t="s">
        <v>109</v>
      </c>
      <c r="L147" s="177"/>
      <c r="M147" s="178" t="s">
        <v>17</v>
      </c>
      <c r="N147" s="179" t="s">
        <v>40</v>
      </c>
      <c r="O147" s="180">
        <v>0</v>
      </c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82" t="s">
        <v>110</v>
      </c>
      <c r="AT147" s="182" t="s">
        <v>105</v>
      </c>
      <c r="AU147" s="182" t="s">
        <v>69</v>
      </c>
      <c r="AY147" s="13" t="s">
        <v>111</v>
      </c>
      <c r="BE147" s="183">
        <f>IF(N147="základní",J147,0)</f>
        <v>4560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3" t="s">
        <v>77</v>
      </c>
      <c r="BK147" s="183">
        <f>ROUND(I147*H147,2)</f>
        <v>4560</v>
      </c>
      <c r="BL147" s="13" t="s">
        <v>112</v>
      </c>
      <c r="BM147" s="182" t="s">
        <v>242</v>
      </c>
    </row>
    <row r="148" s="2" customFormat="1">
      <c r="A148" s="28"/>
      <c r="B148" s="29"/>
      <c r="C148" s="30"/>
      <c r="D148" s="184" t="s">
        <v>114</v>
      </c>
      <c r="E148" s="30"/>
      <c r="F148" s="185" t="s">
        <v>241</v>
      </c>
      <c r="G148" s="30"/>
      <c r="H148" s="30"/>
      <c r="I148" s="30"/>
      <c r="J148" s="30"/>
      <c r="K148" s="30"/>
      <c r="L148" s="34"/>
      <c r="M148" s="186"/>
      <c r="N148" s="187"/>
      <c r="O148" s="73"/>
      <c r="P148" s="73"/>
      <c r="Q148" s="73"/>
      <c r="R148" s="73"/>
      <c r="S148" s="73"/>
      <c r="T148" s="74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T148" s="13" t="s">
        <v>114</v>
      </c>
      <c r="AU148" s="13" t="s">
        <v>69</v>
      </c>
    </row>
    <row r="149" s="2" customFormat="1" ht="16.5" customHeight="1">
      <c r="A149" s="28"/>
      <c r="B149" s="29"/>
      <c r="C149" s="171" t="s">
        <v>243</v>
      </c>
      <c r="D149" s="171" t="s">
        <v>105</v>
      </c>
      <c r="E149" s="172" t="s">
        <v>244</v>
      </c>
      <c r="F149" s="173" t="s">
        <v>245</v>
      </c>
      <c r="G149" s="174" t="s">
        <v>108</v>
      </c>
      <c r="H149" s="175">
        <v>10</v>
      </c>
      <c r="I149" s="176">
        <v>1040</v>
      </c>
      <c r="J149" s="176">
        <f>ROUND(I149*H149,2)</f>
        <v>10400</v>
      </c>
      <c r="K149" s="173" t="s">
        <v>109</v>
      </c>
      <c r="L149" s="177"/>
      <c r="M149" s="178" t="s">
        <v>17</v>
      </c>
      <c r="N149" s="179" t="s">
        <v>40</v>
      </c>
      <c r="O149" s="180">
        <v>0</v>
      </c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82" t="s">
        <v>110</v>
      </c>
      <c r="AT149" s="182" t="s">
        <v>105</v>
      </c>
      <c r="AU149" s="182" t="s">
        <v>69</v>
      </c>
      <c r="AY149" s="13" t="s">
        <v>111</v>
      </c>
      <c r="BE149" s="183">
        <f>IF(N149="základní",J149,0)</f>
        <v>10400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3" t="s">
        <v>77</v>
      </c>
      <c r="BK149" s="183">
        <f>ROUND(I149*H149,2)</f>
        <v>10400</v>
      </c>
      <c r="BL149" s="13" t="s">
        <v>112</v>
      </c>
      <c r="BM149" s="182" t="s">
        <v>246</v>
      </c>
    </row>
    <row r="150" s="2" customFormat="1">
      <c r="A150" s="28"/>
      <c r="B150" s="29"/>
      <c r="C150" s="30"/>
      <c r="D150" s="184" t="s">
        <v>114</v>
      </c>
      <c r="E150" s="30"/>
      <c r="F150" s="185" t="s">
        <v>245</v>
      </c>
      <c r="G150" s="30"/>
      <c r="H150" s="30"/>
      <c r="I150" s="30"/>
      <c r="J150" s="30"/>
      <c r="K150" s="30"/>
      <c r="L150" s="34"/>
      <c r="M150" s="186"/>
      <c r="N150" s="187"/>
      <c r="O150" s="73"/>
      <c r="P150" s="73"/>
      <c r="Q150" s="73"/>
      <c r="R150" s="73"/>
      <c r="S150" s="73"/>
      <c r="T150" s="74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3" t="s">
        <v>114</v>
      </c>
      <c r="AU150" s="13" t="s">
        <v>69</v>
      </c>
    </row>
    <row r="151" s="2" customFormat="1" ht="16.5" customHeight="1">
      <c r="A151" s="28"/>
      <c r="B151" s="29"/>
      <c r="C151" s="171" t="s">
        <v>247</v>
      </c>
      <c r="D151" s="171" t="s">
        <v>105</v>
      </c>
      <c r="E151" s="172" t="s">
        <v>248</v>
      </c>
      <c r="F151" s="173" t="s">
        <v>249</v>
      </c>
      <c r="G151" s="174" t="s">
        <v>108</v>
      </c>
      <c r="H151" s="175">
        <v>10</v>
      </c>
      <c r="I151" s="176">
        <v>698</v>
      </c>
      <c r="J151" s="176">
        <f>ROUND(I151*H151,2)</f>
        <v>6980</v>
      </c>
      <c r="K151" s="173" t="s">
        <v>109</v>
      </c>
      <c r="L151" s="177"/>
      <c r="M151" s="178" t="s">
        <v>17</v>
      </c>
      <c r="N151" s="179" t="s">
        <v>40</v>
      </c>
      <c r="O151" s="180">
        <v>0</v>
      </c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82" t="s">
        <v>110</v>
      </c>
      <c r="AT151" s="182" t="s">
        <v>105</v>
      </c>
      <c r="AU151" s="182" t="s">
        <v>69</v>
      </c>
      <c r="AY151" s="13" t="s">
        <v>111</v>
      </c>
      <c r="BE151" s="183">
        <f>IF(N151="základní",J151,0)</f>
        <v>6980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3" t="s">
        <v>77</v>
      </c>
      <c r="BK151" s="183">
        <f>ROUND(I151*H151,2)</f>
        <v>6980</v>
      </c>
      <c r="BL151" s="13" t="s">
        <v>112</v>
      </c>
      <c r="BM151" s="182" t="s">
        <v>250</v>
      </c>
    </row>
    <row r="152" s="2" customFormat="1">
      <c r="A152" s="28"/>
      <c r="B152" s="29"/>
      <c r="C152" s="30"/>
      <c r="D152" s="184" t="s">
        <v>114</v>
      </c>
      <c r="E152" s="30"/>
      <c r="F152" s="185" t="s">
        <v>249</v>
      </c>
      <c r="G152" s="30"/>
      <c r="H152" s="30"/>
      <c r="I152" s="30"/>
      <c r="J152" s="30"/>
      <c r="K152" s="30"/>
      <c r="L152" s="34"/>
      <c r="M152" s="186"/>
      <c r="N152" s="187"/>
      <c r="O152" s="73"/>
      <c r="P152" s="73"/>
      <c r="Q152" s="73"/>
      <c r="R152" s="73"/>
      <c r="S152" s="73"/>
      <c r="T152" s="74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T152" s="13" t="s">
        <v>114</v>
      </c>
      <c r="AU152" s="13" t="s">
        <v>69</v>
      </c>
    </row>
    <row r="153" s="2" customFormat="1" ht="16.5" customHeight="1">
      <c r="A153" s="28"/>
      <c r="B153" s="29"/>
      <c r="C153" s="171" t="s">
        <v>251</v>
      </c>
      <c r="D153" s="171" t="s">
        <v>105</v>
      </c>
      <c r="E153" s="172" t="s">
        <v>252</v>
      </c>
      <c r="F153" s="173" t="s">
        <v>253</v>
      </c>
      <c r="G153" s="174" t="s">
        <v>108</v>
      </c>
      <c r="H153" s="175">
        <v>10</v>
      </c>
      <c r="I153" s="176">
        <v>300</v>
      </c>
      <c r="J153" s="176">
        <f>ROUND(I153*H153,2)</f>
        <v>3000</v>
      </c>
      <c r="K153" s="173" t="s">
        <v>109</v>
      </c>
      <c r="L153" s="177"/>
      <c r="M153" s="178" t="s">
        <v>17</v>
      </c>
      <c r="N153" s="179" t="s">
        <v>40</v>
      </c>
      <c r="O153" s="180">
        <v>0</v>
      </c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82" t="s">
        <v>110</v>
      </c>
      <c r="AT153" s="182" t="s">
        <v>105</v>
      </c>
      <c r="AU153" s="182" t="s">
        <v>69</v>
      </c>
      <c r="AY153" s="13" t="s">
        <v>111</v>
      </c>
      <c r="BE153" s="183">
        <f>IF(N153="základní",J153,0)</f>
        <v>3000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3" t="s">
        <v>77</v>
      </c>
      <c r="BK153" s="183">
        <f>ROUND(I153*H153,2)</f>
        <v>3000</v>
      </c>
      <c r="BL153" s="13" t="s">
        <v>112</v>
      </c>
      <c r="BM153" s="182" t="s">
        <v>254</v>
      </c>
    </row>
    <row r="154" s="2" customFormat="1">
      <c r="A154" s="28"/>
      <c r="B154" s="29"/>
      <c r="C154" s="30"/>
      <c r="D154" s="184" t="s">
        <v>114</v>
      </c>
      <c r="E154" s="30"/>
      <c r="F154" s="185" t="s">
        <v>253</v>
      </c>
      <c r="G154" s="30"/>
      <c r="H154" s="30"/>
      <c r="I154" s="30"/>
      <c r="J154" s="30"/>
      <c r="K154" s="30"/>
      <c r="L154" s="34"/>
      <c r="M154" s="186"/>
      <c r="N154" s="187"/>
      <c r="O154" s="73"/>
      <c r="P154" s="73"/>
      <c r="Q154" s="73"/>
      <c r="R154" s="73"/>
      <c r="S154" s="73"/>
      <c r="T154" s="74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T154" s="13" t="s">
        <v>114</v>
      </c>
      <c r="AU154" s="13" t="s">
        <v>69</v>
      </c>
    </row>
    <row r="155" s="2" customFormat="1" ht="16.5" customHeight="1">
      <c r="A155" s="28"/>
      <c r="B155" s="29"/>
      <c r="C155" s="171" t="s">
        <v>255</v>
      </c>
      <c r="D155" s="171" t="s">
        <v>105</v>
      </c>
      <c r="E155" s="172" t="s">
        <v>256</v>
      </c>
      <c r="F155" s="173" t="s">
        <v>257</v>
      </c>
      <c r="G155" s="174" t="s">
        <v>108</v>
      </c>
      <c r="H155" s="175">
        <v>10</v>
      </c>
      <c r="I155" s="176">
        <v>134</v>
      </c>
      <c r="J155" s="176">
        <f>ROUND(I155*H155,2)</f>
        <v>1340</v>
      </c>
      <c r="K155" s="173" t="s">
        <v>109</v>
      </c>
      <c r="L155" s="177"/>
      <c r="M155" s="178" t="s">
        <v>17</v>
      </c>
      <c r="N155" s="179" t="s">
        <v>40</v>
      </c>
      <c r="O155" s="180">
        <v>0</v>
      </c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82" t="s">
        <v>110</v>
      </c>
      <c r="AT155" s="182" t="s">
        <v>105</v>
      </c>
      <c r="AU155" s="182" t="s">
        <v>69</v>
      </c>
      <c r="AY155" s="13" t="s">
        <v>111</v>
      </c>
      <c r="BE155" s="183">
        <f>IF(N155="základní",J155,0)</f>
        <v>1340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3" t="s">
        <v>77</v>
      </c>
      <c r="BK155" s="183">
        <f>ROUND(I155*H155,2)</f>
        <v>1340</v>
      </c>
      <c r="BL155" s="13" t="s">
        <v>112</v>
      </c>
      <c r="BM155" s="182" t="s">
        <v>258</v>
      </c>
    </row>
    <row r="156" s="2" customFormat="1">
      <c r="A156" s="28"/>
      <c r="B156" s="29"/>
      <c r="C156" s="30"/>
      <c r="D156" s="184" t="s">
        <v>114</v>
      </c>
      <c r="E156" s="30"/>
      <c r="F156" s="185" t="s">
        <v>257</v>
      </c>
      <c r="G156" s="30"/>
      <c r="H156" s="30"/>
      <c r="I156" s="30"/>
      <c r="J156" s="30"/>
      <c r="K156" s="30"/>
      <c r="L156" s="34"/>
      <c r="M156" s="186"/>
      <c r="N156" s="187"/>
      <c r="O156" s="73"/>
      <c r="P156" s="73"/>
      <c r="Q156" s="73"/>
      <c r="R156" s="73"/>
      <c r="S156" s="73"/>
      <c r="T156" s="74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T156" s="13" t="s">
        <v>114</v>
      </c>
      <c r="AU156" s="13" t="s">
        <v>69</v>
      </c>
    </row>
    <row r="157" s="2" customFormat="1" ht="16.5" customHeight="1">
      <c r="A157" s="28"/>
      <c r="B157" s="29"/>
      <c r="C157" s="171" t="s">
        <v>259</v>
      </c>
      <c r="D157" s="171" t="s">
        <v>105</v>
      </c>
      <c r="E157" s="172" t="s">
        <v>260</v>
      </c>
      <c r="F157" s="173" t="s">
        <v>261</v>
      </c>
      <c r="G157" s="174" t="s">
        <v>108</v>
      </c>
      <c r="H157" s="175">
        <v>10</v>
      </c>
      <c r="I157" s="176">
        <v>160</v>
      </c>
      <c r="J157" s="176">
        <f>ROUND(I157*H157,2)</f>
        <v>1600</v>
      </c>
      <c r="K157" s="173" t="s">
        <v>109</v>
      </c>
      <c r="L157" s="177"/>
      <c r="M157" s="178" t="s">
        <v>17</v>
      </c>
      <c r="N157" s="179" t="s">
        <v>40</v>
      </c>
      <c r="O157" s="180">
        <v>0</v>
      </c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82" t="s">
        <v>110</v>
      </c>
      <c r="AT157" s="182" t="s">
        <v>105</v>
      </c>
      <c r="AU157" s="182" t="s">
        <v>69</v>
      </c>
      <c r="AY157" s="13" t="s">
        <v>111</v>
      </c>
      <c r="BE157" s="183">
        <f>IF(N157="základní",J157,0)</f>
        <v>1600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3" t="s">
        <v>77</v>
      </c>
      <c r="BK157" s="183">
        <f>ROUND(I157*H157,2)</f>
        <v>1600</v>
      </c>
      <c r="BL157" s="13" t="s">
        <v>112</v>
      </c>
      <c r="BM157" s="182" t="s">
        <v>262</v>
      </c>
    </row>
    <row r="158" s="2" customFormat="1">
      <c r="A158" s="28"/>
      <c r="B158" s="29"/>
      <c r="C158" s="30"/>
      <c r="D158" s="184" t="s">
        <v>114</v>
      </c>
      <c r="E158" s="30"/>
      <c r="F158" s="185" t="s">
        <v>261</v>
      </c>
      <c r="G158" s="30"/>
      <c r="H158" s="30"/>
      <c r="I158" s="30"/>
      <c r="J158" s="30"/>
      <c r="K158" s="30"/>
      <c r="L158" s="34"/>
      <c r="M158" s="186"/>
      <c r="N158" s="187"/>
      <c r="O158" s="73"/>
      <c r="P158" s="73"/>
      <c r="Q158" s="73"/>
      <c r="R158" s="73"/>
      <c r="S158" s="73"/>
      <c r="T158" s="74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T158" s="13" t="s">
        <v>114</v>
      </c>
      <c r="AU158" s="13" t="s">
        <v>69</v>
      </c>
    </row>
    <row r="159" s="2" customFormat="1" ht="16.5" customHeight="1">
      <c r="A159" s="28"/>
      <c r="B159" s="29"/>
      <c r="C159" s="171" t="s">
        <v>263</v>
      </c>
      <c r="D159" s="171" t="s">
        <v>105</v>
      </c>
      <c r="E159" s="172" t="s">
        <v>264</v>
      </c>
      <c r="F159" s="173" t="s">
        <v>265</v>
      </c>
      <c r="G159" s="174" t="s">
        <v>108</v>
      </c>
      <c r="H159" s="175">
        <v>10</v>
      </c>
      <c r="I159" s="176">
        <v>160</v>
      </c>
      <c r="J159" s="176">
        <f>ROUND(I159*H159,2)</f>
        <v>1600</v>
      </c>
      <c r="K159" s="173" t="s">
        <v>109</v>
      </c>
      <c r="L159" s="177"/>
      <c r="M159" s="178" t="s">
        <v>17</v>
      </c>
      <c r="N159" s="179" t="s">
        <v>40</v>
      </c>
      <c r="O159" s="180">
        <v>0</v>
      </c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82" t="s">
        <v>110</v>
      </c>
      <c r="AT159" s="182" t="s">
        <v>105</v>
      </c>
      <c r="AU159" s="182" t="s">
        <v>69</v>
      </c>
      <c r="AY159" s="13" t="s">
        <v>111</v>
      </c>
      <c r="BE159" s="183">
        <f>IF(N159="základní",J159,0)</f>
        <v>1600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3" t="s">
        <v>77</v>
      </c>
      <c r="BK159" s="183">
        <f>ROUND(I159*H159,2)</f>
        <v>1600</v>
      </c>
      <c r="BL159" s="13" t="s">
        <v>112</v>
      </c>
      <c r="BM159" s="182" t="s">
        <v>266</v>
      </c>
    </row>
    <row r="160" s="2" customFormat="1">
      <c r="A160" s="28"/>
      <c r="B160" s="29"/>
      <c r="C160" s="30"/>
      <c r="D160" s="184" t="s">
        <v>114</v>
      </c>
      <c r="E160" s="30"/>
      <c r="F160" s="185" t="s">
        <v>265</v>
      </c>
      <c r="G160" s="30"/>
      <c r="H160" s="30"/>
      <c r="I160" s="30"/>
      <c r="J160" s="30"/>
      <c r="K160" s="30"/>
      <c r="L160" s="34"/>
      <c r="M160" s="186"/>
      <c r="N160" s="187"/>
      <c r="O160" s="73"/>
      <c r="P160" s="73"/>
      <c r="Q160" s="73"/>
      <c r="R160" s="73"/>
      <c r="S160" s="73"/>
      <c r="T160" s="74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T160" s="13" t="s">
        <v>114</v>
      </c>
      <c r="AU160" s="13" t="s">
        <v>69</v>
      </c>
    </row>
    <row r="161" s="2" customFormat="1" ht="16.5" customHeight="1">
      <c r="A161" s="28"/>
      <c r="B161" s="29"/>
      <c r="C161" s="171" t="s">
        <v>267</v>
      </c>
      <c r="D161" s="171" t="s">
        <v>105</v>
      </c>
      <c r="E161" s="172" t="s">
        <v>268</v>
      </c>
      <c r="F161" s="173" t="s">
        <v>269</v>
      </c>
      <c r="G161" s="174" t="s">
        <v>108</v>
      </c>
      <c r="H161" s="175">
        <v>10</v>
      </c>
      <c r="I161" s="176">
        <v>220</v>
      </c>
      <c r="J161" s="176">
        <f>ROUND(I161*H161,2)</f>
        <v>2200</v>
      </c>
      <c r="K161" s="173" t="s">
        <v>109</v>
      </c>
      <c r="L161" s="177"/>
      <c r="M161" s="178" t="s">
        <v>17</v>
      </c>
      <c r="N161" s="179" t="s">
        <v>40</v>
      </c>
      <c r="O161" s="180">
        <v>0</v>
      </c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82" t="s">
        <v>110</v>
      </c>
      <c r="AT161" s="182" t="s">
        <v>105</v>
      </c>
      <c r="AU161" s="182" t="s">
        <v>69</v>
      </c>
      <c r="AY161" s="13" t="s">
        <v>111</v>
      </c>
      <c r="BE161" s="183">
        <f>IF(N161="základní",J161,0)</f>
        <v>2200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3" t="s">
        <v>77</v>
      </c>
      <c r="BK161" s="183">
        <f>ROUND(I161*H161,2)</f>
        <v>2200</v>
      </c>
      <c r="BL161" s="13" t="s">
        <v>112</v>
      </c>
      <c r="BM161" s="182" t="s">
        <v>270</v>
      </c>
    </row>
    <row r="162" s="2" customFormat="1">
      <c r="A162" s="28"/>
      <c r="B162" s="29"/>
      <c r="C162" s="30"/>
      <c r="D162" s="184" t="s">
        <v>114</v>
      </c>
      <c r="E162" s="30"/>
      <c r="F162" s="185" t="s">
        <v>269</v>
      </c>
      <c r="G162" s="30"/>
      <c r="H162" s="30"/>
      <c r="I162" s="30"/>
      <c r="J162" s="30"/>
      <c r="K162" s="30"/>
      <c r="L162" s="34"/>
      <c r="M162" s="186"/>
      <c r="N162" s="187"/>
      <c r="O162" s="73"/>
      <c r="P162" s="73"/>
      <c r="Q162" s="73"/>
      <c r="R162" s="73"/>
      <c r="S162" s="73"/>
      <c r="T162" s="74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T162" s="13" t="s">
        <v>114</v>
      </c>
      <c r="AU162" s="13" t="s">
        <v>69</v>
      </c>
    </row>
    <row r="163" s="2" customFormat="1" ht="16.5" customHeight="1">
      <c r="A163" s="28"/>
      <c r="B163" s="29"/>
      <c r="C163" s="171" t="s">
        <v>271</v>
      </c>
      <c r="D163" s="171" t="s">
        <v>105</v>
      </c>
      <c r="E163" s="172" t="s">
        <v>272</v>
      </c>
      <c r="F163" s="173" t="s">
        <v>273</v>
      </c>
      <c r="G163" s="174" t="s">
        <v>108</v>
      </c>
      <c r="H163" s="175">
        <v>10</v>
      </c>
      <c r="I163" s="176">
        <v>170</v>
      </c>
      <c r="J163" s="176">
        <f>ROUND(I163*H163,2)</f>
        <v>1700</v>
      </c>
      <c r="K163" s="173" t="s">
        <v>109</v>
      </c>
      <c r="L163" s="177"/>
      <c r="M163" s="178" t="s">
        <v>17</v>
      </c>
      <c r="N163" s="179" t="s">
        <v>40</v>
      </c>
      <c r="O163" s="180">
        <v>0</v>
      </c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82" t="s">
        <v>110</v>
      </c>
      <c r="AT163" s="182" t="s">
        <v>105</v>
      </c>
      <c r="AU163" s="182" t="s">
        <v>69</v>
      </c>
      <c r="AY163" s="13" t="s">
        <v>111</v>
      </c>
      <c r="BE163" s="183">
        <f>IF(N163="základní",J163,0)</f>
        <v>1700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3" t="s">
        <v>77</v>
      </c>
      <c r="BK163" s="183">
        <f>ROUND(I163*H163,2)</f>
        <v>1700</v>
      </c>
      <c r="BL163" s="13" t="s">
        <v>112</v>
      </c>
      <c r="BM163" s="182" t="s">
        <v>274</v>
      </c>
    </row>
    <row r="164" s="2" customFormat="1">
      <c r="A164" s="28"/>
      <c r="B164" s="29"/>
      <c r="C164" s="30"/>
      <c r="D164" s="184" t="s">
        <v>114</v>
      </c>
      <c r="E164" s="30"/>
      <c r="F164" s="185" t="s">
        <v>273</v>
      </c>
      <c r="G164" s="30"/>
      <c r="H164" s="30"/>
      <c r="I164" s="30"/>
      <c r="J164" s="30"/>
      <c r="K164" s="30"/>
      <c r="L164" s="34"/>
      <c r="M164" s="186"/>
      <c r="N164" s="187"/>
      <c r="O164" s="73"/>
      <c r="P164" s="73"/>
      <c r="Q164" s="73"/>
      <c r="R164" s="73"/>
      <c r="S164" s="73"/>
      <c r="T164" s="74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T164" s="13" t="s">
        <v>114</v>
      </c>
      <c r="AU164" s="13" t="s">
        <v>69</v>
      </c>
    </row>
    <row r="165" s="2" customFormat="1" ht="16.5" customHeight="1">
      <c r="A165" s="28"/>
      <c r="B165" s="29"/>
      <c r="C165" s="171" t="s">
        <v>275</v>
      </c>
      <c r="D165" s="171" t="s">
        <v>105</v>
      </c>
      <c r="E165" s="172" t="s">
        <v>276</v>
      </c>
      <c r="F165" s="173" t="s">
        <v>277</v>
      </c>
      <c r="G165" s="174" t="s">
        <v>108</v>
      </c>
      <c r="H165" s="175">
        <v>10</v>
      </c>
      <c r="I165" s="176">
        <v>1320</v>
      </c>
      <c r="J165" s="176">
        <f>ROUND(I165*H165,2)</f>
        <v>13200</v>
      </c>
      <c r="K165" s="173" t="s">
        <v>109</v>
      </c>
      <c r="L165" s="177"/>
      <c r="M165" s="178" t="s">
        <v>17</v>
      </c>
      <c r="N165" s="179" t="s">
        <v>40</v>
      </c>
      <c r="O165" s="180">
        <v>0</v>
      </c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82" t="s">
        <v>110</v>
      </c>
      <c r="AT165" s="182" t="s">
        <v>105</v>
      </c>
      <c r="AU165" s="182" t="s">
        <v>69</v>
      </c>
      <c r="AY165" s="13" t="s">
        <v>111</v>
      </c>
      <c r="BE165" s="183">
        <f>IF(N165="základní",J165,0)</f>
        <v>13200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3" t="s">
        <v>77</v>
      </c>
      <c r="BK165" s="183">
        <f>ROUND(I165*H165,2)</f>
        <v>13200</v>
      </c>
      <c r="BL165" s="13" t="s">
        <v>112</v>
      </c>
      <c r="BM165" s="182" t="s">
        <v>278</v>
      </c>
    </row>
    <row r="166" s="2" customFormat="1">
      <c r="A166" s="28"/>
      <c r="B166" s="29"/>
      <c r="C166" s="30"/>
      <c r="D166" s="184" t="s">
        <v>114</v>
      </c>
      <c r="E166" s="30"/>
      <c r="F166" s="185" t="s">
        <v>277</v>
      </c>
      <c r="G166" s="30"/>
      <c r="H166" s="30"/>
      <c r="I166" s="30"/>
      <c r="J166" s="30"/>
      <c r="K166" s="30"/>
      <c r="L166" s="34"/>
      <c r="M166" s="186"/>
      <c r="N166" s="187"/>
      <c r="O166" s="73"/>
      <c r="P166" s="73"/>
      <c r="Q166" s="73"/>
      <c r="R166" s="73"/>
      <c r="S166" s="73"/>
      <c r="T166" s="74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T166" s="13" t="s">
        <v>114</v>
      </c>
      <c r="AU166" s="13" t="s">
        <v>69</v>
      </c>
    </row>
    <row r="167" s="2" customFormat="1" ht="16.5" customHeight="1">
      <c r="A167" s="28"/>
      <c r="B167" s="29"/>
      <c r="C167" s="171" t="s">
        <v>279</v>
      </c>
      <c r="D167" s="171" t="s">
        <v>105</v>
      </c>
      <c r="E167" s="172" t="s">
        <v>280</v>
      </c>
      <c r="F167" s="173" t="s">
        <v>281</v>
      </c>
      <c r="G167" s="174" t="s">
        <v>108</v>
      </c>
      <c r="H167" s="175">
        <v>2</v>
      </c>
      <c r="I167" s="176">
        <v>1760</v>
      </c>
      <c r="J167" s="176">
        <f>ROUND(I167*H167,2)</f>
        <v>3520</v>
      </c>
      <c r="K167" s="173" t="s">
        <v>109</v>
      </c>
      <c r="L167" s="177"/>
      <c r="M167" s="178" t="s">
        <v>17</v>
      </c>
      <c r="N167" s="179" t="s">
        <v>40</v>
      </c>
      <c r="O167" s="180">
        <v>0</v>
      </c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82" t="s">
        <v>110</v>
      </c>
      <c r="AT167" s="182" t="s">
        <v>105</v>
      </c>
      <c r="AU167" s="182" t="s">
        <v>69</v>
      </c>
      <c r="AY167" s="13" t="s">
        <v>111</v>
      </c>
      <c r="BE167" s="183">
        <f>IF(N167="základní",J167,0)</f>
        <v>3520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3" t="s">
        <v>77</v>
      </c>
      <c r="BK167" s="183">
        <f>ROUND(I167*H167,2)</f>
        <v>3520</v>
      </c>
      <c r="BL167" s="13" t="s">
        <v>112</v>
      </c>
      <c r="BM167" s="182" t="s">
        <v>282</v>
      </c>
    </row>
    <row r="168" s="2" customFormat="1">
      <c r="A168" s="28"/>
      <c r="B168" s="29"/>
      <c r="C168" s="30"/>
      <c r="D168" s="184" t="s">
        <v>114</v>
      </c>
      <c r="E168" s="30"/>
      <c r="F168" s="185" t="s">
        <v>281</v>
      </c>
      <c r="G168" s="30"/>
      <c r="H168" s="30"/>
      <c r="I168" s="30"/>
      <c r="J168" s="30"/>
      <c r="K168" s="30"/>
      <c r="L168" s="34"/>
      <c r="M168" s="186"/>
      <c r="N168" s="187"/>
      <c r="O168" s="73"/>
      <c r="P168" s="73"/>
      <c r="Q168" s="73"/>
      <c r="R168" s="73"/>
      <c r="S168" s="73"/>
      <c r="T168" s="74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T168" s="13" t="s">
        <v>114</v>
      </c>
      <c r="AU168" s="13" t="s">
        <v>69</v>
      </c>
    </row>
    <row r="169" s="2" customFormat="1" ht="24.15" customHeight="1">
      <c r="A169" s="28"/>
      <c r="B169" s="29"/>
      <c r="C169" s="171" t="s">
        <v>283</v>
      </c>
      <c r="D169" s="171" t="s">
        <v>105</v>
      </c>
      <c r="E169" s="172" t="s">
        <v>284</v>
      </c>
      <c r="F169" s="173" t="s">
        <v>285</v>
      </c>
      <c r="G169" s="174" t="s">
        <v>108</v>
      </c>
      <c r="H169" s="175">
        <v>2</v>
      </c>
      <c r="I169" s="176">
        <v>2700</v>
      </c>
      <c r="J169" s="176">
        <f>ROUND(I169*H169,2)</f>
        <v>5400</v>
      </c>
      <c r="K169" s="173" t="s">
        <v>109</v>
      </c>
      <c r="L169" s="177"/>
      <c r="M169" s="178" t="s">
        <v>17</v>
      </c>
      <c r="N169" s="179" t="s">
        <v>40</v>
      </c>
      <c r="O169" s="180">
        <v>0</v>
      </c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82" t="s">
        <v>110</v>
      </c>
      <c r="AT169" s="182" t="s">
        <v>105</v>
      </c>
      <c r="AU169" s="182" t="s">
        <v>69</v>
      </c>
      <c r="AY169" s="13" t="s">
        <v>111</v>
      </c>
      <c r="BE169" s="183">
        <f>IF(N169="základní",J169,0)</f>
        <v>5400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3" t="s">
        <v>77</v>
      </c>
      <c r="BK169" s="183">
        <f>ROUND(I169*H169,2)</f>
        <v>5400</v>
      </c>
      <c r="BL169" s="13" t="s">
        <v>112</v>
      </c>
      <c r="BM169" s="182" t="s">
        <v>286</v>
      </c>
    </row>
    <row r="170" s="2" customFormat="1">
      <c r="A170" s="28"/>
      <c r="B170" s="29"/>
      <c r="C170" s="30"/>
      <c r="D170" s="184" t="s">
        <v>114</v>
      </c>
      <c r="E170" s="30"/>
      <c r="F170" s="185" t="s">
        <v>285</v>
      </c>
      <c r="G170" s="30"/>
      <c r="H170" s="30"/>
      <c r="I170" s="30"/>
      <c r="J170" s="30"/>
      <c r="K170" s="30"/>
      <c r="L170" s="34"/>
      <c r="M170" s="186"/>
      <c r="N170" s="187"/>
      <c r="O170" s="73"/>
      <c r="P170" s="73"/>
      <c r="Q170" s="73"/>
      <c r="R170" s="73"/>
      <c r="S170" s="73"/>
      <c r="T170" s="74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T170" s="13" t="s">
        <v>114</v>
      </c>
      <c r="AU170" s="13" t="s">
        <v>69</v>
      </c>
    </row>
    <row r="171" s="2" customFormat="1" ht="16.5" customHeight="1">
      <c r="A171" s="28"/>
      <c r="B171" s="29"/>
      <c r="C171" s="171" t="s">
        <v>287</v>
      </c>
      <c r="D171" s="171" t="s">
        <v>105</v>
      </c>
      <c r="E171" s="172" t="s">
        <v>288</v>
      </c>
      <c r="F171" s="173" t="s">
        <v>289</v>
      </c>
      <c r="G171" s="174" t="s">
        <v>136</v>
      </c>
      <c r="H171" s="175">
        <v>10</v>
      </c>
      <c r="I171" s="176">
        <v>11.300000000000001</v>
      </c>
      <c r="J171" s="176">
        <f>ROUND(I171*H171,2)</f>
        <v>113</v>
      </c>
      <c r="K171" s="173" t="s">
        <v>109</v>
      </c>
      <c r="L171" s="177"/>
      <c r="M171" s="178" t="s">
        <v>17</v>
      </c>
      <c r="N171" s="179" t="s">
        <v>40</v>
      </c>
      <c r="O171" s="180">
        <v>0</v>
      </c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82" t="s">
        <v>110</v>
      </c>
      <c r="AT171" s="182" t="s">
        <v>105</v>
      </c>
      <c r="AU171" s="182" t="s">
        <v>69</v>
      </c>
      <c r="AY171" s="13" t="s">
        <v>111</v>
      </c>
      <c r="BE171" s="183">
        <f>IF(N171="základní",J171,0)</f>
        <v>113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3" t="s">
        <v>77</v>
      </c>
      <c r="BK171" s="183">
        <f>ROUND(I171*H171,2)</f>
        <v>113</v>
      </c>
      <c r="BL171" s="13" t="s">
        <v>112</v>
      </c>
      <c r="BM171" s="182" t="s">
        <v>290</v>
      </c>
    </row>
    <row r="172" s="2" customFormat="1">
      <c r="A172" s="28"/>
      <c r="B172" s="29"/>
      <c r="C172" s="30"/>
      <c r="D172" s="184" t="s">
        <v>114</v>
      </c>
      <c r="E172" s="30"/>
      <c r="F172" s="185" t="s">
        <v>289</v>
      </c>
      <c r="G172" s="30"/>
      <c r="H172" s="30"/>
      <c r="I172" s="30"/>
      <c r="J172" s="30"/>
      <c r="K172" s="30"/>
      <c r="L172" s="34"/>
      <c r="M172" s="186"/>
      <c r="N172" s="187"/>
      <c r="O172" s="73"/>
      <c r="P172" s="73"/>
      <c r="Q172" s="73"/>
      <c r="R172" s="73"/>
      <c r="S172" s="73"/>
      <c r="T172" s="74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T172" s="13" t="s">
        <v>114</v>
      </c>
      <c r="AU172" s="13" t="s">
        <v>69</v>
      </c>
    </row>
    <row r="173" s="2" customFormat="1" ht="21.75" customHeight="1">
      <c r="A173" s="28"/>
      <c r="B173" s="29"/>
      <c r="C173" s="171" t="s">
        <v>291</v>
      </c>
      <c r="D173" s="171" t="s">
        <v>105</v>
      </c>
      <c r="E173" s="172" t="s">
        <v>292</v>
      </c>
      <c r="F173" s="173" t="s">
        <v>293</v>
      </c>
      <c r="G173" s="174" t="s">
        <v>136</v>
      </c>
      <c r="H173" s="175">
        <v>10</v>
      </c>
      <c r="I173" s="176">
        <v>29.199999999999999</v>
      </c>
      <c r="J173" s="176">
        <f>ROUND(I173*H173,2)</f>
        <v>292</v>
      </c>
      <c r="K173" s="173" t="s">
        <v>109</v>
      </c>
      <c r="L173" s="177"/>
      <c r="M173" s="178" t="s">
        <v>17</v>
      </c>
      <c r="N173" s="179" t="s">
        <v>40</v>
      </c>
      <c r="O173" s="180">
        <v>0</v>
      </c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82" t="s">
        <v>110</v>
      </c>
      <c r="AT173" s="182" t="s">
        <v>105</v>
      </c>
      <c r="AU173" s="182" t="s">
        <v>69</v>
      </c>
      <c r="AY173" s="13" t="s">
        <v>111</v>
      </c>
      <c r="BE173" s="183">
        <f>IF(N173="základní",J173,0)</f>
        <v>292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3" t="s">
        <v>77</v>
      </c>
      <c r="BK173" s="183">
        <f>ROUND(I173*H173,2)</f>
        <v>292</v>
      </c>
      <c r="BL173" s="13" t="s">
        <v>112</v>
      </c>
      <c r="BM173" s="182" t="s">
        <v>294</v>
      </c>
    </row>
    <row r="174" s="2" customFormat="1">
      <c r="A174" s="28"/>
      <c r="B174" s="29"/>
      <c r="C174" s="30"/>
      <c r="D174" s="184" t="s">
        <v>114</v>
      </c>
      <c r="E174" s="30"/>
      <c r="F174" s="185" t="s">
        <v>293</v>
      </c>
      <c r="G174" s="30"/>
      <c r="H174" s="30"/>
      <c r="I174" s="30"/>
      <c r="J174" s="30"/>
      <c r="K174" s="30"/>
      <c r="L174" s="34"/>
      <c r="M174" s="186"/>
      <c r="N174" s="187"/>
      <c r="O174" s="73"/>
      <c r="P174" s="73"/>
      <c r="Q174" s="73"/>
      <c r="R174" s="73"/>
      <c r="S174" s="73"/>
      <c r="T174" s="74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T174" s="13" t="s">
        <v>114</v>
      </c>
      <c r="AU174" s="13" t="s">
        <v>69</v>
      </c>
    </row>
    <row r="175" s="2" customFormat="1" ht="16.5" customHeight="1">
      <c r="A175" s="28"/>
      <c r="B175" s="29"/>
      <c r="C175" s="171" t="s">
        <v>295</v>
      </c>
      <c r="D175" s="171" t="s">
        <v>105</v>
      </c>
      <c r="E175" s="172" t="s">
        <v>296</v>
      </c>
      <c r="F175" s="173" t="s">
        <v>297</v>
      </c>
      <c r="G175" s="174" t="s">
        <v>136</v>
      </c>
      <c r="H175" s="175">
        <v>10</v>
      </c>
      <c r="I175" s="176">
        <v>35.799999999999997</v>
      </c>
      <c r="J175" s="176">
        <f>ROUND(I175*H175,2)</f>
        <v>358</v>
      </c>
      <c r="K175" s="173" t="s">
        <v>109</v>
      </c>
      <c r="L175" s="177"/>
      <c r="M175" s="178" t="s">
        <v>17</v>
      </c>
      <c r="N175" s="179" t="s">
        <v>40</v>
      </c>
      <c r="O175" s="180">
        <v>0</v>
      </c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82" t="s">
        <v>110</v>
      </c>
      <c r="AT175" s="182" t="s">
        <v>105</v>
      </c>
      <c r="AU175" s="182" t="s">
        <v>69</v>
      </c>
      <c r="AY175" s="13" t="s">
        <v>111</v>
      </c>
      <c r="BE175" s="183">
        <f>IF(N175="základní",J175,0)</f>
        <v>358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3" t="s">
        <v>77</v>
      </c>
      <c r="BK175" s="183">
        <f>ROUND(I175*H175,2)</f>
        <v>358</v>
      </c>
      <c r="BL175" s="13" t="s">
        <v>112</v>
      </c>
      <c r="BM175" s="182" t="s">
        <v>298</v>
      </c>
    </row>
    <row r="176" s="2" customFormat="1">
      <c r="A176" s="28"/>
      <c r="B176" s="29"/>
      <c r="C176" s="30"/>
      <c r="D176" s="184" t="s">
        <v>114</v>
      </c>
      <c r="E176" s="30"/>
      <c r="F176" s="185" t="s">
        <v>297</v>
      </c>
      <c r="G176" s="30"/>
      <c r="H176" s="30"/>
      <c r="I176" s="30"/>
      <c r="J176" s="30"/>
      <c r="K176" s="30"/>
      <c r="L176" s="34"/>
      <c r="M176" s="186"/>
      <c r="N176" s="187"/>
      <c r="O176" s="73"/>
      <c r="P176" s="73"/>
      <c r="Q176" s="73"/>
      <c r="R176" s="73"/>
      <c r="S176" s="73"/>
      <c r="T176" s="74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T176" s="13" t="s">
        <v>114</v>
      </c>
      <c r="AU176" s="13" t="s">
        <v>69</v>
      </c>
    </row>
    <row r="177" s="2" customFormat="1" ht="21.75" customHeight="1">
      <c r="A177" s="28"/>
      <c r="B177" s="29"/>
      <c r="C177" s="171" t="s">
        <v>299</v>
      </c>
      <c r="D177" s="171" t="s">
        <v>105</v>
      </c>
      <c r="E177" s="172" t="s">
        <v>300</v>
      </c>
      <c r="F177" s="173" t="s">
        <v>301</v>
      </c>
      <c r="G177" s="174" t="s">
        <v>136</v>
      </c>
      <c r="H177" s="175">
        <v>10</v>
      </c>
      <c r="I177" s="176">
        <v>90.700000000000003</v>
      </c>
      <c r="J177" s="176">
        <f>ROUND(I177*H177,2)</f>
        <v>907</v>
      </c>
      <c r="K177" s="173" t="s">
        <v>109</v>
      </c>
      <c r="L177" s="177"/>
      <c r="M177" s="178" t="s">
        <v>17</v>
      </c>
      <c r="N177" s="179" t="s">
        <v>40</v>
      </c>
      <c r="O177" s="180">
        <v>0</v>
      </c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82" t="s">
        <v>110</v>
      </c>
      <c r="AT177" s="182" t="s">
        <v>105</v>
      </c>
      <c r="AU177" s="182" t="s">
        <v>69</v>
      </c>
      <c r="AY177" s="13" t="s">
        <v>111</v>
      </c>
      <c r="BE177" s="183">
        <f>IF(N177="základní",J177,0)</f>
        <v>907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3" t="s">
        <v>77</v>
      </c>
      <c r="BK177" s="183">
        <f>ROUND(I177*H177,2)</f>
        <v>907</v>
      </c>
      <c r="BL177" s="13" t="s">
        <v>112</v>
      </c>
      <c r="BM177" s="182" t="s">
        <v>302</v>
      </c>
    </row>
    <row r="178" s="2" customFormat="1">
      <c r="A178" s="28"/>
      <c r="B178" s="29"/>
      <c r="C178" s="30"/>
      <c r="D178" s="184" t="s">
        <v>114</v>
      </c>
      <c r="E178" s="30"/>
      <c r="F178" s="185" t="s">
        <v>301</v>
      </c>
      <c r="G178" s="30"/>
      <c r="H178" s="30"/>
      <c r="I178" s="30"/>
      <c r="J178" s="30"/>
      <c r="K178" s="30"/>
      <c r="L178" s="34"/>
      <c r="M178" s="186"/>
      <c r="N178" s="187"/>
      <c r="O178" s="73"/>
      <c r="P178" s="73"/>
      <c r="Q178" s="73"/>
      <c r="R178" s="73"/>
      <c r="S178" s="73"/>
      <c r="T178" s="74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T178" s="13" t="s">
        <v>114</v>
      </c>
      <c r="AU178" s="13" t="s">
        <v>69</v>
      </c>
    </row>
    <row r="179" s="2" customFormat="1" ht="16.5" customHeight="1">
      <c r="A179" s="28"/>
      <c r="B179" s="29"/>
      <c r="C179" s="171" t="s">
        <v>303</v>
      </c>
      <c r="D179" s="171" t="s">
        <v>105</v>
      </c>
      <c r="E179" s="172" t="s">
        <v>304</v>
      </c>
      <c r="F179" s="173" t="s">
        <v>305</v>
      </c>
      <c r="G179" s="174" t="s">
        <v>136</v>
      </c>
      <c r="H179" s="175">
        <v>10</v>
      </c>
      <c r="I179" s="176">
        <v>33</v>
      </c>
      <c r="J179" s="176">
        <f>ROUND(I179*H179,2)</f>
        <v>330</v>
      </c>
      <c r="K179" s="173" t="s">
        <v>109</v>
      </c>
      <c r="L179" s="177"/>
      <c r="M179" s="178" t="s">
        <v>17</v>
      </c>
      <c r="N179" s="179" t="s">
        <v>40</v>
      </c>
      <c r="O179" s="180">
        <v>0</v>
      </c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82" t="s">
        <v>110</v>
      </c>
      <c r="AT179" s="182" t="s">
        <v>105</v>
      </c>
      <c r="AU179" s="182" t="s">
        <v>69</v>
      </c>
      <c r="AY179" s="13" t="s">
        <v>111</v>
      </c>
      <c r="BE179" s="183">
        <f>IF(N179="základní",J179,0)</f>
        <v>330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3" t="s">
        <v>77</v>
      </c>
      <c r="BK179" s="183">
        <f>ROUND(I179*H179,2)</f>
        <v>330</v>
      </c>
      <c r="BL179" s="13" t="s">
        <v>112</v>
      </c>
      <c r="BM179" s="182" t="s">
        <v>306</v>
      </c>
    </row>
    <row r="180" s="2" customFormat="1">
      <c r="A180" s="28"/>
      <c r="B180" s="29"/>
      <c r="C180" s="30"/>
      <c r="D180" s="184" t="s">
        <v>114</v>
      </c>
      <c r="E180" s="30"/>
      <c r="F180" s="185" t="s">
        <v>305</v>
      </c>
      <c r="G180" s="30"/>
      <c r="H180" s="30"/>
      <c r="I180" s="30"/>
      <c r="J180" s="30"/>
      <c r="K180" s="30"/>
      <c r="L180" s="34"/>
      <c r="M180" s="186"/>
      <c r="N180" s="187"/>
      <c r="O180" s="73"/>
      <c r="P180" s="73"/>
      <c r="Q180" s="73"/>
      <c r="R180" s="73"/>
      <c r="S180" s="73"/>
      <c r="T180" s="74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T180" s="13" t="s">
        <v>114</v>
      </c>
      <c r="AU180" s="13" t="s">
        <v>69</v>
      </c>
    </row>
    <row r="181" s="2" customFormat="1" ht="16.5" customHeight="1">
      <c r="A181" s="28"/>
      <c r="B181" s="29"/>
      <c r="C181" s="171" t="s">
        <v>307</v>
      </c>
      <c r="D181" s="171" t="s">
        <v>105</v>
      </c>
      <c r="E181" s="172" t="s">
        <v>308</v>
      </c>
      <c r="F181" s="173" t="s">
        <v>309</v>
      </c>
      <c r="G181" s="174" t="s">
        <v>136</v>
      </c>
      <c r="H181" s="175">
        <v>10</v>
      </c>
      <c r="I181" s="176">
        <v>73.799999999999997</v>
      </c>
      <c r="J181" s="176">
        <f>ROUND(I181*H181,2)</f>
        <v>738</v>
      </c>
      <c r="K181" s="173" t="s">
        <v>109</v>
      </c>
      <c r="L181" s="177"/>
      <c r="M181" s="178" t="s">
        <v>17</v>
      </c>
      <c r="N181" s="179" t="s">
        <v>40</v>
      </c>
      <c r="O181" s="180">
        <v>0</v>
      </c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82" t="s">
        <v>110</v>
      </c>
      <c r="AT181" s="182" t="s">
        <v>105</v>
      </c>
      <c r="AU181" s="182" t="s">
        <v>69</v>
      </c>
      <c r="AY181" s="13" t="s">
        <v>111</v>
      </c>
      <c r="BE181" s="183">
        <f>IF(N181="základní",J181,0)</f>
        <v>738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3" t="s">
        <v>77</v>
      </c>
      <c r="BK181" s="183">
        <f>ROUND(I181*H181,2)</f>
        <v>738</v>
      </c>
      <c r="BL181" s="13" t="s">
        <v>112</v>
      </c>
      <c r="BM181" s="182" t="s">
        <v>310</v>
      </c>
    </row>
    <row r="182" s="2" customFormat="1">
      <c r="A182" s="28"/>
      <c r="B182" s="29"/>
      <c r="C182" s="30"/>
      <c r="D182" s="184" t="s">
        <v>114</v>
      </c>
      <c r="E182" s="30"/>
      <c r="F182" s="185" t="s">
        <v>309</v>
      </c>
      <c r="G182" s="30"/>
      <c r="H182" s="30"/>
      <c r="I182" s="30"/>
      <c r="J182" s="30"/>
      <c r="K182" s="30"/>
      <c r="L182" s="34"/>
      <c r="M182" s="186"/>
      <c r="N182" s="187"/>
      <c r="O182" s="73"/>
      <c r="P182" s="73"/>
      <c r="Q182" s="73"/>
      <c r="R182" s="73"/>
      <c r="S182" s="73"/>
      <c r="T182" s="74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T182" s="13" t="s">
        <v>114</v>
      </c>
      <c r="AU182" s="13" t="s">
        <v>69</v>
      </c>
    </row>
    <row r="183" s="2" customFormat="1" ht="21.75" customHeight="1">
      <c r="A183" s="28"/>
      <c r="B183" s="29"/>
      <c r="C183" s="171" t="s">
        <v>311</v>
      </c>
      <c r="D183" s="171" t="s">
        <v>105</v>
      </c>
      <c r="E183" s="172" t="s">
        <v>312</v>
      </c>
      <c r="F183" s="173" t="s">
        <v>313</v>
      </c>
      <c r="G183" s="174" t="s">
        <v>136</v>
      </c>
      <c r="H183" s="175">
        <v>10</v>
      </c>
      <c r="I183" s="176">
        <v>111</v>
      </c>
      <c r="J183" s="176">
        <f>ROUND(I183*H183,2)</f>
        <v>1110</v>
      </c>
      <c r="K183" s="173" t="s">
        <v>109</v>
      </c>
      <c r="L183" s="177"/>
      <c r="M183" s="178" t="s">
        <v>17</v>
      </c>
      <c r="N183" s="179" t="s">
        <v>40</v>
      </c>
      <c r="O183" s="180">
        <v>0</v>
      </c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82" t="s">
        <v>110</v>
      </c>
      <c r="AT183" s="182" t="s">
        <v>105</v>
      </c>
      <c r="AU183" s="182" t="s">
        <v>69</v>
      </c>
      <c r="AY183" s="13" t="s">
        <v>111</v>
      </c>
      <c r="BE183" s="183">
        <f>IF(N183="základní",J183,0)</f>
        <v>1110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3" t="s">
        <v>77</v>
      </c>
      <c r="BK183" s="183">
        <f>ROUND(I183*H183,2)</f>
        <v>1110</v>
      </c>
      <c r="BL183" s="13" t="s">
        <v>112</v>
      </c>
      <c r="BM183" s="182" t="s">
        <v>314</v>
      </c>
    </row>
    <row r="184" s="2" customFormat="1">
      <c r="A184" s="28"/>
      <c r="B184" s="29"/>
      <c r="C184" s="30"/>
      <c r="D184" s="184" t="s">
        <v>114</v>
      </c>
      <c r="E184" s="30"/>
      <c r="F184" s="185" t="s">
        <v>313</v>
      </c>
      <c r="G184" s="30"/>
      <c r="H184" s="30"/>
      <c r="I184" s="30"/>
      <c r="J184" s="30"/>
      <c r="K184" s="30"/>
      <c r="L184" s="34"/>
      <c r="M184" s="186"/>
      <c r="N184" s="187"/>
      <c r="O184" s="73"/>
      <c r="P184" s="73"/>
      <c r="Q184" s="73"/>
      <c r="R184" s="73"/>
      <c r="S184" s="73"/>
      <c r="T184" s="74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T184" s="13" t="s">
        <v>114</v>
      </c>
      <c r="AU184" s="13" t="s">
        <v>69</v>
      </c>
    </row>
    <row r="185" s="2" customFormat="1" ht="16.5" customHeight="1">
      <c r="A185" s="28"/>
      <c r="B185" s="29"/>
      <c r="C185" s="171" t="s">
        <v>315</v>
      </c>
      <c r="D185" s="171" t="s">
        <v>105</v>
      </c>
      <c r="E185" s="172" t="s">
        <v>316</v>
      </c>
      <c r="F185" s="173" t="s">
        <v>317</v>
      </c>
      <c r="G185" s="174" t="s">
        <v>136</v>
      </c>
      <c r="H185" s="175">
        <v>10</v>
      </c>
      <c r="I185" s="176">
        <v>36</v>
      </c>
      <c r="J185" s="176">
        <f>ROUND(I185*H185,2)</f>
        <v>360</v>
      </c>
      <c r="K185" s="173" t="s">
        <v>109</v>
      </c>
      <c r="L185" s="177"/>
      <c r="M185" s="178" t="s">
        <v>17</v>
      </c>
      <c r="N185" s="179" t="s">
        <v>40</v>
      </c>
      <c r="O185" s="180">
        <v>0</v>
      </c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82" t="s">
        <v>110</v>
      </c>
      <c r="AT185" s="182" t="s">
        <v>105</v>
      </c>
      <c r="AU185" s="182" t="s">
        <v>69</v>
      </c>
      <c r="AY185" s="13" t="s">
        <v>111</v>
      </c>
      <c r="BE185" s="183">
        <f>IF(N185="základní",J185,0)</f>
        <v>360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3" t="s">
        <v>77</v>
      </c>
      <c r="BK185" s="183">
        <f>ROUND(I185*H185,2)</f>
        <v>360</v>
      </c>
      <c r="BL185" s="13" t="s">
        <v>112</v>
      </c>
      <c r="BM185" s="182" t="s">
        <v>318</v>
      </c>
    </row>
    <row r="186" s="2" customFormat="1">
      <c r="A186" s="28"/>
      <c r="B186" s="29"/>
      <c r="C186" s="30"/>
      <c r="D186" s="184" t="s">
        <v>114</v>
      </c>
      <c r="E186" s="30"/>
      <c r="F186" s="185" t="s">
        <v>317</v>
      </c>
      <c r="G186" s="30"/>
      <c r="H186" s="30"/>
      <c r="I186" s="30"/>
      <c r="J186" s="30"/>
      <c r="K186" s="30"/>
      <c r="L186" s="34"/>
      <c r="M186" s="186"/>
      <c r="N186" s="187"/>
      <c r="O186" s="73"/>
      <c r="P186" s="73"/>
      <c r="Q186" s="73"/>
      <c r="R186" s="73"/>
      <c r="S186" s="73"/>
      <c r="T186" s="74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3" t="s">
        <v>114</v>
      </c>
      <c r="AU186" s="13" t="s">
        <v>69</v>
      </c>
    </row>
    <row r="187" s="2" customFormat="1" ht="16.5" customHeight="1">
      <c r="A187" s="28"/>
      <c r="B187" s="29"/>
      <c r="C187" s="171" t="s">
        <v>319</v>
      </c>
      <c r="D187" s="171" t="s">
        <v>105</v>
      </c>
      <c r="E187" s="172" t="s">
        <v>320</v>
      </c>
      <c r="F187" s="173" t="s">
        <v>321</v>
      </c>
      <c r="G187" s="174" t="s">
        <v>136</v>
      </c>
      <c r="H187" s="175">
        <v>10</v>
      </c>
      <c r="I187" s="176">
        <v>3.8500000000000001</v>
      </c>
      <c r="J187" s="176">
        <f>ROUND(I187*H187,2)</f>
        <v>38.5</v>
      </c>
      <c r="K187" s="173" t="s">
        <v>109</v>
      </c>
      <c r="L187" s="177"/>
      <c r="M187" s="178" t="s">
        <v>17</v>
      </c>
      <c r="N187" s="179" t="s">
        <v>40</v>
      </c>
      <c r="O187" s="180">
        <v>0</v>
      </c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82" t="s">
        <v>110</v>
      </c>
      <c r="AT187" s="182" t="s">
        <v>105</v>
      </c>
      <c r="AU187" s="182" t="s">
        <v>69</v>
      </c>
      <c r="AY187" s="13" t="s">
        <v>111</v>
      </c>
      <c r="BE187" s="183">
        <f>IF(N187="základní",J187,0)</f>
        <v>38.5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3" t="s">
        <v>77</v>
      </c>
      <c r="BK187" s="183">
        <f>ROUND(I187*H187,2)</f>
        <v>38.5</v>
      </c>
      <c r="BL187" s="13" t="s">
        <v>112</v>
      </c>
      <c r="BM187" s="182" t="s">
        <v>322</v>
      </c>
    </row>
    <row r="188" s="2" customFormat="1">
      <c r="A188" s="28"/>
      <c r="B188" s="29"/>
      <c r="C188" s="30"/>
      <c r="D188" s="184" t="s">
        <v>114</v>
      </c>
      <c r="E188" s="30"/>
      <c r="F188" s="185" t="s">
        <v>321</v>
      </c>
      <c r="G188" s="30"/>
      <c r="H188" s="30"/>
      <c r="I188" s="30"/>
      <c r="J188" s="30"/>
      <c r="K188" s="30"/>
      <c r="L188" s="34"/>
      <c r="M188" s="186"/>
      <c r="N188" s="187"/>
      <c r="O188" s="73"/>
      <c r="P188" s="73"/>
      <c r="Q188" s="73"/>
      <c r="R188" s="73"/>
      <c r="S188" s="73"/>
      <c r="T188" s="74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T188" s="13" t="s">
        <v>114</v>
      </c>
      <c r="AU188" s="13" t="s">
        <v>69</v>
      </c>
    </row>
    <row r="189" s="2" customFormat="1" ht="21.75" customHeight="1">
      <c r="A189" s="28"/>
      <c r="B189" s="29"/>
      <c r="C189" s="171" t="s">
        <v>323</v>
      </c>
      <c r="D189" s="171" t="s">
        <v>105</v>
      </c>
      <c r="E189" s="172" t="s">
        <v>324</v>
      </c>
      <c r="F189" s="173" t="s">
        <v>325</v>
      </c>
      <c r="G189" s="174" t="s">
        <v>108</v>
      </c>
      <c r="H189" s="175">
        <v>2</v>
      </c>
      <c r="I189" s="176">
        <v>38100</v>
      </c>
      <c r="J189" s="176">
        <f>ROUND(I189*H189,2)</f>
        <v>76200</v>
      </c>
      <c r="K189" s="173" t="s">
        <v>109</v>
      </c>
      <c r="L189" s="177"/>
      <c r="M189" s="178" t="s">
        <v>17</v>
      </c>
      <c r="N189" s="179" t="s">
        <v>40</v>
      </c>
      <c r="O189" s="180">
        <v>0</v>
      </c>
      <c r="P189" s="180">
        <f>O189*H189</f>
        <v>0</v>
      </c>
      <c r="Q189" s="180">
        <v>0</v>
      </c>
      <c r="R189" s="180">
        <f>Q189*H189</f>
        <v>0</v>
      </c>
      <c r="S189" s="180">
        <v>0</v>
      </c>
      <c r="T189" s="181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82" t="s">
        <v>110</v>
      </c>
      <c r="AT189" s="182" t="s">
        <v>105</v>
      </c>
      <c r="AU189" s="182" t="s">
        <v>69</v>
      </c>
      <c r="AY189" s="13" t="s">
        <v>111</v>
      </c>
      <c r="BE189" s="183">
        <f>IF(N189="základní",J189,0)</f>
        <v>76200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3" t="s">
        <v>77</v>
      </c>
      <c r="BK189" s="183">
        <f>ROUND(I189*H189,2)</f>
        <v>76200</v>
      </c>
      <c r="BL189" s="13" t="s">
        <v>112</v>
      </c>
      <c r="BM189" s="182" t="s">
        <v>326</v>
      </c>
    </row>
    <row r="190" s="2" customFormat="1">
      <c r="A190" s="28"/>
      <c r="B190" s="29"/>
      <c r="C190" s="30"/>
      <c r="D190" s="184" t="s">
        <v>114</v>
      </c>
      <c r="E190" s="30"/>
      <c r="F190" s="185" t="s">
        <v>325</v>
      </c>
      <c r="G190" s="30"/>
      <c r="H190" s="30"/>
      <c r="I190" s="30"/>
      <c r="J190" s="30"/>
      <c r="K190" s="30"/>
      <c r="L190" s="34"/>
      <c r="M190" s="186"/>
      <c r="N190" s="187"/>
      <c r="O190" s="73"/>
      <c r="P190" s="73"/>
      <c r="Q190" s="73"/>
      <c r="R190" s="73"/>
      <c r="S190" s="73"/>
      <c r="T190" s="74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3" t="s">
        <v>114</v>
      </c>
      <c r="AU190" s="13" t="s">
        <v>69</v>
      </c>
    </row>
    <row r="191" s="2" customFormat="1" ht="21.75" customHeight="1">
      <c r="A191" s="28"/>
      <c r="B191" s="29"/>
      <c r="C191" s="171" t="s">
        <v>327</v>
      </c>
      <c r="D191" s="171" t="s">
        <v>105</v>
      </c>
      <c r="E191" s="172" t="s">
        <v>328</v>
      </c>
      <c r="F191" s="173" t="s">
        <v>329</v>
      </c>
      <c r="G191" s="174" t="s">
        <v>108</v>
      </c>
      <c r="H191" s="175">
        <v>2</v>
      </c>
      <c r="I191" s="176">
        <v>38100</v>
      </c>
      <c r="J191" s="176">
        <f>ROUND(I191*H191,2)</f>
        <v>76200</v>
      </c>
      <c r="K191" s="173" t="s">
        <v>109</v>
      </c>
      <c r="L191" s="177"/>
      <c r="M191" s="178" t="s">
        <v>17</v>
      </c>
      <c r="N191" s="179" t="s">
        <v>40</v>
      </c>
      <c r="O191" s="180">
        <v>0</v>
      </c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82" t="s">
        <v>110</v>
      </c>
      <c r="AT191" s="182" t="s">
        <v>105</v>
      </c>
      <c r="AU191" s="182" t="s">
        <v>69</v>
      </c>
      <c r="AY191" s="13" t="s">
        <v>111</v>
      </c>
      <c r="BE191" s="183">
        <f>IF(N191="základní",J191,0)</f>
        <v>76200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3" t="s">
        <v>77</v>
      </c>
      <c r="BK191" s="183">
        <f>ROUND(I191*H191,2)</f>
        <v>76200</v>
      </c>
      <c r="BL191" s="13" t="s">
        <v>112</v>
      </c>
      <c r="BM191" s="182" t="s">
        <v>330</v>
      </c>
    </row>
    <row r="192" s="2" customFormat="1">
      <c r="A192" s="28"/>
      <c r="B192" s="29"/>
      <c r="C192" s="30"/>
      <c r="D192" s="184" t="s">
        <v>114</v>
      </c>
      <c r="E192" s="30"/>
      <c r="F192" s="185" t="s">
        <v>329</v>
      </c>
      <c r="G192" s="30"/>
      <c r="H192" s="30"/>
      <c r="I192" s="30"/>
      <c r="J192" s="30"/>
      <c r="K192" s="30"/>
      <c r="L192" s="34"/>
      <c r="M192" s="186"/>
      <c r="N192" s="187"/>
      <c r="O192" s="73"/>
      <c r="P192" s="73"/>
      <c r="Q192" s="73"/>
      <c r="R192" s="73"/>
      <c r="S192" s="73"/>
      <c r="T192" s="74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3" t="s">
        <v>114</v>
      </c>
      <c r="AU192" s="13" t="s">
        <v>69</v>
      </c>
    </row>
    <row r="193" s="2" customFormat="1" ht="21.75" customHeight="1">
      <c r="A193" s="28"/>
      <c r="B193" s="29"/>
      <c r="C193" s="171" t="s">
        <v>331</v>
      </c>
      <c r="D193" s="171" t="s">
        <v>105</v>
      </c>
      <c r="E193" s="172" t="s">
        <v>332</v>
      </c>
      <c r="F193" s="173" t="s">
        <v>333</v>
      </c>
      <c r="G193" s="174" t="s">
        <v>108</v>
      </c>
      <c r="H193" s="175">
        <v>2</v>
      </c>
      <c r="I193" s="176">
        <v>38100</v>
      </c>
      <c r="J193" s="176">
        <f>ROUND(I193*H193,2)</f>
        <v>76200</v>
      </c>
      <c r="K193" s="173" t="s">
        <v>109</v>
      </c>
      <c r="L193" s="177"/>
      <c r="M193" s="178" t="s">
        <v>17</v>
      </c>
      <c r="N193" s="179" t="s">
        <v>40</v>
      </c>
      <c r="O193" s="180">
        <v>0</v>
      </c>
      <c r="P193" s="180">
        <f>O193*H193</f>
        <v>0</v>
      </c>
      <c r="Q193" s="180">
        <v>0</v>
      </c>
      <c r="R193" s="180">
        <f>Q193*H193</f>
        <v>0</v>
      </c>
      <c r="S193" s="180">
        <v>0</v>
      </c>
      <c r="T193" s="181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82" t="s">
        <v>110</v>
      </c>
      <c r="AT193" s="182" t="s">
        <v>105</v>
      </c>
      <c r="AU193" s="182" t="s">
        <v>69</v>
      </c>
      <c r="AY193" s="13" t="s">
        <v>111</v>
      </c>
      <c r="BE193" s="183">
        <f>IF(N193="základní",J193,0)</f>
        <v>76200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3" t="s">
        <v>77</v>
      </c>
      <c r="BK193" s="183">
        <f>ROUND(I193*H193,2)</f>
        <v>76200</v>
      </c>
      <c r="BL193" s="13" t="s">
        <v>112</v>
      </c>
      <c r="BM193" s="182" t="s">
        <v>334</v>
      </c>
    </row>
    <row r="194" s="2" customFormat="1">
      <c r="A194" s="28"/>
      <c r="B194" s="29"/>
      <c r="C194" s="30"/>
      <c r="D194" s="184" t="s">
        <v>114</v>
      </c>
      <c r="E194" s="30"/>
      <c r="F194" s="185" t="s">
        <v>333</v>
      </c>
      <c r="G194" s="30"/>
      <c r="H194" s="30"/>
      <c r="I194" s="30"/>
      <c r="J194" s="30"/>
      <c r="K194" s="30"/>
      <c r="L194" s="34"/>
      <c r="M194" s="186"/>
      <c r="N194" s="187"/>
      <c r="O194" s="73"/>
      <c r="P194" s="73"/>
      <c r="Q194" s="73"/>
      <c r="R194" s="73"/>
      <c r="S194" s="73"/>
      <c r="T194" s="74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T194" s="13" t="s">
        <v>114</v>
      </c>
      <c r="AU194" s="13" t="s">
        <v>69</v>
      </c>
    </row>
    <row r="195" s="2" customFormat="1" ht="21.75" customHeight="1">
      <c r="A195" s="28"/>
      <c r="B195" s="29"/>
      <c r="C195" s="171" t="s">
        <v>335</v>
      </c>
      <c r="D195" s="171" t="s">
        <v>105</v>
      </c>
      <c r="E195" s="172" t="s">
        <v>336</v>
      </c>
      <c r="F195" s="173" t="s">
        <v>337</v>
      </c>
      <c r="G195" s="174" t="s">
        <v>108</v>
      </c>
      <c r="H195" s="175">
        <v>2</v>
      </c>
      <c r="I195" s="176">
        <v>38100</v>
      </c>
      <c r="J195" s="176">
        <f>ROUND(I195*H195,2)</f>
        <v>76200</v>
      </c>
      <c r="K195" s="173" t="s">
        <v>109</v>
      </c>
      <c r="L195" s="177"/>
      <c r="M195" s="178" t="s">
        <v>17</v>
      </c>
      <c r="N195" s="179" t="s">
        <v>40</v>
      </c>
      <c r="O195" s="180">
        <v>0</v>
      </c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82" t="s">
        <v>110</v>
      </c>
      <c r="AT195" s="182" t="s">
        <v>105</v>
      </c>
      <c r="AU195" s="182" t="s">
        <v>69</v>
      </c>
      <c r="AY195" s="13" t="s">
        <v>111</v>
      </c>
      <c r="BE195" s="183">
        <f>IF(N195="základní",J195,0)</f>
        <v>76200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3" t="s">
        <v>77</v>
      </c>
      <c r="BK195" s="183">
        <f>ROUND(I195*H195,2)</f>
        <v>76200</v>
      </c>
      <c r="BL195" s="13" t="s">
        <v>112</v>
      </c>
      <c r="BM195" s="182" t="s">
        <v>338</v>
      </c>
    </row>
    <row r="196" s="2" customFormat="1">
      <c r="A196" s="28"/>
      <c r="B196" s="29"/>
      <c r="C196" s="30"/>
      <c r="D196" s="184" t="s">
        <v>114</v>
      </c>
      <c r="E196" s="30"/>
      <c r="F196" s="185" t="s">
        <v>337</v>
      </c>
      <c r="G196" s="30"/>
      <c r="H196" s="30"/>
      <c r="I196" s="30"/>
      <c r="J196" s="30"/>
      <c r="K196" s="30"/>
      <c r="L196" s="34"/>
      <c r="M196" s="186"/>
      <c r="N196" s="187"/>
      <c r="O196" s="73"/>
      <c r="P196" s="73"/>
      <c r="Q196" s="73"/>
      <c r="R196" s="73"/>
      <c r="S196" s="73"/>
      <c r="T196" s="74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3" t="s">
        <v>114</v>
      </c>
      <c r="AU196" s="13" t="s">
        <v>69</v>
      </c>
    </row>
    <row r="197" s="2" customFormat="1" ht="24.15" customHeight="1">
      <c r="A197" s="28"/>
      <c r="B197" s="29"/>
      <c r="C197" s="171" t="s">
        <v>339</v>
      </c>
      <c r="D197" s="171" t="s">
        <v>105</v>
      </c>
      <c r="E197" s="172" t="s">
        <v>340</v>
      </c>
      <c r="F197" s="173" t="s">
        <v>341</v>
      </c>
      <c r="G197" s="174" t="s">
        <v>108</v>
      </c>
      <c r="H197" s="175">
        <v>2</v>
      </c>
      <c r="I197" s="176">
        <v>29100</v>
      </c>
      <c r="J197" s="176">
        <f>ROUND(I197*H197,2)</f>
        <v>58200</v>
      </c>
      <c r="K197" s="173" t="s">
        <v>109</v>
      </c>
      <c r="L197" s="177"/>
      <c r="M197" s="178" t="s">
        <v>17</v>
      </c>
      <c r="N197" s="179" t="s">
        <v>40</v>
      </c>
      <c r="O197" s="180">
        <v>0</v>
      </c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82" t="s">
        <v>110</v>
      </c>
      <c r="AT197" s="182" t="s">
        <v>105</v>
      </c>
      <c r="AU197" s="182" t="s">
        <v>69</v>
      </c>
      <c r="AY197" s="13" t="s">
        <v>111</v>
      </c>
      <c r="BE197" s="183">
        <f>IF(N197="základní",J197,0)</f>
        <v>58200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3" t="s">
        <v>77</v>
      </c>
      <c r="BK197" s="183">
        <f>ROUND(I197*H197,2)</f>
        <v>58200</v>
      </c>
      <c r="BL197" s="13" t="s">
        <v>112</v>
      </c>
      <c r="BM197" s="182" t="s">
        <v>342</v>
      </c>
    </row>
    <row r="198" s="2" customFormat="1">
      <c r="A198" s="28"/>
      <c r="B198" s="29"/>
      <c r="C198" s="30"/>
      <c r="D198" s="184" t="s">
        <v>114</v>
      </c>
      <c r="E198" s="30"/>
      <c r="F198" s="185" t="s">
        <v>341</v>
      </c>
      <c r="G198" s="30"/>
      <c r="H198" s="30"/>
      <c r="I198" s="30"/>
      <c r="J198" s="30"/>
      <c r="K198" s="30"/>
      <c r="L198" s="34"/>
      <c r="M198" s="186"/>
      <c r="N198" s="187"/>
      <c r="O198" s="73"/>
      <c r="P198" s="73"/>
      <c r="Q198" s="73"/>
      <c r="R198" s="73"/>
      <c r="S198" s="73"/>
      <c r="T198" s="74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T198" s="13" t="s">
        <v>114</v>
      </c>
      <c r="AU198" s="13" t="s">
        <v>69</v>
      </c>
    </row>
    <row r="199" s="2" customFormat="1" ht="24.15" customHeight="1">
      <c r="A199" s="28"/>
      <c r="B199" s="29"/>
      <c r="C199" s="171" t="s">
        <v>343</v>
      </c>
      <c r="D199" s="171" t="s">
        <v>105</v>
      </c>
      <c r="E199" s="172" t="s">
        <v>344</v>
      </c>
      <c r="F199" s="173" t="s">
        <v>345</v>
      </c>
      <c r="G199" s="174" t="s">
        <v>108</v>
      </c>
      <c r="H199" s="175">
        <v>2</v>
      </c>
      <c r="I199" s="176">
        <v>29100</v>
      </c>
      <c r="J199" s="176">
        <f>ROUND(I199*H199,2)</f>
        <v>58200</v>
      </c>
      <c r="K199" s="173" t="s">
        <v>109</v>
      </c>
      <c r="L199" s="177"/>
      <c r="M199" s="178" t="s">
        <v>17</v>
      </c>
      <c r="N199" s="179" t="s">
        <v>40</v>
      </c>
      <c r="O199" s="180">
        <v>0</v>
      </c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82" t="s">
        <v>110</v>
      </c>
      <c r="AT199" s="182" t="s">
        <v>105</v>
      </c>
      <c r="AU199" s="182" t="s">
        <v>69</v>
      </c>
      <c r="AY199" s="13" t="s">
        <v>111</v>
      </c>
      <c r="BE199" s="183">
        <f>IF(N199="základní",J199,0)</f>
        <v>58200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3" t="s">
        <v>77</v>
      </c>
      <c r="BK199" s="183">
        <f>ROUND(I199*H199,2)</f>
        <v>58200</v>
      </c>
      <c r="BL199" s="13" t="s">
        <v>112</v>
      </c>
      <c r="BM199" s="182" t="s">
        <v>346</v>
      </c>
    </row>
    <row r="200" s="2" customFormat="1">
      <c r="A200" s="28"/>
      <c r="B200" s="29"/>
      <c r="C200" s="30"/>
      <c r="D200" s="184" t="s">
        <v>114</v>
      </c>
      <c r="E200" s="30"/>
      <c r="F200" s="185" t="s">
        <v>345</v>
      </c>
      <c r="G200" s="30"/>
      <c r="H200" s="30"/>
      <c r="I200" s="30"/>
      <c r="J200" s="30"/>
      <c r="K200" s="30"/>
      <c r="L200" s="34"/>
      <c r="M200" s="186"/>
      <c r="N200" s="187"/>
      <c r="O200" s="73"/>
      <c r="P200" s="73"/>
      <c r="Q200" s="73"/>
      <c r="R200" s="73"/>
      <c r="S200" s="73"/>
      <c r="T200" s="74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T200" s="13" t="s">
        <v>114</v>
      </c>
      <c r="AU200" s="13" t="s">
        <v>69</v>
      </c>
    </row>
    <row r="201" s="2" customFormat="1" ht="16.5" customHeight="1">
      <c r="A201" s="28"/>
      <c r="B201" s="29"/>
      <c r="C201" s="171" t="s">
        <v>347</v>
      </c>
      <c r="D201" s="171" t="s">
        <v>105</v>
      </c>
      <c r="E201" s="172" t="s">
        <v>348</v>
      </c>
      <c r="F201" s="173" t="s">
        <v>349</v>
      </c>
      <c r="G201" s="174" t="s">
        <v>108</v>
      </c>
      <c r="H201" s="175">
        <v>5</v>
      </c>
      <c r="I201" s="176">
        <v>2450</v>
      </c>
      <c r="J201" s="176">
        <f>ROUND(I201*H201,2)</f>
        <v>12250</v>
      </c>
      <c r="K201" s="173" t="s">
        <v>109</v>
      </c>
      <c r="L201" s="177"/>
      <c r="M201" s="178" t="s">
        <v>17</v>
      </c>
      <c r="N201" s="179" t="s">
        <v>40</v>
      </c>
      <c r="O201" s="180">
        <v>0</v>
      </c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82" t="s">
        <v>110</v>
      </c>
      <c r="AT201" s="182" t="s">
        <v>105</v>
      </c>
      <c r="AU201" s="182" t="s">
        <v>69</v>
      </c>
      <c r="AY201" s="13" t="s">
        <v>111</v>
      </c>
      <c r="BE201" s="183">
        <f>IF(N201="základní",J201,0)</f>
        <v>12250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3" t="s">
        <v>77</v>
      </c>
      <c r="BK201" s="183">
        <f>ROUND(I201*H201,2)</f>
        <v>12250</v>
      </c>
      <c r="BL201" s="13" t="s">
        <v>112</v>
      </c>
      <c r="BM201" s="182" t="s">
        <v>350</v>
      </c>
    </row>
    <row r="202" s="2" customFormat="1">
      <c r="A202" s="28"/>
      <c r="B202" s="29"/>
      <c r="C202" s="30"/>
      <c r="D202" s="184" t="s">
        <v>114</v>
      </c>
      <c r="E202" s="30"/>
      <c r="F202" s="185" t="s">
        <v>349</v>
      </c>
      <c r="G202" s="30"/>
      <c r="H202" s="30"/>
      <c r="I202" s="30"/>
      <c r="J202" s="30"/>
      <c r="K202" s="30"/>
      <c r="L202" s="34"/>
      <c r="M202" s="186"/>
      <c r="N202" s="187"/>
      <c r="O202" s="73"/>
      <c r="P202" s="73"/>
      <c r="Q202" s="73"/>
      <c r="R202" s="73"/>
      <c r="S202" s="73"/>
      <c r="T202" s="74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3" t="s">
        <v>114</v>
      </c>
      <c r="AU202" s="13" t="s">
        <v>69</v>
      </c>
    </row>
    <row r="203" s="2" customFormat="1" ht="21.75" customHeight="1">
      <c r="A203" s="28"/>
      <c r="B203" s="29"/>
      <c r="C203" s="171" t="s">
        <v>351</v>
      </c>
      <c r="D203" s="171" t="s">
        <v>105</v>
      </c>
      <c r="E203" s="172" t="s">
        <v>352</v>
      </c>
      <c r="F203" s="173" t="s">
        <v>353</v>
      </c>
      <c r="G203" s="174" t="s">
        <v>108</v>
      </c>
      <c r="H203" s="175">
        <v>5</v>
      </c>
      <c r="I203" s="176">
        <v>2220</v>
      </c>
      <c r="J203" s="176">
        <f>ROUND(I203*H203,2)</f>
        <v>11100</v>
      </c>
      <c r="K203" s="173" t="s">
        <v>109</v>
      </c>
      <c r="L203" s="177"/>
      <c r="M203" s="178" t="s">
        <v>17</v>
      </c>
      <c r="N203" s="179" t="s">
        <v>40</v>
      </c>
      <c r="O203" s="180">
        <v>0</v>
      </c>
      <c r="P203" s="180">
        <f>O203*H203</f>
        <v>0</v>
      </c>
      <c r="Q203" s="180">
        <v>0</v>
      </c>
      <c r="R203" s="180">
        <f>Q203*H203</f>
        <v>0</v>
      </c>
      <c r="S203" s="180">
        <v>0</v>
      </c>
      <c r="T203" s="181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82" t="s">
        <v>110</v>
      </c>
      <c r="AT203" s="182" t="s">
        <v>105</v>
      </c>
      <c r="AU203" s="182" t="s">
        <v>69</v>
      </c>
      <c r="AY203" s="13" t="s">
        <v>111</v>
      </c>
      <c r="BE203" s="183">
        <f>IF(N203="základní",J203,0)</f>
        <v>11100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3" t="s">
        <v>77</v>
      </c>
      <c r="BK203" s="183">
        <f>ROUND(I203*H203,2)</f>
        <v>11100</v>
      </c>
      <c r="BL203" s="13" t="s">
        <v>112</v>
      </c>
      <c r="BM203" s="182" t="s">
        <v>354</v>
      </c>
    </row>
    <row r="204" s="2" customFormat="1">
      <c r="A204" s="28"/>
      <c r="B204" s="29"/>
      <c r="C204" s="30"/>
      <c r="D204" s="184" t="s">
        <v>114</v>
      </c>
      <c r="E204" s="30"/>
      <c r="F204" s="185" t="s">
        <v>353</v>
      </c>
      <c r="G204" s="30"/>
      <c r="H204" s="30"/>
      <c r="I204" s="30"/>
      <c r="J204" s="30"/>
      <c r="K204" s="30"/>
      <c r="L204" s="34"/>
      <c r="M204" s="186"/>
      <c r="N204" s="187"/>
      <c r="O204" s="73"/>
      <c r="P204" s="73"/>
      <c r="Q204" s="73"/>
      <c r="R204" s="73"/>
      <c r="S204" s="73"/>
      <c r="T204" s="74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T204" s="13" t="s">
        <v>114</v>
      </c>
      <c r="AU204" s="13" t="s">
        <v>69</v>
      </c>
    </row>
    <row r="205" s="2" customFormat="1" ht="21.75" customHeight="1">
      <c r="A205" s="28"/>
      <c r="B205" s="29"/>
      <c r="C205" s="171" t="s">
        <v>355</v>
      </c>
      <c r="D205" s="171" t="s">
        <v>105</v>
      </c>
      <c r="E205" s="172" t="s">
        <v>356</v>
      </c>
      <c r="F205" s="173" t="s">
        <v>357</v>
      </c>
      <c r="G205" s="174" t="s">
        <v>108</v>
      </c>
      <c r="H205" s="175">
        <v>2</v>
      </c>
      <c r="I205" s="176">
        <v>10100</v>
      </c>
      <c r="J205" s="176">
        <f>ROUND(I205*H205,2)</f>
        <v>20200</v>
      </c>
      <c r="K205" s="173" t="s">
        <v>109</v>
      </c>
      <c r="L205" s="177"/>
      <c r="M205" s="178" t="s">
        <v>17</v>
      </c>
      <c r="N205" s="179" t="s">
        <v>40</v>
      </c>
      <c r="O205" s="180">
        <v>0</v>
      </c>
      <c r="P205" s="180">
        <f>O205*H205</f>
        <v>0</v>
      </c>
      <c r="Q205" s="180">
        <v>0</v>
      </c>
      <c r="R205" s="180">
        <f>Q205*H205</f>
        <v>0</v>
      </c>
      <c r="S205" s="180">
        <v>0</v>
      </c>
      <c r="T205" s="181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82" t="s">
        <v>110</v>
      </c>
      <c r="AT205" s="182" t="s">
        <v>105</v>
      </c>
      <c r="AU205" s="182" t="s">
        <v>69</v>
      </c>
      <c r="AY205" s="13" t="s">
        <v>111</v>
      </c>
      <c r="BE205" s="183">
        <f>IF(N205="základní",J205,0)</f>
        <v>20200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3" t="s">
        <v>77</v>
      </c>
      <c r="BK205" s="183">
        <f>ROUND(I205*H205,2)</f>
        <v>20200</v>
      </c>
      <c r="BL205" s="13" t="s">
        <v>112</v>
      </c>
      <c r="BM205" s="182" t="s">
        <v>358</v>
      </c>
    </row>
    <row r="206" s="2" customFormat="1">
      <c r="A206" s="28"/>
      <c r="B206" s="29"/>
      <c r="C206" s="30"/>
      <c r="D206" s="184" t="s">
        <v>114</v>
      </c>
      <c r="E206" s="30"/>
      <c r="F206" s="185" t="s">
        <v>357</v>
      </c>
      <c r="G206" s="30"/>
      <c r="H206" s="30"/>
      <c r="I206" s="30"/>
      <c r="J206" s="30"/>
      <c r="K206" s="30"/>
      <c r="L206" s="34"/>
      <c r="M206" s="186"/>
      <c r="N206" s="187"/>
      <c r="O206" s="73"/>
      <c r="P206" s="73"/>
      <c r="Q206" s="73"/>
      <c r="R206" s="73"/>
      <c r="S206" s="73"/>
      <c r="T206" s="74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T206" s="13" t="s">
        <v>114</v>
      </c>
      <c r="AU206" s="13" t="s">
        <v>69</v>
      </c>
    </row>
    <row r="207" s="2" customFormat="1" ht="21.75" customHeight="1">
      <c r="A207" s="28"/>
      <c r="B207" s="29"/>
      <c r="C207" s="171" t="s">
        <v>359</v>
      </c>
      <c r="D207" s="171" t="s">
        <v>105</v>
      </c>
      <c r="E207" s="172" t="s">
        <v>360</v>
      </c>
      <c r="F207" s="173" t="s">
        <v>361</v>
      </c>
      <c r="G207" s="174" t="s">
        <v>108</v>
      </c>
      <c r="H207" s="175">
        <v>2</v>
      </c>
      <c r="I207" s="176">
        <v>18400</v>
      </c>
      <c r="J207" s="176">
        <f>ROUND(I207*H207,2)</f>
        <v>36800</v>
      </c>
      <c r="K207" s="173" t="s">
        <v>109</v>
      </c>
      <c r="L207" s="177"/>
      <c r="M207" s="178" t="s">
        <v>17</v>
      </c>
      <c r="N207" s="179" t="s">
        <v>40</v>
      </c>
      <c r="O207" s="180">
        <v>0</v>
      </c>
      <c r="P207" s="180">
        <f>O207*H207</f>
        <v>0</v>
      </c>
      <c r="Q207" s="180">
        <v>0</v>
      </c>
      <c r="R207" s="180">
        <f>Q207*H207</f>
        <v>0</v>
      </c>
      <c r="S207" s="180">
        <v>0</v>
      </c>
      <c r="T207" s="181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82" t="s">
        <v>110</v>
      </c>
      <c r="AT207" s="182" t="s">
        <v>105</v>
      </c>
      <c r="AU207" s="182" t="s">
        <v>69</v>
      </c>
      <c r="AY207" s="13" t="s">
        <v>111</v>
      </c>
      <c r="BE207" s="183">
        <f>IF(N207="základní",J207,0)</f>
        <v>36800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3" t="s">
        <v>77</v>
      </c>
      <c r="BK207" s="183">
        <f>ROUND(I207*H207,2)</f>
        <v>36800</v>
      </c>
      <c r="BL207" s="13" t="s">
        <v>112</v>
      </c>
      <c r="BM207" s="182" t="s">
        <v>362</v>
      </c>
    </row>
    <row r="208" s="2" customFormat="1">
      <c r="A208" s="28"/>
      <c r="B208" s="29"/>
      <c r="C208" s="30"/>
      <c r="D208" s="184" t="s">
        <v>114</v>
      </c>
      <c r="E208" s="30"/>
      <c r="F208" s="185" t="s">
        <v>361</v>
      </c>
      <c r="G208" s="30"/>
      <c r="H208" s="30"/>
      <c r="I208" s="30"/>
      <c r="J208" s="30"/>
      <c r="K208" s="30"/>
      <c r="L208" s="34"/>
      <c r="M208" s="186"/>
      <c r="N208" s="187"/>
      <c r="O208" s="73"/>
      <c r="P208" s="73"/>
      <c r="Q208" s="73"/>
      <c r="R208" s="73"/>
      <c r="S208" s="73"/>
      <c r="T208" s="74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T208" s="13" t="s">
        <v>114</v>
      </c>
      <c r="AU208" s="13" t="s">
        <v>69</v>
      </c>
    </row>
    <row r="209" s="2" customFormat="1" ht="24.15" customHeight="1">
      <c r="A209" s="28"/>
      <c r="B209" s="29"/>
      <c r="C209" s="171" t="s">
        <v>363</v>
      </c>
      <c r="D209" s="171" t="s">
        <v>105</v>
      </c>
      <c r="E209" s="172" t="s">
        <v>364</v>
      </c>
      <c r="F209" s="173" t="s">
        <v>365</v>
      </c>
      <c r="G209" s="174" t="s">
        <v>108</v>
      </c>
      <c r="H209" s="175">
        <v>2</v>
      </c>
      <c r="I209" s="176">
        <v>4190</v>
      </c>
      <c r="J209" s="176">
        <f>ROUND(I209*H209,2)</f>
        <v>8380</v>
      </c>
      <c r="K209" s="173" t="s">
        <v>109</v>
      </c>
      <c r="L209" s="177"/>
      <c r="M209" s="178" t="s">
        <v>17</v>
      </c>
      <c r="N209" s="179" t="s">
        <v>40</v>
      </c>
      <c r="O209" s="180">
        <v>0</v>
      </c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82" t="s">
        <v>110</v>
      </c>
      <c r="AT209" s="182" t="s">
        <v>105</v>
      </c>
      <c r="AU209" s="182" t="s">
        <v>69</v>
      </c>
      <c r="AY209" s="13" t="s">
        <v>111</v>
      </c>
      <c r="BE209" s="183">
        <f>IF(N209="základní",J209,0)</f>
        <v>8380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3" t="s">
        <v>77</v>
      </c>
      <c r="BK209" s="183">
        <f>ROUND(I209*H209,2)</f>
        <v>8380</v>
      </c>
      <c r="BL209" s="13" t="s">
        <v>112</v>
      </c>
      <c r="BM209" s="182" t="s">
        <v>366</v>
      </c>
    </row>
    <row r="210" s="2" customFormat="1">
      <c r="A210" s="28"/>
      <c r="B210" s="29"/>
      <c r="C210" s="30"/>
      <c r="D210" s="184" t="s">
        <v>114</v>
      </c>
      <c r="E210" s="30"/>
      <c r="F210" s="185" t="s">
        <v>365</v>
      </c>
      <c r="G210" s="30"/>
      <c r="H210" s="30"/>
      <c r="I210" s="30"/>
      <c r="J210" s="30"/>
      <c r="K210" s="30"/>
      <c r="L210" s="34"/>
      <c r="M210" s="186"/>
      <c r="N210" s="187"/>
      <c r="O210" s="73"/>
      <c r="P210" s="73"/>
      <c r="Q210" s="73"/>
      <c r="R210" s="73"/>
      <c r="S210" s="73"/>
      <c r="T210" s="74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T210" s="13" t="s">
        <v>114</v>
      </c>
      <c r="AU210" s="13" t="s">
        <v>69</v>
      </c>
    </row>
    <row r="211" s="2" customFormat="1" ht="24.15" customHeight="1">
      <c r="A211" s="28"/>
      <c r="B211" s="29"/>
      <c r="C211" s="171" t="s">
        <v>367</v>
      </c>
      <c r="D211" s="171" t="s">
        <v>105</v>
      </c>
      <c r="E211" s="172" t="s">
        <v>368</v>
      </c>
      <c r="F211" s="173" t="s">
        <v>369</v>
      </c>
      <c r="G211" s="174" t="s">
        <v>108</v>
      </c>
      <c r="H211" s="175">
        <v>5</v>
      </c>
      <c r="I211" s="176">
        <v>1710</v>
      </c>
      <c r="J211" s="176">
        <f>ROUND(I211*H211,2)</f>
        <v>8550</v>
      </c>
      <c r="K211" s="173" t="s">
        <v>109</v>
      </c>
      <c r="L211" s="177"/>
      <c r="M211" s="178" t="s">
        <v>17</v>
      </c>
      <c r="N211" s="179" t="s">
        <v>40</v>
      </c>
      <c r="O211" s="180">
        <v>0</v>
      </c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82" t="s">
        <v>110</v>
      </c>
      <c r="AT211" s="182" t="s">
        <v>105</v>
      </c>
      <c r="AU211" s="182" t="s">
        <v>69</v>
      </c>
      <c r="AY211" s="13" t="s">
        <v>111</v>
      </c>
      <c r="BE211" s="183">
        <f>IF(N211="základní",J211,0)</f>
        <v>8550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3" t="s">
        <v>77</v>
      </c>
      <c r="BK211" s="183">
        <f>ROUND(I211*H211,2)</f>
        <v>8550</v>
      </c>
      <c r="BL211" s="13" t="s">
        <v>112</v>
      </c>
      <c r="BM211" s="182" t="s">
        <v>370</v>
      </c>
    </row>
    <row r="212" s="2" customFormat="1">
      <c r="A212" s="28"/>
      <c r="B212" s="29"/>
      <c r="C212" s="30"/>
      <c r="D212" s="184" t="s">
        <v>114</v>
      </c>
      <c r="E212" s="30"/>
      <c r="F212" s="185" t="s">
        <v>369</v>
      </c>
      <c r="G212" s="30"/>
      <c r="H212" s="30"/>
      <c r="I212" s="30"/>
      <c r="J212" s="30"/>
      <c r="K212" s="30"/>
      <c r="L212" s="34"/>
      <c r="M212" s="186"/>
      <c r="N212" s="187"/>
      <c r="O212" s="73"/>
      <c r="P212" s="73"/>
      <c r="Q212" s="73"/>
      <c r="R212" s="73"/>
      <c r="S212" s="73"/>
      <c r="T212" s="74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T212" s="13" t="s">
        <v>114</v>
      </c>
      <c r="AU212" s="13" t="s">
        <v>69</v>
      </c>
    </row>
    <row r="213" s="2" customFormat="1" ht="24.15" customHeight="1">
      <c r="A213" s="28"/>
      <c r="B213" s="29"/>
      <c r="C213" s="171" t="s">
        <v>371</v>
      </c>
      <c r="D213" s="171" t="s">
        <v>105</v>
      </c>
      <c r="E213" s="172" t="s">
        <v>372</v>
      </c>
      <c r="F213" s="173" t="s">
        <v>373</v>
      </c>
      <c r="G213" s="174" t="s">
        <v>108</v>
      </c>
      <c r="H213" s="175">
        <v>5</v>
      </c>
      <c r="I213" s="176">
        <v>3020</v>
      </c>
      <c r="J213" s="176">
        <f>ROUND(I213*H213,2)</f>
        <v>15100</v>
      </c>
      <c r="K213" s="173" t="s">
        <v>109</v>
      </c>
      <c r="L213" s="177"/>
      <c r="M213" s="178" t="s">
        <v>17</v>
      </c>
      <c r="N213" s="179" t="s">
        <v>40</v>
      </c>
      <c r="O213" s="180">
        <v>0</v>
      </c>
      <c r="P213" s="180">
        <f>O213*H213</f>
        <v>0</v>
      </c>
      <c r="Q213" s="180">
        <v>0</v>
      </c>
      <c r="R213" s="180">
        <f>Q213*H213</f>
        <v>0</v>
      </c>
      <c r="S213" s="180">
        <v>0</v>
      </c>
      <c r="T213" s="181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82" t="s">
        <v>110</v>
      </c>
      <c r="AT213" s="182" t="s">
        <v>105</v>
      </c>
      <c r="AU213" s="182" t="s">
        <v>69</v>
      </c>
      <c r="AY213" s="13" t="s">
        <v>111</v>
      </c>
      <c r="BE213" s="183">
        <f>IF(N213="základní",J213,0)</f>
        <v>15100</v>
      </c>
      <c r="BF213" s="183">
        <f>IF(N213="snížená",J213,0)</f>
        <v>0</v>
      </c>
      <c r="BG213" s="183">
        <f>IF(N213="zákl. přenesená",J213,0)</f>
        <v>0</v>
      </c>
      <c r="BH213" s="183">
        <f>IF(N213="sníž. přenesená",J213,0)</f>
        <v>0</v>
      </c>
      <c r="BI213" s="183">
        <f>IF(N213="nulová",J213,0)</f>
        <v>0</v>
      </c>
      <c r="BJ213" s="13" t="s">
        <v>77</v>
      </c>
      <c r="BK213" s="183">
        <f>ROUND(I213*H213,2)</f>
        <v>15100</v>
      </c>
      <c r="BL213" s="13" t="s">
        <v>112</v>
      </c>
      <c r="BM213" s="182" t="s">
        <v>374</v>
      </c>
    </row>
    <row r="214" s="2" customFormat="1">
      <c r="A214" s="28"/>
      <c r="B214" s="29"/>
      <c r="C214" s="30"/>
      <c r="D214" s="184" t="s">
        <v>114</v>
      </c>
      <c r="E214" s="30"/>
      <c r="F214" s="185" t="s">
        <v>373</v>
      </c>
      <c r="G214" s="30"/>
      <c r="H214" s="30"/>
      <c r="I214" s="30"/>
      <c r="J214" s="30"/>
      <c r="K214" s="30"/>
      <c r="L214" s="34"/>
      <c r="M214" s="186"/>
      <c r="N214" s="187"/>
      <c r="O214" s="73"/>
      <c r="P214" s="73"/>
      <c r="Q214" s="73"/>
      <c r="R214" s="73"/>
      <c r="S214" s="73"/>
      <c r="T214" s="74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T214" s="13" t="s">
        <v>114</v>
      </c>
      <c r="AU214" s="13" t="s">
        <v>69</v>
      </c>
    </row>
    <row r="215" s="2" customFormat="1" ht="16.5" customHeight="1">
      <c r="A215" s="28"/>
      <c r="B215" s="29"/>
      <c r="C215" s="171" t="s">
        <v>375</v>
      </c>
      <c r="D215" s="171" t="s">
        <v>105</v>
      </c>
      <c r="E215" s="172" t="s">
        <v>376</v>
      </c>
      <c r="F215" s="173" t="s">
        <v>377</v>
      </c>
      <c r="G215" s="174" t="s">
        <v>108</v>
      </c>
      <c r="H215" s="175">
        <v>2</v>
      </c>
      <c r="I215" s="176">
        <v>26700</v>
      </c>
      <c r="J215" s="176">
        <f>ROUND(I215*H215,2)</f>
        <v>53400</v>
      </c>
      <c r="K215" s="173" t="s">
        <v>109</v>
      </c>
      <c r="L215" s="177"/>
      <c r="M215" s="178" t="s">
        <v>17</v>
      </c>
      <c r="N215" s="179" t="s">
        <v>40</v>
      </c>
      <c r="O215" s="180">
        <v>0</v>
      </c>
      <c r="P215" s="180">
        <f>O215*H215</f>
        <v>0</v>
      </c>
      <c r="Q215" s="180">
        <v>0</v>
      </c>
      <c r="R215" s="180">
        <f>Q215*H215</f>
        <v>0</v>
      </c>
      <c r="S215" s="180">
        <v>0</v>
      </c>
      <c r="T215" s="181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82" t="s">
        <v>110</v>
      </c>
      <c r="AT215" s="182" t="s">
        <v>105</v>
      </c>
      <c r="AU215" s="182" t="s">
        <v>69</v>
      </c>
      <c r="AY215" s="13" t="s">
        <v>111</v>
      </c>
      <c r="BE215" s="183">
        <f>IF(N215="základní",J215,0)</f>
        <v>53400</v>
      </c>
      <c r="BF215" s="183">
        <f>IF(N215="snížená",J215,0)</f>
        <v>0</v>
      </c>
      <c r="BG215" s="183">
        <f>IF(N215="zákl. přenesená",J215,0)</f>
        <v>0</v>
      </c>
      <c r="BH215" s="183">
        <f>IF(N215="sníž. přenesená",J215,0)</f>
        <v>0</v>
      </c>
      <c r="BI215" s="183">
        <f>IF(N215="nulová",J215,0)</f>
        <v>0</v>
      </c>
      <c r="BJ215" s="13" t="s">
        <v>77</v>
      </c>
      <c r="BK215" s="183">
        <f>ROUND(I215*H215,2)</f>
        <v>53400</v>
      </c>
      <c r="BL215" s="13" t="s">
        <v>112</v>
      </c>
      <c r="BM215" s="182" t="s">
        <v>378</v>
      </c>
    </row>
    <row r="216" s="2" customFormat="1">
      <c r="A216" s="28"/>
      <c r="B216" s="29"/>
      <c r="C216" s="30"/>
      <c r="D216" s="184" t="s">
        <v>114</v>
      </c>
      <c r="E216" s="30"/>
      <c r="F216" s="185" t="s">
        <v>377</v>
      </c>
      <c r="G216" s="30"/>
      <c r="H216" s="30"/>
      <c r="I216" s="30"/>
      <c r="J216" s="30"/>
      <c r="K216" s="30"/>
      <c r="L216" s="34"/>
      <c r="M216" s="186"/>
      <c r="N216" s="187"/>
      <c r="O216" s="73"/>
      <c r="P216" s="73"/>
      <c r="Q216" s="73"/>
      <c r="R216" s="73"/>
      <c r="S216" s="73"/>
      <c r="T216" s="74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T216" s="13" t="s">
        <v>114</v>
      </c>
      <c r="AU216" s="13" t="s">
        <v>69</v>
      </c>
    </row>
    <row r="217" s="2" customFormat="1" ht="16.5" customHeight="1">
      <c r="A217" s="28"/>
      <c r="B217" s="29"/>
      <c r="C217" s="171" t="s">
        <v>379</v>
      </c>
      <c r="D217" s="171" t="s">
        <v>105</v>
      </c>
      <c r="E217" s="172" t="s">
        <v>380</v>
      </c>
      <c r="F217" s="173" t="s">
        <v>381</v>
      </c>
      <c r="G217" s="174" t="s">
        <v>108</v>
      </c>
      <c r="H217" s="175">
        <v>2</v>
      </c>
      <c r="I217" s="176">
        <v>31800</v>
      </c>
      <c r="J217" s="176">
        <f>ROUND(I217*H217,2)</f>
        <v>63600</v>
      </c>
      <c r="K217" s="173" t="s">
        <v>109</v>
      </c>
      <c r="L217" s="177"/>
      <c r="M217" s="178" t="s">
        <v>17</v>
      </c>
      <c r="N217" s="179" t="s">
        <v>40</v>
      </c>
      <c r="O217" s="180">
        <v>0</v>
      </c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82" t="s">
        <v>110</v>
      </c>
      <c r="AT217" s="182" t="s">
        <v>105</v>
      </c>
      <c r="AU217" s="182" t="s">
        <v>69</v>
      </c>
      <c r="AY217" s="13" t="s">
        <v>111</v>
      </c>
      <c r="BE217" s="183">
        <f>IF(N217="základní",J217,0)</f>
        <v>63600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3" t="s">
        <v>77</v>
      </c>
      <c r="BK217" s="183">
        <f>ROUND(I217*H217,2)</f>
        <v>63600</v>
      </c>
      <c r="BL217" s="13" t="s">
        <v>112</v>
      </c>
      <c r="BM217" s="182" t="s">
        <v>382</v>
      </c>
    </row>
    <row r="218" s="2" customFormat="1">
      <c r="A218" s="28"/>
      <c r="B218" s="29"/>
      <c r="C218" s="30"/>
      <c r="D218" s="184" t="s">
        <v>114</v>
      </c>
      <c r="E218" s="30"/>
      <c r="F218" s="185" t="s">
        <v>381</v>
      </c>
      <c r="G218" s="30"/>
      <c r="H218" s="30"/>
      <c r="I218" s="30"/>
      <c r="J218" s="30"/>
      <c r="K218" s="30"/>
      <c r="L218" s="34"/>
      <c r="M218" s="186"/>
      <c r="N218" s="187"/>
      <c r="O218" s="73"/>
      <c r="P218" s="73"/>
      <c r="Q218" s="73"/>
      <c r="R218" s="73"/>
      <c r="S218" s="73"/>
      <c r="T218" s="74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T218" s="13" t="s">
        <v>114</v>
      </c>
      <c r="AU218" s="13" t="s">
        <v>69</v>
      </c>
    </row>
    <row r="219" s="2" customFormat="1" ht="16.5" customHeight="1">
      <c r="A219" s="28"/>
      <c r="B219" s="29"/>
      <c r="C219" s="171" t="s">
        <v>383</v>
      </c>
      <c r="D219" s="171" t="s">
        <v>105</v>
      </c>
      <c r="E219" s="172" t="s">
        <v>384</v>
      </c>
      <c r="F219" s="173" t="s">
        <v>385</v>
      </c>
      <c r="G219" s="174" t="s">
        <v>108</v>
      </c>
      <c r="H219" s="175">
        <v>1</v>
      </c>
      <c r="I219" s="176">
        <v>86200</v>
      </c>
      <c r="J219" s="176">
        <f>ROUND(I219*H219,2)</f>
        <v>86200</v>
      </c>
      <c r="K219" s="173" t="s">
        <v>109</v>
      </c>
      <c r="L219" s="177"/>
      <c r="M219" s="178" t="s">
        <v>17</v>
      </c>
      <c r="N219" s="179" t="s">
        <v>40</v>
      </c>
      <c r="O219" s="180">
        <v>0</v>
      </c>
      <c r="P219" s="180">
        <f>O219*H219</f>
        <v>0</v>
      </c>
      <c r="Q219" s="180">
        <v>0</v>
      </c>
      <c r="R219" s="180">
        <f>Q219*H219</f>
        <v>0</v>
      </c>
      <c r="S219" s="180">
        <v>0</v>
      </c>
      <c r="T219" s="181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82" t="s">
        <v>110</v>
      </c>
      <c r="AT219" s="182" t="s">
        <v>105</v>
      </c>
      <c r="AU219" s="182" t="s">
        <v>69</v>
      </c>
      <c r="AY219" s="13" t="s">
        <v>111</v>
      </c>
      <c r="BE219" s="183">
        <f>IF(N219="základní",J219,0)</f>
        <v>86200</v>
      </c>
      <c r="BF219" s="183">
        <f>IF(N219="snížená",J219,0)</f>
        <v>0</v>
      </c>
      <c r="BG219" s="183">
        <f>IF(N219="zákl. přenesená",J219,0)</f>
        <v>0</v>
      </c>
      <c r="BH219" s="183">
        <f>IF(N219="sníž. přenesená",J219,0)</f>
        <v>0</v>
      </c>
      <c r="BI219" s="183">
        <f>IF(N219="nulová",J219,0)</f>
        <v>0</v>
      </c>
      <c r="BJ219" s="13" t="s">
        <v>77</v>
      </c>
      <c r="BK219" s="183">
        <f>ROUND(I219*H219,2)</f>
        <v>86200</v>
      </c>
      <c r="BL219" s="13" t="s">
        <v>112</v>
      </c>
      <c r="BM219" s="182" t="s">
        <v>386</v>
      </c>
    </row>
    <row r="220" s="2" customFormat="1">
      <c r="A220" s="28"/>
      <c r="B220" s="29"/>
      <c r="C220" s="30"/>
      <c r="D220" s="184" t="s">
        <v>114</v>
      </c>
      <c r="E220" s="30"/>
      <c r="F220" s="185" t="s">
        <v>385</v>
      </c>
      <c r="G220" s="30"/>
      <c r="H220" s="30"/>
      <c r="I220" s="30"/>
      <c r="J220" s="30"/>
      <c r="K220" s="30"/>
      <c r="L220" s="34"/>
      <c r="M220" s="186"/>
      <c r="N220" s="187"/>
      <c r="O220" s="73"/>
      <c r="P220" s="73"/>
      <c r="Q220" s="73"/>
      <c r="R220" s="73"/>
      <c r="S220" s="73"/>
      <c r="T220" s="74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T220" s="13" t="s">
        <v>114</v>
      </c>
      <c r="AU220" s="13" t="s">
        <v>69</v>
      </c>
    </row>
    <row r="221" s="2" customFormat="1" ht="16.5" customHeight="1">
      <c r="A221" s="28"/>
      <c r="B221" s="29"/>
      <c r="C221" s="171" t="s">
        <v>387</v>
      </c>
      <c r="D221" s="171" t="s">
        <v>105</v>
      </c>
      <c r="E221" s="172" t="s">
        <v>388</v>
      </c>
      <c r="F221" s="173" t="s">
        <v>389</v>
      </c>
      <c r="G221" s="174" t="s">
        <v>108</v>
      </c>
      <c r="H221" s="175">
        <v>2</v>
      </c>
      <c r="I221" s="176">
        <v>23700</v>
      </c>
      <c r="J221" s="176">
        <f>ROUND(I221*H221,2)</f>
        <v>47400</v>
      </c>
      <c r="K221" s="173" t="s">
        <v>109</v>
      </c>
      <c r="L221" s="177"/>
      <c r="M221" s="178" t="s">
        <v>17</v>
      </c>
      <c r="N221" s="179" t="s">
        <v>40</v>
      </c>
      <c r="O221" s="180">
        <v>0</v>
      </c>
      <c r="P221" s="180">
        <f>O221*H221</f>
        <v>0</v>
      </c>
      <c r="Q221" s="180">
        <v>0</v>
      </c>
      <c r="R221" s="180">
        <f>Q221*H221</f>
        <v>0</v>
      </c>
      <c r="S221" s="180">
        <v>0</v>
      </c>
      <c r="T221" s="181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82" t="s">
        <v>110</v>
      </c>
      <c r="AT221" s="182" t="s">
        <v>105</v>
      </c>
      <c r="AU221" s="182" t="s">
        <v>69</v>
      </c>
      <c r="AY221" s="13" t="s">
        <v>111</v>
      </c>
      <c r="BE221" s="183">
        <f>IF(N221="základní",J221,0)</f>
        <v>47400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3" t="s">
        <v>77</v>
      </c>
      <c r="BK221" s="183">
        <f>ROUND(I221*H221,2)</f>
        <v>47400</v>
      </c>
      <c r="BL221" s="13" t="s">
        <v>112</v>
      </c>
      <c r="BM221" s="182" t="s">
        <v>390</v>
      </c>
    </row>
    <row r="222" s="2" customFormat="1">
      <c r="A222" s="28"/>
      <c r="B222" s="29"/>
      <c r="C222" s="30"/>
      <c r="D222" s="184" t="s">
        <v>114</v>
      </c>
      <c r="E222" s="30"/>
      <c r="F222" s="185" t="s">
        <v>389</v>
      </c>
      <c r="G222" s="30"/>
      <c r="H222" s="30"/>
      <c r="I222" s="30"/>
      <c r="J222" s="30"/>
      <c r="K222" s="30"/>
      <c r="L222" s="34"/>
      <c r="M222" s="186"/>
      <c r="N222" s="187"/>
      <c r="O222" s="73"/>
      <c r="P222" s="73"/>
      <c r="Q222" s="73"/>
      <c r="R222" s="73"/>
      <c r="S222" s="73"/>
      <c r="T222" s="74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T222" s="13" t="s">
        <v>114</v>
      </c>
      <c r="AU222" s="13" t="s">
        <v>69</v>
      </c>
    </row>
    <row r="223" s="2" customFormat="1" ht="16.5" customHeight="1">
      <c r="A223" s="28"/>
      <c r="B223" s="29"/>
      <c r="C223" s="171" t="s">
        <v>391</v>
      </c>
      <c r="D223" s="171" t="s">
        <v>105</v>
      </c>
      <c r="E223" s="172" t="s">
        <v>392</v>
      </c>
      <c r="F223" s="173" t="s">
        <v>393</v>
      </c>
      <c r="G223" s="174" t="s">
        <v>108</v>
      </c>
      <c r="H223" s="175">
        <v>2</v>
      </c>
      <c r="I223" s="176">
        <v>8280</v>
      </c>
      <c r="J223" s="176">
        <f>ROUND(I223*H223,2)</f>
        <v>16560</v>
      </c>
      <c r="K223" s="173" t="s">
        <v>109</v>
      </c>
      <c r="L223" s="177"/>
      <c r="M223" s="178" t="s">
        <v>17</v>
      </c>
      <c r="N223" s="179" t="s">
        <v>40</v>
      </c>
      <c r="O223" s="180">
        <v>0</v>
      </c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82" t="s">
        <v>110</v>
      </c>
      <c r="AT223" s="182" t="s">
        <v>105</v>
      </c>
      <c r="AU223" s="182" t="s">
        <v>69</v>
      </c>
      <c r="AY223" s="13" t="s">
        <v>111</v>
      </c>
      <c r="BE223" s="183">
        <f>IF(N223="základní",J223,0)</f>
        <v>16560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3" t="s">
        <v>77</v>
      </c>
      <c r="BK223" s="183">
        <f>ROUND(I223*H223,2)</f>
        <v>16560</v>
      </c>
      <c r="BL223" s="13" t="s">
        <v>112</v>
      </c>
      <c r="BM223" s="182" t="s">
        <v>394</v>
      </c>
    </row>
    <row r="224" s="2" customFormat="1">
      <c r="A224" s="28"/>
      <c r="B224" s="29"/>
      <c r="C224" s="30"/>
      <c r="D224" s="184" t="s">
        <v>114</v>
      </c>
      <c r="E224" s="30"/>
      <c r="F224" s="185" t="s">
        <v>393</v>
      </c>
      <c r="G224" s="30"/>
      <c r="H224" s="30"/>
      <c r="I224" s="30"/>
      <c r="J224" s="30"/>
      <c r="K224" s="30"/>
      <c r="L224" s="34"/>
      <c r="M224" s="186"/>
      <c r="N224" s="187"/>
      <c r="O224" s="73"/>
      <c r="P224" s="73"/>
      <c r="Q224" s="73"/>
      <c r="R224" s="73"/>
      <c r="S224" s="73"/>
      <c r="T224" s="74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T224" s="13" t="s">
        <v>114</v>
      </c>
      <c r="AU224" s="13" t="s">
        <v>69</v>
      </c>
    </row>
    <row r="225" s="2" customFormat="1" ht="16.5" customHeight="1">
      <c r="A225" s="28"/>
      <c r="B225" s="29"/>
      <c r="C225" s="171" t="s">
        <v>395</v>
      </c>
      <c r="D225" s="171" t="s">
        <v>105</v>
      </c>
      <c r="E225" s="172" t="s">
        <v>396</v>
      </c>
      <c r="F225" s="173" t="s">
        <v>397</v>
      </c>
      <c r="G225" s="174" t="s">
        <v>108</v>
      </c>
      <c r="H225" s="175">
        <v>1</v>
      </c>
      <c r="I225" s="176">
        <v>79100</v>
      </c>
      <c r="J225" s="176">
        <f>ROUND(I225*H225,2)</f>
        <v>79100</v>
      </c>
      <c r="K225" s="173" t="s">
        <v>109</v>
      </c>
      <c r="L225" s="177"/>
      <c r="M225" s="178" t="s">
        <v>17</v>
      </c>
      <c r="N225" s="179" t="s">
        <v>40</v>
      </c>
      <c r="O225" s="180">
        <v>0</v>
      </c>
      <c r="P225" s="180">
        <f>O225*H225</f>
        <v>0</v>
      </c>
      <c r="Q225" s="180">
        <v>0</v>
      </c>
      <c r="R225" s="180">
        <f>Q225*H225</f>
        <v>0</v>
      </c>
      <c r="S225" s="180">
        <v>0</v>
      </c>
      <c r="T225" s="181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82" t="s">
        <v>110</v>
      </c>
      <c r="AT225" s="182" t="s">
        <v>105</v>
      </c>
      <c r="AU225" s="182" t="s">
        <v>69</v>
      </c>
      <c r="AY225" s="13" t="s">
        <v>111</v>
      </c>
      <c r="BE225" s="183">
        <f>IF(N225="základní",J225,0)</f>
        <v>79100</v>
      </c>
      <c r="BF225" s="183">
        <f>IF(N225="snížená",J225,0)</f>
        <v>0</v>
      </c>
      <c r="BG225" s="183">
        <f>IF(N225="zákl. přenesená",J225,0)</f>
        <v>0</v>
      </c>
      <c r="BH225" s="183">
        <f>IF(N225="sníž. přenesená",J225,0)</f>
        <v>0</v>
      </c>
      <c r="BI225" s="183">
        <f>IF(N225="nulová",J225,0)</f>
        <v>0</v>
      </c>
      <c r="BJ225" s="13" t="s">
        <v>77</v>
      </c>
      <c r="BK225" s="183">
        <f>ROUND(I225*H225,2)</f>
        <v>79100</v>
      </c>
      <c r="BL225" s="13" t="s">
        <v>112</v>
      </c>
      <c r="BM225" s="182" t="s">
        <v>398</v>
      </c>
    </row>
    <row r="226" s="2" customFormat="1">
      <c r="A226" s="28"/>
      <c r="B226" s="29"/>
      <c r="C226" s="30"/>
      <c r="D226" s="184" t="s">
        <v>114</v>
      </c>
      <c r="E226" s="30"/>
      <c r="F226" s="185" t="s">
        <v>397</v>
      </c>
      <c r="G226" s="30"/>
      <c r="H226" s="30"/>
      <c r="I226" s="30"/>
      <c r="J226" s="30"/>
      <c r="K226" s="30"/>
      <c r="L226" s="34"/>
      <c r="M226" s="186"/>
      <c r="N226" s="187"/>
      <c r="O226" s="73"/>
      <c r="P226" s="73"/>
      <c r="Q226" s="73"/>
      <c r="R226" s="73"/>
      <c r="S226" s="73"/>
      <c r="T226" s="74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T226" s="13" t="s">
        <v>114</v>
      </c>
      <c r="AU226" s="13" t="s">
        <v>69</v>
      </c>
    </row>
    <row r="227" s="2" customFormat="1" ht="16.5" customHeight="1">
      <c r="A227" s="28"/>
      <c r="B227" s="29"/>
      <c r="C227" s="171" t="s">
        <v>399</v>
      </c>
      <c r="D227" s="171" t="s">
        <v>105</v>
      </c>
      <c r="E227" s="172" t="s">
        <v>400</v>
      </c>
      <c r="F227" s="173" t="s">
        <v>401</v>
      </c>
      <c r="G227" s="174" t="s">
        <v>108</v>
      </c>
      <c r="H227" s="175">
        <v>2</v>
      </c>
      <c r="I227" s="176">
        <v>14600</v>
      </c>
      <c r="J227" s="176">
        <f>ROUND(I227*H227,2)</f>
        <v>29200</v>
      </c>
      <c r="K227" s="173" t="s">
        <v>109</v>
      </c>
      <c r="L227" s="177"/>
      <c r="M227" s="178" t="s">
        <v>17</v>
      </c>
      <c r="N227" s="179" t="s">
        <v>40</v>
      </c>
      <c r="O227" s="180">
        <v>0</v>
      </c>
      <c r="P227" s="180">
        <f>O227*H227</f>
        <v>0</v>
      </c>
      <c r="Q227" s="180">
        <v>0</v>
      </c>
      <c r="R227" s="180">
        <f>Q227*H227</f>
        <v>0</v>
      </c>
      <c r="S227" s="180">
        <v>0</v>
      </c>
      <c r="T227" s="181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82" t="s">
        <v>110</v>
      </c>
      <c r="AT227" s="182" t="s">
        <v>105</v>
      </c>
      <c r="AU227" s="182" t="s">
        <v>69</v>
      </c>
      <c r="AY227" s="13" t="s">
        <v>111</v>
      </c>
      <c r="BE227" s="183">
        <f>IF(N227="základní",J227,0)</f>
        <v>29200</v>
      </c>
      <c r="BF227" s="183">
        <f>IF(N227="snížená",J227,0)</f>
        <v>0</v>
      </c>
      <c r="BG227" s="183">
        <f>IF(N227="zákl. přenesená",J227,0)</f>
        <v>0</v>
      </c>
      <c r="BH227" s="183">
        <f>IF(N227="sníž. přenesená",J227,0)</f>
        <v>0</v>
      </c>
      <c r="BI227" s="183">
        <f>IF(N227="nulová",J227,0)</f>
        <v>0</v>
      </c>
      <c r="BJ227" s="13" t="s">
        <v>77</v>
      </c>
      <c r="BK227" s="183">
        <f>ROUND(I227*H227,2)</f>
        <v>29200</v>
      </c>
      <c r="BL227" s="13" t="s">
        <v>112</v>
      </c>
      <c r="BM227" s="182" t="s">
        <v>402</v>
      </c>
    </row>
    <row r="228" s="2" customFormat="1">
      <c r="A228" s="28"/>
      <c r="B228" s="29"/>
      <c r="C228" s="30"/>
      <c r="D228" s="184" t="s">
        <v>114</v>
      </c>
      <c r="E228" s="30"/>
      <c r="F228" s="185" t="s">
        <v>401</v>
      </c>
      <c r="G228" s="30"/>
      <c r="H228" s="30"/>
      <c r="I228" s="30"/>
      <c r="J228" s="30"/>
      <c r="K228" s="30"/>
      <c r="L228" s="34"/>
      <c r="M228" s="186"/>
      <c r="N228" s="187"/>
      <c r="O228" s="73"/>
      <c r="P228" s="73"/>
      <c r="Q228" s="73"/>
      <c r="R228" s="73"/>
      <c r="S228" s="73"/>
      <c r="T228" s="74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T228" s="13" t="s">
        <v>114</v>
      </c>
      <c r="AU228" s="13" t="s">
        <v>69</v>
      </c>
    </row>
    <row r="229" s="2" customFormat="1" ht="16.5" customHeight="1">
      <c r="A229" s="28"/>
      <c r="B229" s="29"/>
      <c r="C229" s="171" t="s">
        <v>403</v>
      </c>
      <c r="D229" s="171" t="s">
        <v>105</v>
      </c>
      <c r="E229" s="172" t="s">
        <v>404</v>
      </c>
      <c r="F229" s="173" t="s">
        <v>405</v>
      </c>
      <c r="G229" s="174" t="s">
        <v>108</v>
      </c>
      <c r="H229" s="175">
        <v>1</v>
      </c>
      <c r="I229" s="176">
        <v>32000</v>
      </c>
      <c r="J229" s="176">
        <f>ROUND(I229*H229,2)</f>
        <v>32000</v>
      </c>
      <c r="K229" s="173" t="s">
        <v>109</v>
      </c>
      <c r="L229" s="177"/>
      <c r="M229" s="178" t="s">
        <v>17</v>
      </c>
      <c r="N229" s="179" t="s">
        <v>40</v>
      </c>
      <c r="O229" s="180">
        <v>0</v>
      </c>
      <c r="P229" s="180">
        <f>O229*H229</f>
        <v>0</v>
      </c>
      <c r="Q229" s="180">
        <v>0</v>
      </c>
      <c r="R229" s="180">
        <f>Q229*H229</f>
        <v>0</v>
      </c>
      <c r="S229" s="180">
        <v>0</v>
      </c>
      <c r="T229" s="181">
        <f>S229*H229</f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82" t="s">
        <v>110</v>
      </c>
      <c r="AT229" s="182" t="s">
        <v>105</v>
      </c>
      <c r="AU229" s="182" t="s">
        <v>69</v>
      </c>
      <c r="AY229" s="13" t="s">
        <v>111</v>
      </c>
      <c r="BE229" s="183">
        <f>IF(N229="základní",J229,0)</f>
        <v>32000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3" t="s">
        <v>77</v>
      </c>
      <c r="BK229" s="183">
        <f>ROUND(I229*H229,2)</f>
        <v>32000</v>
      </c>
      <c r="BL229" s="13" t="s">
        <v>112</v>
      </c>
      <c r="BM229" s="182" t="s">
        <v>406</v>
      </c>
    </row>
    <row r="230" s="2" customFormat="1">
      <c r="A230" s="28"/>
      <c r="B230" s="29"/>
      <c r="C230" s="30"/>
      <c r="D230" s="184" t="s">
        <v>114</v>
      </c>
      <c r="E230" s="30"/>
      <c r="F230" s="185" t="s">
        <v>405</v>
      </c>
      <c r="G230" s="30"/>
      <c r="H230" s="30"/>
      <c r="I230" s="30"/>
      <c r="J230" s="30"/>
      <c r="K230" s="30"/>
      <c r="L230" s="34"/>
      <c r="M230" s="186"/>
      <c r="N230" s="187"/>
      <c r="O230" s="73"/>
      <c r="P230" s="73"/>
      <c r="Q230" s="73"/>
      <c r="R230" s="73"/>
      <c r="S230" s="73"/>
      <c r="T230" s="74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T230" s="13" t="s">
        <v>114</v>
      </c>
      <c r="AU230" s="13" t="s">
        <v>69</v>
      </c>
    </row>
    <row r="231" s="2" customFormat="1" ht="16.5" customHeight="1">
      <c r="A231" s="28"/>
      <c r="B231" s="29"/>
      <c r="C231" s="171" t="s">
        <v>407</v>
      </c>
      <c r="D231" s="171" t="s">
        <v>105</v>
      </c>
      <c r="E231" s="172" t="s">
        <v>408</v>
      </c>
      <c r="F231" s="173" t="s">
        <v>409</v>
      </c>
      <c r="G231" s="174" t="s">
        <v>108</v>
      </c>
      <c r="H231" s="175">
        <v>2</v>
      </c>
      <c r="I231" s="176">
        <v>5970</v>
      </c>
      <c r="J231" s="176">
        <f>ROUND(I231*H231,2)</f>
        <v>11940</v>
      </c>
      <c r="K231" s="173" t="s">
        <v>109</v>
      </c>
      <c r="L231" s="177"/>
      <c r="M231" s="178" t="s">
        <v>17</v>
      </c>
      <c r="N231" s="179" t="s">
        <v>40</v>
      </c>
      <c r="O231" s="180">
        <v>0</v>
      </c>
      <c r="P231" s="180">
        <f>O231*H231</f>
        <v>0</v>
      </c>
      <c r="Q231" s="180">
        <v>0</v>
      </c>
      <c r="R231" s="180">
        <f>Q231*H231</f>
        <v>0</v>
      </c>
      <c r="S231" s="180">
        <v>0</v>
      </c>
      <c r="T231" s="181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82" t="s">
        <v>110</v>
      </c>
      <c r="AT231" s="182" t="s">
        <v>105</v>
      </c>
      <c r="AU231" s="182" t="s">
        <v>69</v>
      </c>
      <c r="AY231" s="13" t="s">
        <v>111</v>
      </c>
      <c r="BE231" s="183">
        <f>IF(N231="základní",J231,0)</f>
        <v>11940</v>
      </c>
      <c r="BF231" s="183">
        <f>IF(N231="snížená",J231,0)</f>
        <v>0</v>
      </c>
      <c r="BG231" s="183">
        <f>IF(N231="zákl. přenesená",J231,0)</f>
        <v>0</v>
      </c>
      <c r="BH231" s="183">
        <f>IF(N231="sníž. přenesená",J231,0)</f>
        <v>0</v>
      </c>
      <c r="BI231" s="183">
        <f>IF(N231="nulová",J231,0)</f>
        <v>0</v>
      </c>
      <c r="BJ231" s="13" t="s">
        <v>77</v>
      </c>
      <c r="BK231" s="183">
        <f>ROUND(I231*H231,2)</f>
        <v>11940</v>
      </c>
      <c r="BL231" s="13" t="s">
        <v>112</v>
      </c>
      <c r="BM231" s="182" t="s">
        <v>410</v>
      </c>
    </row>
    <row r="232" s="2" customFormat="1">
      <c r="A232" s="28"/>
      <c r="B232" s="29"/>
      <c r="C232" s="30"/>
      <c r="D232" s="184" t="s">
        <v>114</v>
      </c>
      <c r="E232" s="30"/>
      <c r="F232" s="185" t="s">
        <v>409</v>
      </c>
      <c r="G232" s="30"/>
      <c r="H232" s="30"/>
      <c r="I232" s="30"/>
      <c r="J232" s="30"/>
      <c r="K232" s="30"/>
      <c r="L232" s="34"/>
      <c r="M232" s="186"/>
      <c r="N232" s="187"/>
      <c r="O232" s="73"/>
      <c r="P232" s="73"/>
      <c r="Q232" s="73"/>
      <c r="R232" s="73"/>
      <c r="S232" s="73"/>
      <c r="T232" s="74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T232" s="13" t="s">
        <v>114</v>
      </c>
      <c r="AU232" s="13" t="s">
        <v>69</v>
      </c>
    </row>
    <row r="233" s="2" customFormat="1" ht="16.5" customHeight="1">
      <c r="A233" s="28"/>
      <c r="B233" s="29"/>
      <c r="C233" s="171" t="s">
        <v>411</v>
      </c>
      <c r="D233" s="171" t="s">
        <v>105</v>
      </c>
      <c r="E233" s="172" t="s">
        <v>412</v>
      </c>
      <c r="F233" s="173" t="s">
        <v>413</v>
      </c>
      <c r="G233" s="174" t="s">
        <v>108</v>
      </c>
      <c r="H233" s="175">
        <v>1</v>
      </c>
      <c r="I233" s="176">
        <v>90900</v>
      </c>
      <c r="J233" s="176">
        <f>ROUND(I233*H233,2)</f>
        <v>90900</v>
      </c>
      <c r="K233" s="173" t="s">
        <v>109</v>
      </c>
      <c r="L233" s="177"/>
      <c r="M233" s="178" t="s">
        <v>17</v>
      </c>
      <c r="N233" s="179" t="s">
        <v>40</v>
      </c>
      <c r="O233" s="180">
        <v>0</v>
      </c>
      <c r="P233" s="180">
        <f>O233*H233</f>
        <v>0</v>
      </c>
      <c r="Q233" s="180">
        <v>0</v>
      </c>
      <c r="R233" s="180">
        <f>Q233*H233</f>
        <v>0</v>
      </c>
      <c r="S233" s="180">
        <v>0</v>
      </c>
      <c r="T233" s="181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82" t="s">
        <v>110</v>
      </c>
      <c r="AT233" s="182" t="s">
        <v>105</v>
      </c>
      <c r="AU233" s="182" t="s">
        <v>69</v>
      </c>
      <c r="AY233" s="13" t="s">
        <v>111</v>
      </c>
      <c r="BE233" s="183">
        <f>IF(N233="základní",J233,0)</f>
        <v>90900</v>
      </c>
      <c r="BF233" s="183">
        <f>IF(N233="snížená",J233,0)</f>
        <v>0</v>
      </c>
      <c r="BG233" s="183">
        <f>IF(N233="zákl. přenesená",J233,0)</f>
        <v>0</v>
      </c>
      <c r="BH233" s="183">
        <f>IF(N233="sníž. přenesená",J233,0)</f>
        <v>0</v>
      </c>
      <c r="BI233" s="183">
        <f>IF(N233="nulová",J233,0)</f>
        <v>0</v>
      </c>
      <c r="BJ233" s="13" t="s">
        <v>77</v>
      </c>
      <c r="BK233" s="183">
        <f>ROUND(I233*H233,2)</f>
        <v>90900</v>
      </c>
      <c r="BL233" s="13" t="s">
        <v>112</v>
      </c>
      <c r="BM233" s="182" t="s">
        <v>414</v>
      </c>
    </row>
    <row r="234" s="2" customFormat="1">
      <c r="A234" s="28"/>
      <c r="B234" s="29"/>
      <c r="C234" s="30"/>
      <c r="D234" s="184" t="s">
        <v>114</v>
      </c>
      <c r="E234" s="30"/>
      <c r="F234" s="185" t="s">
        <v>413</v>
      </c>
      <c r="G234" s="30"/>
      <c r="H234" s="30"/>
      <c r="I234" s="30"/>
      <c r="J234" s="30"/>
      <c r="K234" s="30"/>
      <c r="L234" s="34"/>
      <c r="M234" s="186"/>
      <c r="N234" s="187"/>
      <c r="O234" s="73"/>
      <c r="P234" s="73"/>
      <c r="Q234" s="73"/>
      <c r="R234" s="73"/>
      <c r="S234" s="73"/>
      <c r="T234" s="74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T234" s="13" t="s">
        <v>114</v>
      </c>
      <c r="AU234" s="13" t="s">
        <v>69</v>
      </c>
    </row>
    <row r="235" s="2" customFormat="1" ht="16.5" customHeight="1">
      <c r="A235" s="28"/>
      <c r="B235" s="29"/>
      <c r="C235" s="171" t="s">
        <v>415</v>
      </c>
      <c r="D235" s="171" t="s">
        <v>105</v>
      </c>
      <c r="E235" s="172" t="s">
        <v>416</v>
      </c>
      <c r="F235" s="173" t="s">
        <v>417</v>
      </c>
      <c r="G235" s="174" t="s">
        <v>108</v>
      </c>
      <c r="H235" s="175">
        <v>2</v>
      </c>
      <c r="I235" s="176">
        <v>27800</v>
      </c>
      <c r="J235" s="176">
        <f>ROUND(I235*H235,2)</f>
        <v>55600</v>
      </c>
      <c r="K235" s="173" t="s">
        <v>109</v>
      </c>
      <c r="L235" s="177"/>
      <c r="M235" s="178" t="s">
        <v>17</v>
      </c>
      <c r="N235" s="179" t="s">
        <v>40</v>
      </c>
      <c r="O235" s="180">
        <v>0</v>
      </c>
      <c r="P235" s="180">
        <f>O235*H235</f>
        <v>0</v>
      </c>
      <c r="Q235" s="180">
        <v>0</v>
      </c>
      <c r="R235" s="180">
        <f>Q235*H235</f>
        <v>0</v>
      </c>
      <c r="S235" s="180">
        <v>0</v>
      </c>
      <c r="T235" s="181">
        <f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82" t="s">
        <v>110</v>
      </c>
      <c r="AT235" s="182" t="s">
        <v>105</v>
      </c>
      <c r="AU235" s="182" t="s">
        <v>69</v>
      </c>
      <c r="AY235" s="13" t="s">
        <v>111</v>
      </c>
      <c r="BE235" s="183">
        <f>IF(N235="základní",J235,0)</f>
        <v>55600</v>
      </c>
      <c r="BF235" s="183">
        <f>IF(N235="snížená",J235,0)</f>
        <v>0</v>
      </c>
      <c r="BG235" s="183">
        <f>IF(N235="zákl. přenesená",J235,0)</f>
        <v>0</v>
      </c>
      <c r="BH235" s="183">
        <f>IF(N235="sníž. přenesená",J235,0)</f>
        <v>0</v>
      </c>
      <c r="BI235" s="183">
        <f>IF(N235="nulová",J235,0)</f>
        <v>0</v>
      </c>
      <c r="BJ235" s="13" t="s">
        <v>77</v>
      </c>
      <c r="BK235" s="183">
        <f>ROUND(I235*H235,2)</f>
        <v>55600</v>
      </c>
      <c r="BL235" s="13" t="s">
        <v>112</v>
      </c>
      <c r="BM235" s="182" t="s">
        <v>418</v>
      </c>
    </row>
    <row r="236" s="2" customFormat="1">
      <c r="A236" s="28"/>
      <c r="B236" s="29"/>
      <c r="C236" s="30"/>
      <c r="D236" s="184" t="s">
        <v>114</v>
      </c>
      <c r="E236" s="30"/>
      <c r="F236" s="185" t="s">
        <v>417</v>
      </c>
      <c r="G236" s="30"/>
      <c r="H236" s="30"/>
      <c r="I236" s="30"/>
      <c r="J236" s="30"/>
      <c r="K236" s="30"/>
      <c r="L236" s="34"/>
      <c r="M236" s="186"/>
      <c r="N236" s="187"/>
      <c r="O236" s="73"/>
      <c r="P236" s="73"/>
      <c r="Q236" s="73"/>
      <c r="R236" s="73"/>
      <c r="S236" s="73"/>
      <c r="T236" s="74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T236" s="13" t="s">
        <v>114</v>
      </c>
      <c r="AU236" s="13" t="s">
        <v>69</v>
      </c>
    </row>
    <row r="237" s="2" customFormat="1" ht="16.5" customHeight="1">
      <c r="A237" s="28"/>
      <c r="B237" s="29"/>
      <c r="C237" s="171" t="s">
        <v>419</v>
      </c>
      <c r="D237" s="171" t="s">
        <v>105</v>
      </c>
      <c r="E237" s="172" t="s">
        <v>420</v>
      </c>
      <c r="F237" s="173" t="s">
        <v>421</v>
      </c>
      <c r="G237" s="174" t="s">
        <v>108</v>
      </c>
      <c r="H237" s="175">
        <v>2</v>
      </c>
      <c r="I237" s="176">
        <v>14400</v>
      </c>
      <c r="J237" s="176">
        <f>ROUND(I237*H237,2)</f>
        <v>28800</v>
      </c>
      <c r="K237" s="173" t="s">
        <v>109</v>
      </c>
      <c r="L237" s="177"/>
      <c r="M237" s="178" t="s">
        <v>17</v>
      </c>
      <c r="N237" s="179" t="s">
        <v>40</v>
      </c>
      <c r="O237" s="180">
        <v>0</v>
      </c>
      <c r="P237" s="180">
        <f>O237*H237</f>
        <v>0</v>
      </c>
      <c r="Q237" s="180">
        <v>0</v>
      </c>
      <c r="R237" s="180">
        <f>Q237*H237</f>
        <v>0</v>
      </c>
      <c r="S237" s="180">
        <v>0</v>
      </c>
      <c r="T237" s="181">
        <f>S237*H237</f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82" t="s">
        <v>110</v>
      </c>
      <c r="AT237" s="182" t="s">
        <v>105</v>
      </c>
      <c r="AU237" s="182" t="s">
        <v>69</v>
      </c>
      <c r="AY237" s="13" t="s">
        <v>111</v>
      </c>
      <c r="BE237" s="183">
        <f>IF(N237="základní",J237,0)</f>
        <v>28800</v>
      </c>
      <c r="BF237" s="183">
        <f>IF(N237="snížená",J237,0)</f>
        <v>0</v>
      </c>
      <c r="BG237" s="183">
        <f>IF(N237="zákl. přenesená",J237,0)</f>
        <v>0</v>
      </c>
      <c r="BH237" s="183">
        <f>IF(N237="sníž. přenesená",J237,0)</f>
        <v>0</v>
      </c>
      <c r="BI237" s="183">
        <f>IF(N237="nulová",J237,0)</f>
        <v>0</v>
      </c>
      <c r="BJ237" s="13" t="s">
        <v>77</v>
      </c>
      <c r="BK237" s="183">
        <f>ROUND(I237*H237,2)</f>
        <v>28800</v>
      </c>
      <c r="BL237" s="13" t="s">
        <v>112</v>
      </c>
      <c r="BM237" s="182" t="s">
        <v>422</v>
      </c>
    </row>
    <row r="238" s="2" customFormat="1">
      <c r="A238" s="28"/>
      <c r="B238" s="29"/>
      <c r="C238" s="30"/>
      <c r="D238" s="184" t="s">
        <v>114</v>
      </c>
      <c r="E238" s="30"/>
      <c r="F238" s="185" t="s">
        <v>421</v>
      </c>
      <c r="G238" s="30"/>
      <c r="H238" s="30"/>
      <c r="I238" s="30"/>
      <c r="J238" s="30"/>
      <c r="K238" s="30"/>
      <c r="L238" s="34"/>
      <c r="M238" s="186"/>
      <c r="N238" s="187"/>
      <c r="O238" s="73"/>
      <c r="P238" s="73"/>
      <c r="Q238" s="73"/>
      <c r="R238" s="73"/>
      <c r="S238" s="73"/>
      <c r="T238" s="74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T238" s="13" t="s">
        <v>114</v>
      </c>
      <c r="AU238" s="13" t="s">
        <v>69</v>
      </c>
    </row>
    <row r="239" s="2" customFormat="1" ht="16.5" customHeight="1">
      <c r="A239" s="28"/>
      <c r="B239" s="29"/>
      <c r="C239" s="171" t="s">
        <v>423</v>
      </c>
      <c r="D239" s="171" t="s">
        <v>105</v>
      </c>
      <c r="E239" s="172" t="s">
        <v>424</v>
      </c>
      <c r="F239" s="173" t="s">
        <v>425</v>
      </c>
      <c r="G239" s="174" t="s">
        <v>108</v>
      </c>
      <c r="H239" s="175">
        <v>1</v>
      </c>
      <c r="I239" s="176">
        <v>34800</v>
      </c>
      <c r="J239" s="176">
        <f>ROUND(I239*H239,2)</f>
        <v>34800</v>
      </c>
      <c r="K239" s="173" t="s">
        <v>109</v>
      </c>
      <c r="L239" s="177"/>
      <c r="M239" s="178" t="s">
        <v>17</v>
      </c>
      <c r="N239" s="179" t="s">
        <v>40</v>
      </c>
      <c r="O239" s="180">
        <v>0</v>
      </c>
      <c r="P239" s="180">
        <f>O239*H239</f>
        <v>0</v>
      </c>
      <c r="Q239" s="180">
        <v>0</v>
      </c>
      <c r="R239" s="180">
        <f>Q239*H239</f>
        <v>0</v>
      </c>
      <c r="S239" s="180">
        <v>0</v>
      </c>
      <c r="T239" s="181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82" t="s">
        <v>110</v>
      </c>
      <c r="AT239" s="182" t="s">
        <v>105</v>
      </c>
      <c r="AU239" s="182" t="s">
        <v>69</v>
      </c>
      <c r="AY239" s="13" t="s">
        <v>111</v>
      </c>
      <c r="BE239" s="183">
        <f>IF(N239="základní",J239,0)</f>
        <v>34800</v>
      </c>
      <c r="BF239" s="183">
        <f>IF(N239="snížená",J239,0)</f>
        <v>0</v>
      </c>
      <c r="BG239" s="183">
        <f>IF(N239="zákl. přenesená",J239,0)</f>
        <v>0</v>
      </c>
      <c r="BH239" s="183">
        <f>IF(N239="sníž. přenesená",J239,0)</f>
        <v>0</v>
      </c>
      <c r="BI239" s="183">
        <f>IF(N239="nulová",J239,0)</f>
        <v>0</v>
      </c>
      <c r="BJ239" s="13" t="s">
        <v>77</v>
      </c>
      <c r="BK239" s="183">
        <f>ROUND(I239*H239,2)</f>
        <v>34800</v>
      </c>
      <c r="BL239" s="13" t="s">
        <v>112</v>
      </c>
      <c r="BM239" s="182" t="s">
        <v>426</v>
      </c>
    </row>
    <row r="240" s="2" customFormat="1">
      <c r="A240" s="28"/>
      <c r="B240" s="29"/>
      <c r="C240" s="30"/>
      <c r="D240" s="184" t="s">
        <v>114</v>
      </c>
      <c r="E240" s="30"/>
      <c r="F240" s="185" t="s">
        <v>425</v>
      </c>
      <c r="G240" s="30"/>
      <c r="H240" s="30"/>
      <c r="I240" s="30"/>
      <c r="J240" s="30"/>
      <c r="K240" s="30"/>
      <c r="L240" s="34"/>
      <c r="M240" s="186"/>
      <c r="N240" s="187"/>
      <c r="O240" s="73"/>
      <c r="P240" s="73"/>
      <c r="Q240" s="73"/>
      <c r="R240" s="73"/>
      <c r="S240" s="73"/>
      <c r="T240" s="74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T240" s="13" t="s">
        <v>114</v>
      </c>
      <c r="AU240" s="13" t="s">
        <v>69</v>
      </c>
    </row>
    <row r="241" s="2" customFormat="1" ht="16.5" customHeight="1">
      <c r="A241" s="28"/>
      <c r="B241" s="29"/>
      <c r="C241" s="171" t="s">
        <v>427</v>
      </c>
      <c r="D241" s="171" t="s">
        <v>105</v>
      </c>
      <c r="E241" s="172" t="s">
        <v>428</v>
      </c>
      <c r="F241" s="173" t="s">
        <v>429</v>
      </c>
      <c r="G241" s="174" t="s">
        <v>108</v>
      </c>
      <c r="H241" s="175">
        <v>2</v>
      </c>
      <c r="I241" s="176">
        <v>15400</v>
      </c>
      <c r="J241" s="176">
        <f>ROUND(I241*H241,2)</f>
        <v>30800</v>
      </c>
      <c r="K241" s="173" t="s">
        <v>109</v>
      </c>
      <c r="L241" s="177"/>
      <c r="M241" s="178" t="s">
        <v>17</v>
      </c>
      <c r="N241" s="179" t="s">
        <v>40</v>
      </c>
      <c r="O241" s="180">
        <v>0</v>
      </c>
      <c r="P241" s="180">
        <f>O241*H241</f>
        <v>0</v>
      </c>
      <c r="Q241" s="180">
        <v>0</v>
      </c>
      <c r="R241" s="180">
        <f>Q241*H241</f>
        <v>0</v>
      </c>
      <c r="S241" s="180">
        <v>0</v>
      </c>
      <c r="T241" s="181">
        <f>S241*H241</f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82" t="s">
        <v>110</v>
      </c>
      <c r="AT241" s="182" t="s">
        <v>105</v>
      </c>
      <c r="AU241" s="182" t="s">
        <v>69</v>
      </c>
      <c r="AY241" s="13" t="s">
        <v>111</v>
      </c>
      <c r="BE241" s="183">
        <f>IF(N241="základní",J241,0)</f>
        <v>30800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13" t="s">
        <v>77</v>
      </c>
      <c r="BK241" s="183">
        <f>ROUND(I241*H241,2)</f>
        <v>30800</v>
      </c>
      <c r="BL241" s="13" t="s">
        <v>112</v>
      </c>
      <c r="BM241" s="182" t="s">
        <v>430</v>
      </c>
    </row>
    <row r="242" s="2" customFormat="1">
      <c r="A242" s="28"/>
      <c r="B242" s="29"/>
      <c r="C242" s="30"/>
      <c r="D242" s="184" t="s">
        <v>114</v>
      </c>
      <c r="E242" s="30"/>
      <c r="F242" s="185" t="s">
        <v>429</v>
      </c>
      <c r="G242" s="30"/>
      <c r="H242" s="30"/>
      <c r="I242" s="30"/>
      <c r="J242" s="30"/>
      <c r="K242" s="30"/>
      <c r="L242" s="34"/>
      <c r="M242" s="186"/>
      <c r="N242" s="187"/>
      <c r="O242" s="73"/>
      <c r="P242" s="73"/>
      <c r="Q242" s="73"/>
      <c r="R242" s="73"/>
      <c r="S242" s="73"/>
      <c r="T242" s="74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T242" s="13" t="s">
        <v>114</v>
      </c>
      <c r="AU242" s="13" t="s">
        <v>69</v>
      </c>
    </row>
    <row r="243" s="2" customFormat="1" ht="16.5" customHeight="1">
      <c r="A243" s="28"/>
      <c r="B243" s="29"/>
      <c r="C243" s="171" t="s">
        <v>431</v>
      </c>
      <c r="D243" s="171" t="s">
        <v>105</v>
      </c>
      <c r="E243" s="172" t="s">
        <v>432</v>
      </c>
      <c r="F243" s="173" t="s">
        <v>433</v>
      </c>
      <c r="G243" s="174" t="s">
        <v>108</v>
      </c>
      <c r="H243" s="175">
        <v>1</v>
      </c>
      <c r="I243" s="176">
        <v>44100</v>
      </c>
      <c r="J243" s="176">
        <f>ROUND(I243*H243,2)</f>
        <v>44100</v>
      </c>
      <c r="K243" s="173" t="s">
        <v>109</v>
      </c>
      <c r="L243" s="177"/>
      <c r="M243" s="178" t="s">
        <v>17</v>
      </c>
      <c r="N243" s="179" t="s">
        <v>40</v>
      </c>
      <c r="O243" s="180">
        <v>0</v>
      </c>
      <c r="P243" s="180">
        <f>O243*H243</f>
        <v>0</v>
      </c>
      <c r="Q243" s="180">
        <v>0</v>
      </c>
      <c r="R243" s="180">
        <f>Q243*H243</f>
        <v>0</v>
      </c>
      <c r="S243" s="180">
        <v>0</v>
      </c>
      <c r="T243" s="181">
        <f>S243*H243</f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82" t="s">
        <v>110</v>
      </c>
      <c r="AT243" s="182" t="s">
        <v>105</v>
      </c>
      <c r="AU243" s="182" t="s">
        <v>69</v>
      </c>
      <c r="AY243" s="13" t="s">
        <v>111</v>
      </c>
      <c r="BE243" s="183">
        <f>IF(N243="základní",J243,0)</f>
        <v>44100</v>
      </c>
      <c r="BF243" s="183">
        <f>IF(N243="snížená",J243,0)</f>
        <v>0</v>
      </c>
      <c r="BG243" s="183">
        <f>IF(N243="zákl. přenesená",J243,0)</f>
        <v>0</v>
      </c>
      <c r="BH243" s="183">
        <f>IF(N243="sníž. přenesená",J243,0)</f>
        <v>0</v>
      </c>
      <c r="BI243" s="183">
        <f>IF(N243="nulová",J243,0)</f>
        <v>0</v>
      </c>
      <c r="BJ243" s="13" t="s">
        <v>77</v>
      </c>
      <c r="BK243" s="183">
        <f>ROUND(I243*H243,2)</f>
        <v>44100</v>
      </c>
      <c r="BL243" s="13" t="s">
        <v>112</v>
      </c>
      <c r="BM243" s="182" t="s">
        <v>434</v>
      </c>
    </row>
    <row r="244" s="2" customFormat="1">
      <c r="A244" s="28"/>
      <c r="B244" s="29"/>
      <c r="C244" s="30"/>
      <c r="D244" s="184" t="s">
        <v>114</v>
      </c>
      <c r="E244" s="30"/>
      <c r="F244" s="185" t="s">
        <v>433</v>
      </c>
      <c r="G244" s="30"/>
      <c r="H244" s="30"/>
      <c r="I244" s="30"/>
      <c r="J244" s="30"/>
      <c r="K244" s="30"/>
      <c r="L244" s="34"/>
      <c r="M244" s="186"/>
      <c r="N244" s="187"/>
      <c r="O244" s="73"/>
      <c r="P244" s="73"/>
      <c r="Q244" s="73"/>
      <c r="R244" s="73"/>
      <c r="S244" s="73"/>
      <c r="T244" s="74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T244" s="13" t="s">
        <v>114</v>
      </c>
      <c r="AU244" s="13" t="s">
        <v>69</v>
      </c>
    </row>
    <row r="245" s="2" customFormat="1" ht="16.5" customHeight="1">
      <c r="A245" s="28"/>
      <c r="B245" s="29"/>
      <c r="C245" s="171" t="s">
        <v>435</v>
      </c>
      <c r="D245" s="171" t="s">
        <v>105</v>
      </c>
      <c r="E245" s="172" t="s">
        <v>436</v>
      </c>
      <c r="F245" s="173" t="s">
        <v>437</v>
      </c>
      <c r="G245" s="174" t="s">
        <v>108</v>
      </c>
      <c r="H245" s="175">
        <v>1</v>
      </c>
      <c r="I245" s="176">
        <v>79100</v>
      </c>
      <c r="J245" s="176">
        <f>ROUND(I245*H245,2)</f>
        <v>79100</v>
      </c>
      <c r="K245" s="173" t="s">
        <v>109</v>
      </c>
      <c r="L245" s="177"/>
      <c r="M245" s="178" t="s">
        <v>17</v>
      </c>
      <c r="N245" s="179" t="s">
        <v>40</v>
      </c>
      <c r="O245" s="180">
        <v>0</v>
      </c>
      <c r="P245" s="180">
        <f>O245*H245</f>
        <v>0</v>
      </c>
      <c r="Q245" s="180">
        <v>0</v>
      </c>
      <c r="R245" s="180">
        <f>Q245*H245</f>
        <v>0</v>
      </c>
      <c r="S245" s="180">
        <v>0</v>
      </c>
      <c r="T245" s="181">
        <f>S245*H245</f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82" t="s">
        <v>110</v>
      </c>
      <c r="AT245" s="182" t="s">
        <v>105</v>
      </c>
      <c r="AU245" s="182" t="s">
        <v>69</v>
      </c>
      <c r="AY245" s="13" t="s">
        <v>111</v>
      </c>
      <c r="BE245" s="183">
        <f>IF(N245="základní",J245,0)</f>
        <v>79100</v>
      </c>
      <c r="BF245" s="183">
        <f>IF(N245="snížená",J245,0)</f>
        <v>0</v>
      </c>
      <c r="BG245" s="183">
        <f>IF(N245="zákl. přenesená",J245,0)</f>
        <v>0</v>
      </c>
      <c r="BH245" s="183">
        <f>IF(N245="sníž. přenesená",J245,0)</f>
        <v>0</v>
      </c>
      <c r="BI245" s="183">
        <f>IF(N245="nulová",J245,0)</f>
        <v>0</v>
      </c>
      <c r="BJ245" s="13" t="s">
        <v>77</v>
      </c>
      <c r="BK245" s="183">
        <f>ROUND(I245*H245,2)</f>
        <v>79100</v>
      </c>
      <c r="BL245" s="13" t="s">
        <v>112</v>
      </c>
      <c r="BM245" s="182" t="s">
        <v>438</v>
      </c>
    </row>
    <row r="246" s="2" customFormat="1">
      <c r="A246" s="28"/>
      <c r="B246" s="29"/>
      <c r="C246" s="30"/>
      <c r="D246" s="184" t="s">
        <v>114</v>
      </c>
      <c r="E246" s="30"/>
      <c r="F246" s="185" t="s">
        <v>437</v>
      </c>
      <c r="G246" s="30"/>
      <c r="H246" s="30"/>
      <c r="I246" s="30"/>
      <c r="J246" s="30"/>
      <c r="K246" s="30"/>
      <c r="L246" s="34"/>
      <c r="M246" s="186"/>
      <c r="N246" s="187"/>
      <c r="O246" s="73"/>
      <c r="P246" s="73"/>
      <c r="Q246" s="73"/>
      <c r="R246" s="73"/>
      <c r="S246" s="73"/>
      <c r="T246" s="74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T246" s="13" t="s">
        <v>114</v>
      </c>
      <c r="AU246" s="13" t="s">
        <v>69</v>
      </c>
    </row>
    <row r="247" s="2" customFormat="1" ht="16.5" customHeight="1">
      <c r="A247" s="28"/>
      <c r="B247" s="29"/>
      <c r="C247" s="171" t="s">
        <v>439</v>
      </c>
      <c r="D247" s="171" t="s">
        <v>105</v>
      </c>
      <c r="E247" s="172" t="s">
        <v>440</v>
      </c>
      <c r="F247" s="173" t="s">
        <v>441</v>
      </c>
      <c r="G247" s="174" t="s">
        <v>108</v>
      </c>
      <c r="H247" s="175">
        <v>1</v>
      </c>
      <c r="I247" s="176">
        <v>27200</v>
      </c>
      <c r="J247" s="176">
        <f>ROUND(I247*H247,2)</f>
        <v>27200</v>
      </c>
      <c r="K247" s="173" t="s">
        <v>109</v>
      </c>
      <c r="L247" s="177"/>
      <c r="M247" s="178" t="s">
        <v>17</v>
      </c>
      <c r="N247" s="179" t="s">
        <v>40</v>
      </c>
      <c r="O247" s="180">
        <v>0</v>
      </c>
      <c r="P247" s="180">
        <f>O247*H247</f>
        <v>0</v>
      </c>
      <c r="Q247" s="180">
        <v>0</v>
      </c>
      <c r="R247" s="180">
        <f>Q247*H247</f>
        <v>0</v>
      </c>
      <c r="S247" s="180">
        <v>0</v>
      </c>
      <c r="T247" s="181">
        <f>S247*H247</f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82" t="s">
        <v>110</v>
      </c>
      <c r="AT247" s="182" t="s">
        <v>105</v>
      </c>
      <c r="AU247" s="182" t="s">
        <v>69</v>
      </c>
      <c r="AY247" s="13" t="s">
        <v>111</v>
      </c>
      <c r="BE247" s="183">
        <f>IF(N247="základní",J247,0)</f>
        <v>27200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3" t="s">
        <v>77</v>
      </c>
      <c r="BK247" s="183">
        <f>ROUND(I247*H247,2)</f>
        <v>27200</v>
      </c>
      <c r="BL247" s="13" t="s">
        <v>112</v>
      </c>
      <c r="BM247" s="182" t="s">
        <v>442</v>
      </c>
    </row>
    <row r="248" s="2" customFormat="1">
      <c r="A248" s="28"/>
      <c r="B248" s="29"/>
      <c r="C248" s="30"/>
      <c r="D248" s="184" t="s">
        <v>114</v>
      </c>
      <c r="E248" s="30"/>
      <c r="F248" s="185" t="s">
        <v>441</v>
      </c>
      <c r="G248" s="30"/>
      <c r="H248" s="30"/>
      <c r="I248" s="30"/>
      <c r="J248" s="30"/>
      <c r="K248" s="30"/>
      <c r="L248" s="34"/>
      <c r="M248" s="186"/>
      <c r="N248" s="187"/>
      <c r="O248" s="73"/>
      <c r="P248" s="73"/>
      <c r="Q248" s="73"/>
      <c r="R248" s="73"/>
      <c r="S248" s="73"/>
      <c r="T248" s="74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T248" s="13" t="s">
        <v>114</v>
      </c>
      <c r="AU248" s="13" t="s">
        <v>69</v>
      </c>
    </row>
    <row r="249" s="2" customFormat="1" ht="16.5" customHeight="1">
      <c r="A249" s="28"/>
      <c r="B249" s="29"/>
      <c r="C249" s="171" t="s">
        <v>443</v>
      </c>
      <c r="D249" s="171" t="s">
        <v>105</v>
      </c>
      <c r="E249" s="172" t="s">
        <v>444</v>
      </c>
      <c r="F249" s="173" t="s">
        <v>445</v>
      </c>
      <c r="G249" s="174" t="s">
        <v>108</v>
      </c>
      <c r="H249" s="175">
        <v>1</v>
      </c>
      <c r="I249" s="176">
        <v>25000</v>
      </c>
      <c r="J249" s="176">
        <f>ROUND(I249*H249,2)</f>
        <v>25000</v>
      </c>
      <c r="K249" s="173" t="s">
        <v>109</v>
      </c>
      <c r="L249" s="177"/>
      <c r="M249" s="178" t="s">
        <v>17</v>
      </c>
      <c r="N249" s="179" t="s">
        <v>40</v>
      </c>
      <c r="O249" s="180">
        <v>0</v>
      </c>
      <c r="P249" s="180">
        <f>O249*H249</f>
        <v>0</v>
      </c>
      <c r="Q249" s="180">
        <v>0</v>
      </c>
      <c r="R249" s="180">
        <f>Q249*H249</f>
        <v>0</v>
      </c>
      <c r="S249" s="180">
        <v>0</v>
      </c>
      <c r="T249" s="181">
        <f>S249*H249</f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82" t="s">
        <v>110</v>
      </c>
      <c r="AT249" s="182" t="s">
        <v>105</v>
      </c>
      <c r="AU249" s="182" t="s">
        <v>69</v>
      </c>
      <c r="AY249" s="13" t="s">
        <v>111</v>
      </c>
      <c r="BE249" s="183">
        <f>IF(N249="základní",J249,0)</f>
        <v>25000</v>
      </c>
      <c r="BF249" s="183">
        <f>IF(N249="snížená",J249,0)</f>
        <v>0</v>
      </c>
      <c r="BG249" s="183">
        <f>IF(N249="zákl. přenesená",J249,0)</f>
        <v>0</v>
      </c>
      <c r="BH249" s="183">
        <f>IF(N249="sníž. přenesená",J249,0)</f>
        <v>0</v>
      </c>
      <c r="BI249" s="183">
        <f>IF(N249="nulová",J249,0)</f>
        <v>0</v>
      </c>
      <c r="BJ249" s="13" t="s">
        <v>77</v>
      </c>
      <c r="BK249" s="183">
        <f>ROUND(I249*H249,2)</f>
        <v>25000</v>
      </c>
      <c r="BL249" s="13" t="s">
        <v>112</v>
      </c>
      <c r="BM249" s="182" t="s">
        <v>446</v>
      </c>
    </row>
    <row r="250" s="2" customFormat="1">
      <c r="A250" s="28"/>
      <c r="B250" s="29"/>
      <c r="C250" s="30"/>
      <c r="D250" s="184" t="s">
        <v>114</v>
      </c>
      <c r="E250" s="30"/>
      <c r="F250" s="185" t="s">
        <v>445</v>
      </c>
      <c r="G250" s="30"/>
      <c r="H250" s="30"/>
      <c r="I250" s="30"/>
      <c r="J250" s="30"/>
      <c r="K250" s="30"/>
      <c r="L250" s="34"/>
      <c r="M250" s="186"/>
      <c r="N250" s="187"/>
      <c r="O250" s="73"/>
      <c r="P250" s="73"/>
      <c r="Q250" s="73"/>
      <c r="R250" s="73"/>
      <c r="S250" s="73"/>
      <c r="T250" s="74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T250" s="13" t="s">
        <v>114</v>
      </c>
      <c r="AU250" s="13" t="s">
        <v>69</v>
      </c>
    </row>
    <row r="251" s="2" customFormat="1" ht="24.15" customHeight="1">
      <c r="A251" s="28"/>
      <c r="B251" s="29"/>
      <c r="C251" s="171" t="s">
        <v>447</v>
      </c>
      <c r="D251" s="171" t="s">
        <v>105</v>
      </c>
      <c r="E251" s="172" t="s">
        <v>448</v>
      </c>
      <c r="F251" s="173" t="s">
        <v>449</v>
      </c>
      <c r="G251" s="174" t="s">
        <v>108</v>
      </c>
      <c r="H251" s="175">
        <v>2</v>
      </c>
      <c r="I251" s="176">
        <v>6870</v>
      </c>
      <c r="J251" s="176">
        <f>ROUND(I251*H251,2)</f>
        <v>13740</v>
      </c>
      <c r="K251" s="173" t="s">
        <v>109</v>
      </c>
      <c r="L251" s="177"/>
      <c r="M251" s="178" t="s">
        <v>17</v>
      </c>
      <c r="N251" s="179" t="s">
        <v>40</v>
      </c>
      <c r="O251" s="180">
        <v>0</v>
      </c>
      <c r="P251" s="180">
        <f>O251*H251</f>
        <v>0</v>
      </c>
      <c r="Q251" s="180">
        <v>0</v>
      </c>
      <c r="R251" s="180">
        <f>Q251*H251</f>
        <v>0</v>
      </c>
      <c r="S251" s="180">
        <v>0</v>
      </c>
      <c r="T251" s="181">
        <f>S251*H251</f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82" t="s">
        <v>110</v>
      </c>
      <c r="AT251" s="182" t="s">
        <v>105</v>
      </c>
      <c r="AU251" s="182" t="s">
        <v>69</v>
      </c>
      <c r="AY251" s="13" t="s">
        <v>111</v>
      </c>
      <c r="BE251" s="183">
        <f>IF(N251="základní",J251,0)</f>
        <v>13740</v>
      </c>
      <c r="BF251" s="183">
        <f>IF(N251="snížená",J251,0)</f>
        <v>0</v>
      </c>
      <c r="BG251" s="183">
        <f>IF(N251="zákl. přenesená",J251,0)</f>
        <v>0</v>
      </c>
      <c r="BH251" s="183">
        <f>IF(N251="sníž. přenesená",J251,0)</f>
        <v>0</v>
      </c>
      <c r="BI251" s="183">
        <f>IF(N251="nulová",J251,0)</f>
        <v>0</v>
      </c>
      <c r="BJ251" s="13" t="s">
        <v>77</v>
      </c>
      <c r="BK251" s="183">
        <f>ROUND(I251*H251,2)</f>
        <v>13740</v>
      </c>
      <c r="BL251" s="13" t="s">
        <v>112</v>
      </c>
      <c r="BM251" s="182" t="s">
        <v>450</v>
      </c>
    </row>
    <row r="252" s="2" customFormat="1">
      <c r="A252" s="28"/>
      <c r="B252" s="29"/>
      <c r="C252" s="30"/>
      <c r="D252" s="184" t="s">
        <v>114</v>
      </c>
      <c r="E252" s="30"/>
      <c r="F252" s="185" t="s">
        <v>449</v>
      </c>
      <c r="G252" s="30"/>
      <c r="H252" s="30"/>
      <c r="I252" s="30"/>
      <c r="J252" s="30"/>
      <c r="K252" s="30"/>
      <c r="L252" s="34"/>
      <c r="M252" s="186"/>
      <c r="N252" s="187"/>
      <c r="O252" s="73"/>
      <c r="P252" s="73"/>
      <c r="Q252" s="73"/>
      <c r="R252" s="73"/>
      <c r="S252" s="73"/>
      <c r="T252" s="74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T252" s="13" t="s">
        <v>114</v>
      </c>
      <c r="AU252" s="13" t="s">
        <v>69</v>
      </c>
    </row>
    <row r="253" s="2" customFormat="1" ht="16.5" customHeight="1">
      <c r="A253" s="28"/>
      <c r="B253" s="29"/>
      <c r="C253" s="171" t="s">
        <v>451</v>
      </c>
      <c r="D253" s="171" t="s">
        <v>105</v>
      </c>
      <c r="E253" s="172" t="s">
        <v>452</v>
      </c>
      <c r="F253" s="173" t="s">
        <v>453</v>
      </c>
      <c r="G253" s="174" t="s">
        <v>108</v>
      </c>
      <c r="H253" s="175">
        <v>1</v>
      </c>
      <c r="I253" s="176">
        <v>29500</v>
      </c>
      <c r="J253" s="176">
        <f>ROUND(I253*H253,2)</f>
        <v>29500</v>
      </c>
      <c r="K253" s="173" t="s">
        <v>109</v>
      </c>
      <c r="L253" s="177"/>
      <c r="M253" s="178" t="s">
        <v>17</v>
      </c>
      <c r="N253" s="179" t="s">
        <v>40</v>
      </c>
      <c r="O253" s="180">
        <v>0</v>
      </c>
      <c r="P253" s="180">
        <f>O253*H253</f>
        <v>0</v>
      </c>
      <c r="Q253" s="180">
        <v>0</v>
      </c>
      <c r="R253" s="180">
        <f>Q253*H253</f>
        <v>0</v>
      </c>
      <c r="S253" s="180">
        <v>0</v>
      </c>
      <c r="T253" s="181">
        <f>S253*H253</f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82" t="s">
        <v>110</v>
      </c>
      <c r="AT253" s="182" t="s">
        <v>105</v>
      </c>
      <c r="AU253" s="182" t="s">
        <v>69</v>
      </c>
      <c r="AY253" s="13" t="s">
        <v>111</v>
      </c>
      <c r="BE253" s="183">
        <f>IF(N253="základní",J253,0)</f>
        <v>29500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3" t="s">
        <v>77</v>
      </c>
      <c r="BK253" s="183">
        <f>ROUND(I253*H253,2)</f>
        <v>29500</v>
      </c>
      <c r="BL253" s="13" t="s">
        <v>112</v>
      </c>
      <c r="BM253" s="182" t="s">
        <v>454</v>
      </c>
    </row>
    <row r="254" s="2" customFormat="1">
      <c r="A254" s="28"/>
      <c r="B254" s="29"/>
      <c r="C254" s="30"/>
      <c r="D254" s="184" t="s">
        <v>114</v>
      </c>
      <c r="E254" s="30"/>
      <c r="F254" s="185" t="s">
        <v>453</v>
      </c>
      <c r="G254" s="30"/>
      <c r="H254" s="30"/>
      <c r="I254" s="30"/>
      <c r="J254" s="30"/>
      <c r="K254" s="30"/>
      <c r="L254" s="34"/>
      <c r="M254" s="186"/>
      <c r="N254" s="187"/>
      <c r="O254" s="73"/>
      <c r="P254" s="73"/>
      <c r="Q254" s="73"/>
      <c r="R254" s="73"/>
      <c r="S254" s="73"/>
      <c r="T254" s="74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T254" s="13" t="s">
        <v>114</v>
      </c>
      <c r="AU254" s="13" t="s">
        <v>69</v>
      </c>
    </row>
    <row r="255" s="2" customFormat="1" ht="16.5" customHeight="1">
      <c r="A255" s="28"/>
      <c r="B255" s="29"/>
      <c r="C255" s="171" t="s">
        <v>455</v>
      </c>
      <c r="D255" s="171" t="s">
        <v>105</v>
      </c>
      <c r="E255" s="172" t="s">
        <v>456</v>
      </c>
      <c r="F255" s="173" t="s">
        <v>457</v>
      </c>
      <c r="G255" s="174" t="s">
        <v>108</v>
      </c>
      <c r="H255" s="175">
        <v>1</v>
      </c>
      <c r="I255" s="176">
        <v>7200</v>
      </c>
      <c r="J255" s="176">
        <f>ROUND(I255*H255,2)</f>
        <v>7200</v>
      </c>
      <c r="K255" s="173" t="s">
        <v>109</v>
      </c>
      <c r="L255" s="177"/>
      <c r="M255" s="178" t="s">
        <v>17</v>
      </c>
      <c r="N255" s="179" t="s">
        <v>40</v>
      </c>
      <c r="O255" s="180">
        <v>0</v>
      </c>
      <c r="P255" s="180">
        <f>O255*H255</f>
        <v>0</v>
      </c>
      <c r="Q255" s="180">
        <v>0</v>
      </c>
      <c r="R255" s="180">
        <f>Q255*H255</f>
        <v>0</v>
      </c>
      <c r="S255" s="180">
        <v>0</v>
      </c>
      <c r="T255" s="181">
        <f>S255*H255</f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82" t="s">
        <v>110</v>
      </c>
      <c r="AT255" s="182" t="s">
        <v>105</v>
      </c>
      <c r="AU255" s="182" t="s">
        <v>69</v>
      </c>
      <c r="AY255" s="13" t="s">
        <v>111</v>
      </c>
      <c r="BE255" s="183">
        <f>IF(N255="základní",J255,0)</f>
        <v>7200</v>
      </c>
      <c r="BF255" s="183">
        <f>IF(N255="snížená",J255,0)</f>
        <v>0</v>
      </c>
      <c r="BG255" s="183">
        <f>IF(N255="zákl. přenesená",J255,0)</f>
        <v>0</v>
      </c>
      <c r="BH255" s="183">
        <f>IF(N255="sníž. přenesená",J255,0)</f>
        <v>0</v>
      </c>
      <c r="BI255" s="183">
        <f>IF(N255="nulová",J255,0)</f>
        <v>0</v>
      </c>
      <c r="BJ255" s="13" t="s">
        <v>77</v>
      </c>
      <c r="BK255" s="183">
        <f>ROUND(I255*H255,2)</f>
        <v>7200</v>
      </c>
      <c r="BL255" s="13" t="s">
        <v>112</v>
      </c>
      <c r="BM255" s="182" t="s">
        <v>458</v>
      </c>
    </row>
    <row r="256" s="2" customFormat="1">
      <c r="A256" s="28"/>
      <c r="B256" s="29"/>
      <c r="C256" s="30"/>
      <c r="D256" s="184" t="s">
        <v>114</v>
      </c>
      <c r="E256" s="30"/>
      <c r="F256" s="185" t="s">
        <v>457</v>
      </c>
      <c r="G256" s="30"/>
      <c r="H256" s="30"/>
      <c r="I256" s="30"/>
      <c r="J256" s="30"/>
      <c r="K256" s="30"/>
      <c r="L256" s="34"/>
      <c r="M256" s="186"/>
      <c r="N256" s="187"/>
      <c r="O256" s="73"/>
      <c r="P256" s="73"/>
      <c r="Q256" s="73"/>
      <c r="R256" s="73"/>
      <c r="S256" s="73"/>
      <c r="T256" s="74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T256" s="13" t="s">
        <v>114</v>
      </c>
      <c r="AU256" s="13" t="s">
        <v>69</v>
      </c>
    </row>
    <row r="257" s="2" customFormat="1" ht="16.5" customHeight="1">
      <c r="A257" s="28"/>
      <c r="B257" s="29"/>
      <c r="C257" s="171" t="s">
        <v>459</v>
      </c>
      <c r="D257" s="171" t="s">
        <v>105</v>
      </c>
      <c r="E257" s="172" t="s">
        <v>460</v>
      </c>
      <c r="F257" s="173" t="s">
        <v>461</v>
      </c>
      <c r="G257" s="174" t="s">
        <v>108</v>
      </c>
      <c r="H257" s="175">
        <v>1</v>
      </c>
      <c r="I257" s="176">
        <v>13900</v>
      </c>
      <c r="J257" s="176">
        <f>ROUND(I257*H257,2)</f>
        <v>13900</v>
      </c>
      <c r="K257" s="173" t="s">
        <v>109</v>
      </c>
      <c r="L257" s="177"/>
      <c r="M257" s="178" t="s">
        <v>17</v>
      </c>
      <c r="N257" s="179" t="s">
        <v>40</v>
      </c>
      <c r="O257" s="180">
        <v>0</v>
      </c>
      <c r="P257" s="180">
        <f>O257*H257</f>
        <v>0</v>
      </c>
      <c r="Q257" s="180">
        <v>0</v>
      </c>
      <c r="R257" s="180">
        <f>Q257*H257</f>
        <v>0</v>
      </c>
      <c r="S257" s="180">
        <v>0</v>
      </c>
      <c r="T257" s="181">
        <f>S257*H257</f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82" t="s">
        <v>110</v>
      </c>
      <c r="AT257" s="182" t="s">
        <v>105</v>
      </c>
      <c r="AU257" s="182" t="s">
        <v>69</v>
      </c>
      <c r="AY257" s="13" t="s">
        <v>111</v>
      </c>
      <c r="BE257" s="183">
        <f>IF(N257="základní",J257,0)</f>
        <v>13900</v>
      </c>
      <c r="BF257" s="183">
        <f>IF(N257="snížená",J257,0)</f>
        <v>0</v>
      </c>
      <c r="BG257" s="183">
        <f>IF(N257="zákl. přenesená",J257,0)</f>
        <v>0</v>
      </c>
      <c r="BH257" s="183">
        <f>IF(N257="sníž. přenesená",J257,0)</f>
        <v>0</v>
      </c>
      <c r="BI257" s="183">
        <f>IF(N257="nulová",J257,0)</f>
        <v>0</v>
      </c>
      <c r="BJ257" s="13" t="s">
        <v>77</v>
      </c>
      <c r="BK257" s="183">
        <f>ROUND(I257*H257,2)</f>
        <v>13900</v>
      </c>
      <c r="BL257" s="13" t="s">
        <v>112</v>
      </c>
      <c r="BM257" s="182" t="s">
        <v>462</v>
      </c>
    </row>
    <row r="258" s="2" customFormat="1">
      <c r="A258" s="28"/>
      <c r="B258" s="29"/>
      <c r="C258" s="30"/>
      <c r="D258" s="184" t="s">
        <v>114</v>
      </c>
      <c r="E258" s="30"/>
      <c r="F258" s="185" t="s">
        <v>461</v>
      </c>
      <c r="G258" s="30"/>
      <c r="H258" s="30"/>
      <c r="I258" s="30"/>
      <c r="J258" s="30"/>
      <c r="K258" s="30"/>
      <c r="L258" s="34"/>
      <c r="M258" s="186"/>
      <c r="N258" s="187"/>
      <c r="O258" s="73"/>
      <c r="P258" s="73"/>
      <c r="Q258" s="73"/>
      <c r="R258" s="73"/>
      <c r="S258" s="73"/>
      <c r="T258" s="74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T258" s="13" t="s">
        <v>114</v>
      </c>
      <c r="AU258" s="13" t="s">
        <v>69</v>
      </c>
    </row>
    <row r="259" s="2" customFormat="1" ht="24.15" customHeight="1">
      <c r="A259" s="28"/>
      <c r="B259" s="29"/>
      <c r="C259" s="171" t="s">
        <v>463</v>
      </c>
      <c r="D259" s="171" t="s">
        <v>105</v>
      </c>
      <c r="E259" s="172" t="s">
        <v>464</v>
      </c>
      <c r="F259" s="173" t="s">
        <v>465</v>
      </c>
      <c r="G259" s="174" t="s">
        <v>108</v>
      </c>
      <c r="H259" s="175">
        <v>1</v>
      </c>
      <c r="I259" s="176">
        <v>24300</v>
      </c>
      <c r="J259" s="176">
        <f>ROUND(I259*H259,2)</f>
        <v>24300</v>
      </c>
      <c r="K259" s="173" t="s">
        <v>109</v>
      </c>
      <c r="L259" s="177"/>
      <c r="M259" s="178" t="s">
        <v>17</v>
      </c>
      <c r="N259" s="179" t="s">
        <v>40</v>
      </c>
      <c r="O259" s="180">
        <v>0</v>
      </c>
      <c r="P259" s="180">
        <f>O259*H259</f>
        <v>0</v>
      </c>
      <c r="Q259" s="180">
        <v>0</v>
      </c>
      <c r="R259" s="180">
        <f>Q259*H259</f>
        <v>0</v>
      </c>
      <c r="S259" s="180">
        <v>0</v>
      </c>
      <c r="T259" s="181">
        <f>S259*H259</f>
        <v>0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182" t="s">
        <v>110</v>
      </c>
      <c r="AT259" s="182" t="s">
        <v>105</v>
      </c>
      <c r="AU259" s="182" t="s">
        <v>69</v>
      </c>
      <c r="AY259" s="13" t="s">
        <v>111</v>
      </c>
      <c r="BE259" s="183">
        <f>IF(N259="základní",J259,0)</f>
        <v>24300</v>
      </c>
      <c r="BF259" s="183">
        <f>IF(N259="snížená",J259,0)</f>
        <v>0</v>
      </c>
      <c r="BG259" s="183">
        <f>IF(N259="zákl. přenesená",J259,0)</f>
        <v>0</v>
      </c>
      <c r="BH259" s="183">
        <f>IF(N259="sníž. přenesená",J259,0)</f>
        <v>0</v>
      </c>
      <c r="BI259" s="183">
        <f>IF(N259="nulová",J259,0)</f>
        <v>0</v>
      </c>
      <c r="BJ259" s="13" t="s">
        <v>77</v>
      </c>
      <c r="BK259" s="183">
        <f>ROUND(I259*H259,2)</f>
        <v>24300</v>
      </c>
      <c r="BL259" s="13" t="s">
        <v>112</v>
      </c>
      <c r="BM259" s="182" t="s">
        <v>466</v>
      </c>
    </row>
    <row r="260" s="2" customFormat="1">
      <c r="A260" s="28"/>
      <c r="B260" s="29"/>
      <c r="C260" s="30"/>
      <c r="D260" s="184" t="s">
        <v>114</v>
      </c>
      <c r="E260" s="30"/>
      <c r="F260" s="185" t="s">
        <v>465</v>
      </c>
      <c r="G260" s="30"/>
      <c r="H260" s="30"/>
      <c r="I260" s="30"/>
      <c r="J260" s="30"/>
      <c r="K260" s="30"/>
      <c r="L260" s="34"/>
      <c r="M260" s="186"/>
      <c r="N260" s="187"/>
      <c r="O260" s="73"/>
      <c r="P260" s="73"/>
      <c r="Q260" s="73"/>
      <c r="R260" s="73"/>
      <c r="S260" s="73"/>
      <c r="T260" s="74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T260" s="13" t="s">
        <v>114</v>
      </c>
      <c r="AU260" s="13" t="s">
        <v>69</v>
      </c>
    </row>
    <row r="261" s="2" customFormat="1" ht="16.5" customHeight="1">
      <c r="A261" s="28"/>
      <c r="B261" s="29"/>
      <c r="C261" s="171" t="s">
        <v>467</v>
      </c>
      <c r="D261" s="171" t="s">
        <v>105</v>
      </c>
      <c r="E261" s="172" t="s">
        <v>468</v>
      </c>
      <c r="F261" s="173" t="s">
        <v>469</v>
      </c>
      <c r="G261" s="174" t="s">
        <v>108</v>
      </c>
      <c r="H261" s="175">
        <v>2</v>
      </c>
      <c r="I261" s="176">
        <v>6350</v>
      </c>
      <c r="J261" s="176">
        <f>ROUND(I261*H261,2)</f>
        <v>12700</v>
      </c>
      <c r="K261" s="173" t="s">
        <v>109</v>
      </c>
      <c r="L261" s="177"/>
      <c r="M261" s="178" t="s">
        <v>17</v>
      </c>
      <c r="N261" s="179" t="s">
        <v>40</v>
      </c>
      <c r="O261" s="180">
        <v>0</v>
      </c>
      <c r="P261" s="180">
        <f>O261*H261</f>
        <v>0</v>
      </c>
      <c r="Q261" s="180">
        <v>0</v>
      </c>
      <c r="R261" s="180">
        <f>Q261*H261</f>
        <v>0</v>
      </c>
      <c r="S261" s="180">
        <v>0</v>
      </c>
      <c r="T261" s="181">
        <f>S261*H261</f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82" t="s">
        <v>110</v>
      </c>
      <c r="AT261" s="182" t="s">
        <v>105</v>
      </c>
      <c r="AU261" s="182" t="s">
        <v>69</v>
      </c>
      <c r="AY261" s="13" t="s">
        <v>111</v>
      </c>
      <c r="BE261" s="183">
        <f>IF(N261="základní",J261,0)</f>
        <v>12700</v>
      </c>
      <c r="BF261" s="183">
        <f>IF(N261="snížená",J261,0)</f>
        <v>0</v>
      </c>
      <c r="BG261" s="183">
        <f>IF(N261="zákl. přenesená",J261,0)</f>
        <v>0</v>
      </c>
      <c r="BH261" s="183">
        <f>IF(N261="sníž. přenesená",J261,0)</f>
        <v>0</v>
      </c>
      <c r="BI261" s="183">
        <f>IF(N261="nulová",J261,0)</f>
        <v>0</v>
      </c>
      <c r="BJ261" s="13" t="s">
        <v>77</v>
      </c>
      <c r="BK261" s="183">
        <f>ROUND(I261*H261,2)</f>
        <v>12700</v>
      </c>
      <c r="BL261" s="13" t="s">
        <v>112</v>
      </c>
      <c r="BM261" s="182" t="s">
        <v>470</v>
      </c>
    </row>
    <row r="262" s="2" customFormat="1">
      <c r="A262" s="28"/>
      <c r="B262" s="29"/>
      <c r="C262" s="30"/>
      <c r="D262" s="184" t="s">
        <v>114</v>
      </c>
      <c r="E262" s="30"/>
      <c r="F262" s="185" t="s">
        <v>469</v>
      </c>
      <c r="G262" s="30"/>
      <c r="H262" s="30"/>
      <c r="I262" s="30"/>
      <c r="J262" s="30"/>
      <c r="K262" s="30"/>
      <c r="L262" s="34"/>
      <c r="M262" s="186"/>
      <c r="N262" s="187"/>
      <c r="O262" s="73"/>
      <c r="P262" s="73"/>
      <c r="Q262" s="73"/>
      <c r="R262" s="73"/>
      <c r="S262" s="73"/>
      <c r="T262" s="74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T262" s="13" t="s">
        <v>114</v>
      </c>
      <c r="AU262" s="13" t="s">
        <v>69</v>
      </c>
    </row>
    <row r="263" s="2" customFormat="1" ht="16.5" customHeight="1">
      <c r="A263" s="28"/>
      <c r="B263" s="29"/>
      <c r="C263" s="171" t="s">
        <v>471</v>
      </c>
      <c r="D263" s="171" t="s">
        <v>105</v>
      </c>
      <c r="E263" s="172" t="s">
        <v>472</v>
      </c>
      <c r="F263" s="173" t="s">
        <v>473</v>
      </c>
      <c r="G263" s="174" t="s">
        <v>108</v>
      </c>
      <c r="H263" s="175">
        <v>2</v>
      </c>
      <c r="I263" s="176">
        <v>6980</v>
      </c>
      <c r="J263" s="176">
        <f>ROUND(I263*H263,2)</f>
        <v>13960</v>
      </c>
      <c r="K263" s="173" t="s">
        <v>109</v>
      </c>
      <c r="L263" s="177"/>
      <c r="M263" s="178" t="s">
        <v>17</v>
      </c>
      <c r="N263" s="179" t="s">
        <v>40</v>
      </c>
      <c r="O263" s="180">
        <v>0</v>
      </c>
      <c r="P263" s="180">
        <f>O263*H263</f>
        <v>0</v>
      </c>
      <c r="Q263" s="180">
        <v>0</v>
      </c>
      <c r="R263" s="180">
        <f>Q263*H263</f>
        <v>0</v>
      </c>
      <c r="S263" s="180">
        <v>0</v>
      </c>
      <c r="T263" s="181">
        <f>S263*H263</f>
        <v>0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182" t="s">
        <v>110</v>
      </c>
      <c r="AT263" s="182" t="s">
        <v>105</v>
      </c>
      <c r="AU263" s="182" t="s">
        <v>69</v>
      </c>
      <c r="AY263" s="13" t="s">
        <v>111</v>
      </c>
      <c r="BE263" s="183">
        <f>IF(N263="základní",J263,0)</f>
        <v>13960</v>
      </c>
      <c r="BF263" s="183">
        <f>IF(N263="snížená",J263,0)</f>
        <v>0</v>
      </c>
      <c r="BG263" s="183">
        <f>IF(N263="zákl. přenesená",J263,0)</f>
        <v>0</v>
      </c>
      <c r="BH263" s="183">
        <f>IF(N263="sníž. přenesená",J263,0)</f>
        <v>0</v>
      </c>
      <c r="BI263" s="183">
        <f>IF(N263="nulová",J263,0)</f>
        <v>0</v>
      </c>
      <c r="BJ263" s="13" t="s">
        <v>77</v>
      </c>
      <c r="BK263" s="183">
        <f>ROUND(I263*H263,2)</f>
        <v>13960</v>
      </c>
      <c r="BL263" s="13" t="s">
        <v>112</v>
      </c>
      <c r="BM263" s="182" t="s">
        <v>474</v>
      </c>
    </row>
    <row r="264" s="2" customFormat="1">
      <c r="A264" s="28"/>
      <c r="B264" s="29"/>
      <c r="C264" s="30"/>
      <c r="D264" s="184" t="s">
        <v>114</v>
      </c>
      <c r="E264" s="30"/>
      <c r="F264" s="185" t="s">
        <v>473</v>
      </c>
      <c r="G264" s="30"/>
      <c r="H264" s="30"/>
      <c r="I264" s="30"/>
      <c r="J264" s="30"/>
      <c r="K264" s="30"/>
      <c r="L264" s="34"/>
      <c r="M264" s="186"/>
      <c r="N264" s="187"/>
      <c r="O264" s="73"/>
      <c r="P264" s="73"/>
      <c r="Q264" s="73"/>
      <c r="R264" s="73"/>
      <c r="S264" s="73"/>
      <c r="T264" s="74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T264" s="13" t="s">
        <v>114</v>
      </c>
      <c r="AU264" s="13" t="s">
        <v>69</v>
      </c>
    </row>
    <row r="265" s="2" customFormat="1" ht="16.5" customHeight="1">
      <c r="A265" s="28"/>
      <c r="B265" s="29"/>
      <c r="C265" s="171" t="s">
        <v>475</v>
      </c>
      <c r="D265" s="171" t="s">
        <v>105</v>
      </c>
      <c r="E265" s="172" t="s">
        <v>476</v>
      </c>
      <c r="F265" s="173" t="s">
        <v>477</v>
      </c>
      <c r="G265" s="174" t="s">
        <v>108</v>
      </c>
      <c r="H265" s="175">
        <v>3</v>
      </c>
      <c r="I265" s="176">
        <v>1990</v>
      </c>
      <c r="J265" s="176">
        <f>ROUND(I265*H265,2)</f>
        <v>5970</v>
      </c>
      <c r="K265" s="173" t="s">
        <v>109</v>
      </c>
      <c r="L265" s="177"/>
      <c r="M265" s="178" t="s">
        <v>17</v>
      </c>
      <c r="N265" s="179" t="s">
        <v>40</v>
      </c>
      <c r="O265" s="180">
        <v>0</v>
      </c>
      <c r="P265" s="180">
        <f>O265*H265</f>
        <v>0</v>
      </c>
      <c r="Q265" s="180">
        <v>0</v>
      </c>
      <c r="R265" s="180">
        <f>Q265*H265</f>
        <v>0</v>
      </c>
      <c r="S265" s="180">
        <v>0</v>
      </c>
      <c r="T265" s="181">
        <f>S265*H265</f>
        <v>0</v>
      </c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R265" s="182" t="s">
        <v>110</v>
      </c>
      <c r="AT265" s="182" t="s">
        <v>105</v>
      </c>
      <c r="AU265" s="182" t="s">
        <v>69</v>
      </c>
      <c r="AY265" s="13" t="s">
        <v>111</v>
      </c>
      <c r="BE265" s="183">
        <f>IF(N265="základní",J265,0)</f>
        <v>5970</v>
      </c>
      <c r="BF265" s="183">
        <f>IF(N265="snížená",J265,0)</f>
        <v>0</v>
      </c>
      <c r="BG265" s="183">
        <f>IF(N265="zákl. přenesená",J265,0)</f>
        <v>0</v>
      </c>
      <c r="BH265" s="183">
        <f>IF(N265="sníž. přenesená",J265,0)</f>
        <v>0</v>
      </c>
      <c r="BI265" s="183">
        <f>IF(N265="nulová",J265,0)</f>
        <v>0</v>
      </c>
      <c r="BJ265" s="13" t="s">
        <v>77</v>
      </c>
      <c r="BK265" s="183">
        <f>ROUND(I265*H265,2)</f>
        <v>5970</v>
      </c>
      <c r="BL265" s="13" t="s">
        <v>112</v>
      </c>
      <c r="BM265" s="182" t="s">
        <v>478</v>
      </c>
    </row>
    <row r="266" s="2" customFormat="1">
      <c r="A266" s="28"/>
      <c r="B266" s="29"/>
      <c r="C266" s="30"/>
      <c r="D266" s="184" t="s">
        <v>114</v>
      </c>
      <c r="E266" s="30"/>
      <c r="F266" s="185" t="s">
        <v>477</v>
      </c>
      <c r="G266" s="30"/>
      <c r="H266" s="30"/>
      <c r="I266" s="30"/>
      <c r="J266" s="30"/>
      <c r="K266" s="30"/>
      <c r="L266" s="34"/>
      <c r="M266" s="186"/>
      <c r="N266" s="187"/>
      <c r="O266" s="73"/>
      <c r="P266" s="73"/>
      <c r="Q266" s="73"/>
      <c r="R266" s="73"/>
      <c r="S266" s="73"/>
      <c r="T266" s="74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T266" s="13" t="s">
        <v>114</v>
      </c>
      <c r="AU266" s="13" t="s">
        <v>69</v>
      </c>
    </row>
    <row r="267" s="2" customFormat="1" ht="16.5" customHeight="1">
      <c r="A267" s="28"/>
      <c r="B267" s="29"/>
      <c r="C267" s="171" t="s">
        <v>479</v>
      </c>
      <c r="D267" s="171" t="s">
        <v>105</v>
      </c>
      <c r="E267" s="172" t="s">
        <v>480</v>
      </c>
      <c r="F267" s="173" t="s">
        <v>481</v>
      </c>
      <c r="G267" s="174" t="s">
        <v>108</v>
      </c>
      <c r="H267" s="175">
        <v>3</v>
      </c>
      <c r="I267" s="176">
        <v>5560</v>
      </c>
      <c r="J267" s="176">
        <f>ROUND(I267*H267,2)</f>
        <v>16680</v>
      </c>
      <c r="K267" s="173" t="s">
        <v>109</v>
      </c>
      <c r="L267" s="177"/>
      <c r="M267" s="178" t="s">
        <v>17</v>
      </c>
      <c r="N267" s="179" t="s">
        <v>40</v>
      </c>
      <c r="O267" s="180">
        <v>0</v>
      </c>
      <c r="P267" s="180">
        <f>O267*H267</f>
        <v>0</v>
      </c>
      <c r="Q267" s="180">
        <v>0</v>
      </c>
      <c r="R267" s="180">
        <f>Q267*H267</f>
        <v>0</v>
      </c>
      <c r="S267" s="180">
        <v>0</v>
      </c>
      <c r="T267" s="181">
        <f>S267*H267</f>
        <v>0</v>
      </c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182" t="s">
        <v>110</v>
      </c>
      <c r="AT267" s="182" t="s">
        <v>105</v>
      </c>
      <c r="AU267" s="182" t="s">
        <v>69</v>
      </c>
      <c r="AY267" s="13" t="s">
        <v>111</v>
      </c>
      <c r="BE267" s="183">
        <f>IF(N267="základní",J267,0)</f>
        <v>16680</v>
      </c>
      <c r="BF267" s="183">
        <f>IF(N267="snížená",J267,0)</f>
        <v>0</v>
      </c>
      <c r="BG267" s="183">
        <f>IF(N267="zákl. přenesená",J267,0)</f>
        <v>0</v>
      </c>
      <c r="BH267" s="183">
        <f>IF(N267="sníž. přenesená",J267,0)</f>
        <v>0</v>
      </c>
      <c r="BI267" s="183">
        <f>IF(N267="nulová",J267,0)</f>
        <v>0</v>
      </c>
      <c r="BJ267" s="13" t="s">
        <v>77</v>
      </c>
      <c r="BK267" s="183">
        <f>ROUND(I267*H267,2)</f>
        <v>16680</v>
      </c>
      <c r="BL267" s="13" t="s">
        <v>112</v>
      </c>
      <c r="BM267" s="182" t="s">
        <v>482</v>
      </c>
    </row>
    <row r="268" s="2" customFormat="1">
      <c r="A268" s="28"/>
      <c r="B268" s="29"/>
      <c r="C268" s="30"/>
      <c r="D268" s="184" t="s">
        <v>114</v>
      </c>
      <c r="E268" s="30"/>
      <c r="F268" s="185" t="s">
        <v>481</v>
      </c>
      <c r="G268" s="30"/>
      <c r="H268" s="30"/>
      <c r="I268" s="30"/>
      <c r="J268" s="30"/>
      <c r="K268" s="30"/>
      <c r="L268" s="34"/>
      <c r="M268" s="186"/>
      <c r="N268" s="187"/>
      <c r="O268" s="73"/>
      <c r="P268" s="73"/>
      <c r="Q268" s="73"/>
      <c r="R268" s="73"/>
      <c r="S268" s="73"/>
      <c r="T268" s="74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T268" s="13" t="s">
        <v>114</v>
      </c>
      <c r="AU268" s="13" t="s">
        <v>69</v>
      </c>
    </row>
    <row r="269" s="2" customFormat="1" ht="16.5" customHeight="1">
      <c r="A269" s="28"/>
      <c r="B269" s="29"/>
      <c r="C269" s="171" t="s">
        <v>483</v>
      </c>
      <c r="D269" s="171" t="s">
        <v>105</v>
      </c>
      <c r="E269" s="172" t="s">
        <v>484</v>
      </c>
      <c r="F269" s="173" t="s">
        <v>485</v>
      </c>
      <c r="G269" s="174" t="s">
        <v>108</v>
      </c>
      <c r="H269" s="175">
        <v>2</v>
      </c>
      <c r="I269" s="176">
        <v>14200</v>
      </c>
      <c r="J269" s="176">
        <f>ROUND(I269*H269,2)</f>
        <v>28400</v>
      </c>
      <c r="K269" s="173" t="s">
        <v>109</v>
      </c>
      <c r="L269" s="177"/>
      <c r="M269" s="178" t="s">
        <v>17</v>
      </c>
      <c r="N269" s="179" t="s">
        <v>40</v>
      </c>
      <c r="O269" s="180">
        <v>0</v>
      </c>
      <c r="P269" s="180">
        <f>O269*H269</f>
        <v>0</v>
      </c>
      <c r="Q269" s="180">
        <v>0</v>
      </c>
      <c r="R269" s="180">
        <f>Q269*H269</f>
        <v>0</v>
      </c>
      <c r="S269" s="180">
        <v>0</v>
      </c>
      <c r="T269" s="181">
        <f>S269*H269</f>
        <v>0</v>
      </c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182" t="s">
        <v>110</v>
      </c>
      <c r="AT269" s="182" t="s">
        <v>105</v>
      </c>
      <c r="AU269" s="182" t="s">
        <v>69</v>
      </c>
      <c r="AY269" s="13" t="s">
        <v>111</v>
      </c>
      <c r="BE269" s="183">
        <f>IF(N269="základní",J269,0)</f>
        <v>28400</v>
      </c>
      <c r="BF269" s="183">
        <f>IF(N269="snížená",J269,0)</f>
        <v>0</v>
      </c>
      <c r="BG269" s="183">
        <f>IF(N269="zákl. přenesená",J269,0)</f>
        <v>0</v>
      </c>
      <c r="BH269" s="183">
        <f>IF(N269="sníž. přenesená",J269,0)</f>
        <v>0</v>
      </c>
      <c r="BI269" s="183">
        <f>IF(N269="nulová",J269,0)</f>
        <v>0</v>
      </c>
      <c r="BJ269" s="13" t="s">
        <v>77</v>
      </c>
      <c r="BK269" s="183">
        <f>ROUND(I269*H269,2)</f>
        <v>28400</v>
      </c>
      <c r="BL269" s="13" t="s">
        <v>112</v>
      </c>
      <c r="BM269" s="182" t="s">
        <v>486</v>
      </c>
    </row>
    <row r="270" s="2" customFormat="1">
      <c r="A270" s="28"/>
      <c r="B270" s="29"/>
      <c r="C270" s="30"/>
      <c r="D270" s="184" t="s">
        <v>114</v>
      </c>
      <c r="E270" s="30"/>
      <c r="F270" s="185" t="s">
        <v>485</v>
      </c>
      <c r="G270" s="30"/>
      <c r="H270" s="30"/>
      <c r="I270" s="30"/>
      <c r="J270" s="30"/>
      <c r="K270" s="30"/>
      <c r="L270" s="34"/>
      <c r="M270" s="186"/>
      <c r="N270" s="187"/>
      <c r="O270" s="73"/>
      <c r="P270" s="73"/>
      <c r="Q270" s="73"/>
      <c r="R270" s="73"/>
      <c r="S270" s="73"/>
      <c r="T270" s="74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T270" s="13" t="s">
        <v>114</v>
      </c>
      <c r="AU270" s="13" t="s">
        <v>69</v>
      </c>
    </row>
    <row r="271" s="2" customFormat="1" ht="16.5" customHeight="1">
      <c r="A271" s="28"/>
      <c r="B271" s="29"/>
      <c r="C271" s="171" t="s">
        <v>487</v>
      </c>
      <c r="D271" s="171" t="s">
        <v>105</v>
      </c>
      <c r="E271" s="172" t="s">
        <v>488</v>
      </c>
      <c r="F271" s="173" t="s">
        <v>489</v>
      </c>
      <c r="G271" s="174" t="s">
        <v>108</v>
      </c>
      <c r="H271" s="175">
        <v>2</v>
      </c>
      <c r="I271" s="176">
        <v>11900</v>
      </c>
      <c r="J271" s="176">
        <f>ROUND(I271*H271,2)</f>
        <v>23800</v>
      </c>
      <c r="K271" s="173" t="s">
        <v>109</v>
      </c>
      <c r="L271" s="177"/>
      <c r="M271" s="178" t="s">
        <v>17</v>
      </c>
      <c r="N271" s="179" t="s">
        <v>40</v>
      </c>
      <c r="O271" s="180">
        <v>0</v>
      </c>
      <c r="P271" s="180">
        <f>O271*H271</f>
        <v>0</v>
      </c>
      <c r="Q271" s="180">
        <v>0</v>
      </c>
      <c r="R271" s="180">
        <f>Q271*H271</f>
        <v>0</v>
      </c>
      <c r="S271" s="180">
        <v>0</v>
      </c>
      <c r="T271" s="181">
        <f>S271*H271</f>
        <v>0</v>
      </c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182" t="s">
        <v>110</v>
      </c>
      <c r="AT271" s="182" t="s">
        <v>105</v>
      </c>
      <c r="AU271" s="182" t="s">
        <v>69</v>
      </c>
      <c r="AY271" s="13" t="s">
        <v>111</v>
      </c>
      <c r="BE271" s="183">
        <f>IF(N271="základní",J271,0)</f>
        <v>23800</v>
      </c>
      <c r="BF271" s="183">
        <f>IF(N271="snížená",J271,0)</f>
        <v>0</v>
      </c>
      <c r="BG271" s="183">
        <f>IF(N271="zákl. přenesená",J271,0)</f>
        <v>0</v>
      </c>
      <c r="BH271" s="183">
        <f>IF(N271="sníž. přenesená",J271,0)</f>
        <v>0</v>
      </c>
      <c r="BI271" s="183">
        <f>IF(N271="nulová",J271,0)</f>
        <v>0</v>
      </c>
      <c r="BJ271" s="13" t="s">
        <v>77</v>
      </c>
      <c r="BK271" s="183">
        <f>ROUND(I271*H271,2)</f>
        <v>23800</v>
      </c>
      <c r="BL271" s="13" t="s">
        <v>112</v>
      </c>
      <c r="BM271" s="182" t="s">
        <v>490</v>
      </c>
    </row>
    <row r="272" s="2" customFormat="1">
      <c r="A272" s="28"/>
      <c r="B272" s="29"/>
      <c r="C272" s="30"/>
      <c r="D272" s="184" t="s">
        <v>114</v>
      </c>
      <c r="E272" s="30"/>
      <c r="F272" s="185" t="s">
        <v>489</v>
      </c>
      <c r="G272" s="30"/>
      <c r="H272" s="30"/>
      <c r="I272" s="30"/>
      <c r="J272" s="30"/>
      <c r="K272" s="30"/>
      <c r="L272" s="34"/>
      <c r="M272" s="186"/>
      <c r="N272" s="187"/>
      <c r="O272" s="73"/>
      <c r="P272" s="73"/>
      <c r="Q272" s="73"/>
      <c r="R272" s="73"/>
      <c r="S272" s="73"/>
      <c r="T272" s="74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T272" s="13" t="s">
        <v>114</v>
      </c>
      <c r="AU272" s="13" t="s">
        <v>69</v>
      </c>
    </row>
    <row r="273" s="2" customFormat="1" ht="16.5" customHeight="1">
      <c r="A273" s="28"/>
      <c r="B273" s="29"/>
      <c r="C273" s="171" t="s">
        <v>491</v>
      </c>
      <c r="D273" s="171" t="s">
        <v>105</v>
      </c>
      <c r="E273" s="172" t="s">
        <v>492</v>
      </c>
      <c r="F273" s="173" t="s">
        <v>493</v>
      </c>
      <c r="G273" s="174" t="s">
        <v>108</v>
      </c>
      <c r="H273" s="175">
        <v>2</v>
      </c>
      <c r="I273" s="176">
        <v>1050</v>
      </c>
      <c r="J273" s="176">
        <f>ROUND(I273*H273,2)</f>
        <v>2100</v>
      </c>
      <c r="K273" s="173" t="s">
        <v>109</v>
      </c>
      <c r="L273" s="177"/>
      <c r="M273" s="178" t="s">
        <v>17</v>
      </c>
      <c r="N273" s="179" t="s">
        <v>40</v>
      </c>
      <c r="O273" s="180">
        <v>0</v>
      </c>
      <c r="P273" s="180">
        <f>O273*H273</f>
        <v>0</v>
      </c>
      <c r="Q273" s="180">
        <v>0</v>
      </c>
      <c r="R273" s="180">
        <f>Q273*H273</f>
        <v>0</v>
      </c>
      <c r="S273" s="180">
        <v>0</v>
      </c>
      <c r="T273" s="181">
        <f>S273*H273</f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182" t="s">
        <v>110</v>
      </c>
      <c r="AT273" s="182" t="s">
        <v>105</v>
      </c>
      <c r="AU273" s="182" t="s">
        <v>69</v>
      </c>
      <c r="AY273" s="13" t="s">
        <v>111</v>
      </c>
      <c r="BE273" s="183">
        <f>IF(N273="základní",J273,0)</f>
        <v>2100</v>
      </c>
      <c r="BF273" s="183">
        <f>IF(N273="snížená",J273,0)</f>
        <v>0</v>
      </c>
      <c r="BG273" s="183">
        <f>IF(N273="zákl. přenesená",J273,0)</f>
        <v>0</v>
      </c>
      <c r="BH273" s="183">
        <f>IF(N273="sníž. přenesená",J273,0)</f>
        <v>0</v>
      </c>
      <c r="BI273" s="183">
        <f>IF(N273="nulová",J273,0)</f>
        <v>0</v>
      </c>
      <c r="BJ273" s="13" t="s">
        <v>77</v>
      </c>
      <c r="BK273" s="183">
        <f>ROUND(I273*H273,2)</f>
        <v>2100</v>
      </c>
      <c r="BL273" s="13" t="s">
        <v>112</v>
      </c>
      <c r="BM273" s="182" t="s">
        <v>494</v>
      </c>
    </row>
    <row r="274" s="2" customFormat="1">
      <c r="A274" s="28"/>
      <c r="B274" s="29"/>
      <c r="C274" s="30"/>
      <c r="D274" s="184" t="s">
        <v>114</v>
      </c>
      <c r="E274" s="30"/>
      <c r="F274" s="185" t="s">
        <v>493</v>
      </c>
      <c r="G274" s="30"/>
      <c r="H274" s="30"/>
      <c r="I274" s="30"/>
      <c r="J274" s="30"/>
      <c r="K274" s="30"/>
      <c r="L274" s="34"/>
      <c r="M274" s="186"/>
      <c r="N274" s="187"/>
      <c r="O274" s="73"/>
      <c r="P274" s="73"/>
      <c r="Q274" s="73"/>
      <c r="R274" s="73"/>
      <c r="S274" s="73"/>
      <c r="T274" s="74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T274" s="13" t="s">
        <v>114</v>
      </c>
      <c r="AU274" s="13" t="s">
        <v>69</v>
      </c>
    </row>
    <row r="275" s="2" customFormat="1" ht="16.5" customHeight="1">
      <c r="A275" s="28"/>
      <c r="B275" s="29"/>
      <c r="C275" s="171" t="s">
        <v>495</v>
      </c>
      <c r="D275" s="171" t="s">
        <v>105</v>
      </c>
      <c r="E275" s="172" t="s">
        <v>496</v>
      </c>
      <c r="F275" s="173" t="s">
        <v>497</v>
      </c>
      <c r="G275" s="174" t="s">
        <v>108</v>
      </c>
      <c r="H275" s="175">
        <v>2</v>
      </c>
      <c r="I275" s="176">
        <v>278</v>
      </c>
      <c r="J275" s="176">
        <f>ROUND(I275*H275,2)</f>
        <v>556</v>
      </c>
      <c r="K275" s="173" t="s">
        <v>109</v>
      </c>
      <c r="L275" s="177"/>
      <c r="M275" s="178" t="s">
        <v>17</v>
      </c>
      <c r="N275" s="179" t="s">
        <v>40</v>
      </c>
      <c r="O275" s="180">
        <v>0</v>
      </c>
      <c r="P275" s="180">
        <f>O275*H275</f>
        <v>0</v>
      </c>
      <c r="Q275" s="180">
        <v>0</v>
      </c>
      <c r="R275" s="180">
        <f>Q275*H275</f>
        <v>0</v>
      </c>
      <c r="S275" s="180">
        <v>0</v>
      </c>
      <c r="T275" s="181">
        <f>S275*H275</f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82" t="s">
        <v>110</v>
      </c>
      <c r="AT275" s="182" t="s">
        <v>105</v>
      </c>
      <c r="AU275" s="182" t="s">
        <v>69</v>
      </c>
      <c r="AY275" s="13" t="s">
        <v>111</v>
      </c>
      <c r="BE275" s="183">
        <f>IF(N275="základní",J275,0)</f>
        <v>556</v>
      </c>
      <c r="BF275" s="183">
        <f>IF(N275="snížená",J275,0)</f>
        <v>0</v>
      </c>
      <c r="BG275" s="183">
        <f>IF(N275="zákl. přenesená",J275,0)</f>
        <v>0</v>
      </c>
      <c r="BH275" s="183">
        <f>IF(N275="sníž. přenesená",J275,0)</f>
        <v>0</v>
      </c>
      <c r="BI275" s="183">
        <f>IF(N275="nulová",J275,0)</f>
        <v>0</v>
      </c>
      <c r="BJ275" s="13" t="s">
        <v>77</v>
      </c>
      <c r="BK275" s="183">
        <f>ROUND(I275*H275,2)</f>
        <v>556</v>
      </c>
      <c r="BL275" s="13" t="s">
        <v>112</v>
      </c>
      <c r="BM275" s="182" t="s">
        <v>498</v>
      </c>
    </row>
    <row r="276" s="2" customFormat="1">
      <c r="A276" s="28"/>
      <c r="B276" s="29"/>
      <c r="C276" s="30"/>
      <c r="D276" s="184" t="s">
        <v>114</v>
      </c>
      <c r="E276" s="30"/>
      <c r="F276" s="185" t="s">
        <v>497</v>
      </c>
      <c r="G276" s="30"/>
      <c r="H276" s="30"/>
      <c r="I276" s="30"/>
      <c r="J276" s="30"/>
      <c r="K276" s="30"/>
      <c r="L276" s="34"/>
      <c r="M276" s="186"/>
      <c r="N276" s="187"/>
      <c r="O276" s="73"/>
      <c r="P276" s="73"/>
      <c r="Q276" s="73"/>
      <c r="R276" s="73"/>
      <c r="S276" s="73"/>
      <c r="T276" s="74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T276" s="13" t="s">
        <v>114</v>
      </c>
      <c r="AU276" s="13" t="s">
        <v>69</v>
      </c>
    </row>
    <row r="277" s="2" customFormat="1" ht="21.75" customHeight="1">
      <c r="A277" s="28"/>
      <c r="B277" s="29"/>
      <c r="C277" s="171" t="s">
        <v>499</v>
      </c>
      <c r="D277" s="171" t="s">
        <v>105</v>
      </c>
      <c r="E277" s="172" t="s">
        <v>500</v>
      </c>
      <c r="F277" s="173" t="s">
        <v>501</v>
      </c>
      <c r="G277" s="174" t="s">
        <v>108</v>
      </c>
      <c r="H277" s="175">
        <v>2</v>
      </c>
      <c r="I277" s="176">
        <v>1600</v>
      </c>
      <c r="J277" s="176">
        <f>ROUND(I277*H277,2)</f>
        <v>3200</v>
      </c>
      <c r="K277" s="173" t="s">
        <v>109</v>
      </c>
      <c r="L277" s="177"/>
      <c r="M277" s="178" t="s">
        <v>17</v>
      </c>
      <c r="N277" s="179" t="s">
        <v>40</v>
      </c>
      <c r="O277" s="180">
        <v>0</v>
      </c>
      <c r="P277" s="180">
        <f>O277*H277</f>
        <v>0</v>
      </c>
      <c r="Q277" s="180">
        <v>0</v>
      </c>
      <c r="R277" s="180">
        <f>Q277*H277</f>
        <v>0</v>
      </c>
      <c r="S277" s="180">
        <v>0</v>
      </c>
      <c r="T277" s="181">
        <f>S277*H277</f>
        <v>0</v>
      </c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182" t="s">
        <v>110</v>
      </c>
      <c r="AT277" s="182" t="s">
        <v>105</v>
      </c>
      <c r="AU277" s="182" t="s">
        <v>69</v>
      </c>
      <c r="AY277" s="13" t="s">
        <v>111</v>
      </c>
      <c r="BE277" s="183">
        <f>IF(N277="základní",J277,0)</f>
        <v>3200</v>
      </c>
      <c r="BF277" s="183">
        <f>IF(N277="snížená",J277,0)</f>
        <v>0</v>
      </c>
      <c r="BG277" s="183">
        <f>IF(N277="zákl. přenesená",J277,0)</f>
        <v>0</v>
      </c>
      <c r="BH277" s="183">
        <f>IF(N277="sníž. přenesená",J277,0)</f>
        <v>0</v>
      </c>
      <c r="BI277" s="183">
        <f>IF(N277="nulová",J277,0)</f>
        <v>0</v>
      </c>
      <c r="BJ277" s="13" t="s">
        <v>77</v>
      </c>
      <c r="BK277" s="183">
        <f>ROUND(I277*H277,2)</f>
        <v>3200</v>
      </c>
      <c r="BL277" s="13" t="s">
        <v>112</v>
      </c>
      <c r="BM277" s="182" t="s">
        <v>502</v>
      </c>
    </row>
    <row r="278" s="2" customFormat="1">
      <c r="A278" s="28"/>
      <c r="B278" s="29"/>
      <c r="C278" s="30"/>
      <c r="D278" s="184" t="s">
        <v>114</v>
      </c>
      <c r="E278" s="30"/>
      <c r="F278" s="185" t="s">
        <v>501</v>
      </c>
      <c r="G278" s="30"/>
      <c r="H278" s="30"/>
      <c r="I278" s="30"/>
      <c r="J278" s="30"/>
      <c r="K278" s="30"/>
      <c r="L278" s="34"/>
      <c r="M278" s="186"/>
      <c r="N278" s="187"/>
      <c r="O278" s="73"/>
      <c r="P278" s="73"/>
      <c r="Q278" s="73"/>
      <c r="R278" s="73"/>
      <c r="S278" s="73"/>
      <c r="T278" s="74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T278" s="13" t="s">
        <v>114</v>
      </c>
      <c r="AU278" s="13" t="s">
        <v>69</v>
      </c>
    </row>
    <row r="279" s="2" customFormat="1" ht="16.5" customHeight="1">
      <c r="A279" s="28"/>
      <c r="B279" s="29"/>
      <c r="C279" s="171" t="s">
        <v>503</v>
      </c>
      <c r="D279" s="171" t="s">
        <v>105</v>
      </c>
      <c r="E279" s="172" t="s">
        <v>504</v>
      </c>
      <c r="F279" s="173" t="s">
        <v>505</v>
      </c>
      <c r="G279" s="174" t="s">
        <v>108</v>
      </c>
      <c r="H279" s="175">
        <v>2</v>
      </c>
      <c r="I279" s="176">
        <v>21000</v>
      </c>
      <c r="J279" s="176">
        <f>ROUND(I279*H279,2)</f>
        <v>42000</v>
      </c>
      <c r="K279" s="173" t="s">
        <v>109</v>
      </c>
      <c r="L279" s="177"/>
      <c r="M279" s="178" t="s">
        <v>17</v>
      </c>
      <c r="N279" s="179" t="s">
        <v>40</v>
      </c>
      <c r="O279" s="180">
        <v>0</v>
      </c>
      <c r="P279" s="180">
        <f>O279*H279</f>
        <v>0</v>
      </c>
      <c r="Q279" s="180">
        <v>0</v>
      </c>
      <c r="R279" s="180">
        <f>Q279*H279</f>
        <v>0</v>
      </c>
      <c r="S279" s="180">
        <v>0</v>
      </c>
      <c r="T279" s="181">
        <f>S279*H279</f>
        <v>0</v>
      </c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R279" s="182" t="s">
        <v>110</v>
      </c>
      <c r="AT279" s="182" t="s">
        <v>105</v>
      </c>
      <c r="AU279" s="182" t="s">
        <v>69</v>
      </c>
      <c r="AY279" s="13" t="s">
        <v>111</v>
      </c>
      <c r="BE279" s="183">
        <f>IF(N279="základní",J279,0)</f>
        <v>42000</v>
      </c>
      <c r="BF279" s="183">
        <f>IF(N279="snížená",J279,0)</f>
        <v>0</v>
      </c>
      <c r="BG279" s="183">
        <f>IF(N279="zákl. přenesená",J279,0)</f>
        <v>0</v>
      </c>
      <c r="BH279" s="183">
        <f>IF(N279="sníž. přenesená",J279,0)</f>
        <v>0</v>
      </c>
      <c r="BI279" s="183">
        <f>IF(N279="nulová",J279,0)</f>
        <v>0</v>
      </c>
      <c r="BJ279" s="13" t="s">
        <v>77</v>
      </c>
      <c r="BK279" s="183">
        <f>ROUND(I279*H279,2)</f>
        <v>42000</v>
      </c>
      <c r="BL279" s="13" t="s">
        <v>112</v>
      </c>
      <c r="BM279" s="182" t="s">
        <v>506</v>
      </c>
    </row>
    <row r="280" s="2" customFormat="1">
      <c r="A280" s="28"/>
      <c r="B280" s="29"/>
      <c r="C280" s="30"/>
      <c r="D280" s="184" t="s">
        <v>114</v>
      </c>
      <c r="E280" s="30"/>
      <c r="F280" s="185" t="s">
        <v>505</v>
      </c>
      <c r="G280" s="30"/>
      <c r="H280" s="30"/>
      <c r="I280" s="30"/>
      <c r="J280" s="30"/>
      <c r="K280" s="30"/>
      <c r="L280" s="34"/>
      <c r="M280" s="186"/>
      <c r="N280" s="187"/>
      <c r="O280" s="73"/>
      <c r="P280" s="73"/>
      <c r="Q280" s="73"/>
      <c r="R280" s="73"/>
      <c r="S280" s="73"/>
      <c r="T280" s="74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T280" s="13" t="s">
        <v>114</v>
      </c>
      <c r="AU280" s="13" t="s">
        <v>69</v>
      </c>
    </row>
    <row r="281" s="2" customFormat="1" ht="16.5" customHeight="1">
      <c r="A281" s="28"/>
      <c r="B281" s="29"/>
      <c r="C281" s="171" t="s">
        <v>507</v>
      </c>
      <c r="D281" s="171" t="s">
        <v>105</v>
      </c>
      <c r="E281" s="172" t="s">
        <v>508</v>
      </c>
      <c r="F281" s="173" t="s">
        <v>509</v>
      </c>
      <c r="G281" s="174" t="s">
        <v>108</v>
      </c>
      <c r="H281" s="175">
        <v>1</v>
      </c>
      <c r="I281" s="176">
        <v>44500</v>
      </c>
      <c r="J281" s="176">
        <f>ROUND(I281*H281,2)</f>
        <v>44500</v>
      </c>
      <c r="K281" s="173" t="s">
        <v>109</v>
      </c>
      <c r="L281" s="177"/>
      <c r="M281" s="178" t="s">
        <v>17</v>
      </c>
      <c r="N281" s="179" t="s">
        <v>40</v>
      </c>
      <c r="O281" s="180">
        <v>0</v>
      </c>
      <c r="P281" s="180">
        <f>O281*H281</f>
        <v>0</v>
      </c>
      <c r="Q281" s="180">
        <v>0</v>
      </c>
      <c r="R281" s="180">
        <f>Q281*H281</f>
        <v>0</v>
      </c>
      <c r="S281" s="180">
        <v>0</v>
      </c>
      <c r="T281" s="181">
        <f>S281*H281</f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82" t="s">
        <v>110</v>
      </c>
      <c r="AT281" s="182" t="s">
        <v>105</v>
      </c>
      <c r="AU281" s="182" t="s">
        <v>69</v>
      </c>
      <c r="AY281" s="13" t="s">
        <v>111</v>
      </c>
      <c r="BE281" s="183">
        <f>IF(N281="základní",J281,0)</f>
        <v>44500</v>
      </c>
      <c r="BF281" s="183">
        <f>IF(N281="snížená",J281,0)</f>
        <v>0</v>
      </c>
      <c r="BG281" s="183">
        <f>IF(N281="zákl. přenesená",J281,0)</f>
        <v>0</v>
      </c>
      <c r="BH281" s="183">
        <f>IF(N281="sníž. přenesená",J281,0)</f>
        <v>0</v>
      </c>
      <c r="BI281" s="183">
        <f>IF(N281="nulová",J281,0)</f>
        <v>0</v>
      </c>
      <c r="BJ281" s="13" t="s">
        <v>77</v>
      </c>
      <c r="BK281" s="183">
        <f>ROUND(I281*H281,2)</f>
        <v>44500</v>
      </c>
      <c r="BL281" s="13" t="s">
        <v>112</v>
      </c>
      <c r="BM281" s="182" t="s">
        <v>510</v>
      </c>
    </row>
    <row r="282" s="2" customFormat="1">
      <c r="A282" s="28"/>
      <c r="B282" s="29"/>
      <c r="C282" s="30"/>
      <c r="D282" s="184" t="s">
        <v>114</v>
      </c>
      <c r="E282" s="30"/>
      <c r="F282" s="185" t="s">
        <v>509</v>
      </c>
      <c r="G282" s="30"/>
      <c r="H282" s="30"/>
      <c r="I282" s="30"/>
      <c r="J282" s="30"/>
      <c r="K282" s="30"/>
      <c r="L282" s="34"/>
      <c r="M282" s="186"/>
      <c r="N282" s="187"/>
      <c r="O282" s="73"/>
      <c r="P282" s="73"/>
      <c r="Q282" s="73"/>
      <c r="R282" s="73"/>
      <c r="S282" s="73"/>
      <c r="T282" s="74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T282" s="13" t="s">
        <v>114</v>
      </c>
      <c r="AU282" s="13" t="s">
        <v>69</v>
      </c>
    </row>
    <row r="283" s="2" customFormat="1" ht="24.15" customHeight="1">
      <c r="A283" s="28"/>
      <c r="B283" s="29"/>
      <c r="C283" s="171" t="s">
        <v>511</v>
      </c>
      <c r="D283" s="171" t="s">
        <v>105</v>
      </c>
      <c r="E283" s="172" t="s">
        <v>512</v>
      </c>
      <c r="F283" s="173" t="s">
        <v>513</v>
      </c>
      <c r="G283" s="174" t="s">
        <v>108</v>
      </c>
      <c r="H283" s="175">
        <v>2</v>
      </c>
      <c r="I283" s="176">
        <v>13000</v>
      </c>
      <c r="J283" s="176">
        <f>ROUND(I283*H283,2)</f>
        <v>26000</v>
      </c>
      <c r="K283" s="173" t="s">
        <v>109</v>
      </c>
      <c r="L283" s="177"/>
      <c r="M283" s="178" t="s">
        <v>17</v>
      </c>
      <c r="N283" s="179" t="s">
        <v>40</v>
      </c>
      <c r="O283" s="180">
        <v>0</v>
      </c>
      <c r="P283" s="180">
        <f>O283*H283</f>
        <v>0</v>
      </c>
      <c r="Q283" s="180">
        <v>0</v>
      </c>
      <c r="R283" s="180">
        <f>Q283*H283</f>
        <v>0</v>
      </c>
      <c r="S283" s="180">
        <v>0</v>
      </c>
      <c r="T283" s="181">
        <f>S283*H283</f>
        <v>0</v>
      </c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182" t="s">
        <v>110</v>
      </c>
      <c r="AT283" s="182" t="s">
        <v>105</v>
      </c>
      <c r="AU283" s="182" t="s">
        <v>69</v>
      </c>
      <c r="AY283" s="13" t="s">
        <v>111</v>
      </c>
      <c r="BE283" s="183">
        <f>IF(N283="základní",J283,0)</f>
        <v>26000</v>
      </c>
      <c r="BF283" s="183">
        <f>IF(N283="snížená",J283,0)</f>
        <v>0</v>
      </c>
      <c r="BG283" s="183">
        <f>IF(N283="zákl. přenesená",J283,0)</f>
        <v>0</v>
      </c>
      <c r="BH283" s="183">
        <f>IF(N283="sníž. přenesená",J283,0)</f>
        <v>0</v>
      </c>
      <c r="BI283" s="183">
        <f>IF(N283="nulová",J283,0)</f>
        <v>0</v>
      </c>
      <c r="BJ283" s="13" t="s">
        <v>77</v>
      </c>
      <c r="BK283" s="183">
        <f>ROUND(I283*H283,2)</f>
        <v>26000</v>
      </c>
      <c r="BL283" s="13" t="s">
        <v>112</v>
      </c>
      <c r="BM283" s="182" t="s">
        <v>514</v>
      </c>
    </row>
    <row r="284" s="2" customFormat="1">
      <c r="A284" s="28"/>
      <c r="B284" s="29"/>
      <c r="C284" s="30"/>
      <c r="D284" s="184" t="s">
        <v>114</v>
      </c>
      <c r="E284" s="30"/>
      <c r="F284" s="185" t="s">
        <v>513</v>
      </c>
      <c r="G284" s="30"/>
      <c r="H284" s="30"/>
      <c r="I284" s="30"/>
      <c r="J284" s="30"/>
      <c r="K284" s="30"/>
      <c r="L284" s="34"/>
      <c r="M284" s="186"/>
      <c r="N284" s="187"/>
      <c r="O284" s="73"/>
      <c r="P284" s="73"/>
      <c r="Q284" s="73"/>
      <c r="R284" s="73"/>
      <c r="S284" s="73"/>
      <c r="T284" s="74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T284" s="13" t="s">
        <v>114</v>
      </c>
      <c r="AU284" s="13" t="s">
        <v>69</v>
      </c>
    </row>
    <row r="285" s="2" customFormat="1" ht="24.15" customHeight="1">
      <c r="A285" s="28"/>
      <c r="B285" s="29"/>
      <c r="C285" s="171" t="s">
        <v>515</v>
      </c>
      <c r="D285" s="171" t="s">
        <v>105</v>
      </c>
      <c r="E285" s="172" t="s">
        <v>516</v>
      </c>
      <c r="F285" s="173" t="s">
        <v>517</v>
      </c>
      <c r="G285" s="174" t="s">
        <v>108</v>
      </c>
      <c r="H285" s="175">
        <v>3</v>
      </c>
      <c r="I285" s="176">
        <v>2000</v>
      </c>
      <c r="J285" s="176">
        <f>ROUND(I285*H285,2)</f>
        <v>6000</v>
      </c>
      <c r="K285" s="173" t="s">
        <v>109</v>
      </c>
      <c r="L285" s="177"/>
      <c r="M285" s="178" t="s">
        <v>17</v>
      </c>
      <c r="N285" s="179" t="s">
        <v>40</v>
      </c>
      <c r="O285" s="180">
        <v>0</v>
      </c>
      <c r="P285" s="180">
        <f>O285*H285</f>
        <v>0</v>
      </c>
      <c r="Q285" s="180">
        <v>0</v>
      </c>
      <c r="R285" s="180">
        <f>Q285*H285</f>
        <v>0</v>
      </c>
      <c r="S285" s="180">
        <v>0</v>
      </c>
      <c r="T285" s="181">
        <f>S285*H285</f>
        <v>0</v>
      </c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182" t="s">
        <v>110</v>
      </c>
      <c r="AT285" s="182" t="s">
        <v>105</v>
      </c>
      <c r="AU285" s="182" t="s">
        <v>69</v>
      </c>
      <c r="AY285" s="13" t="s">
        <v>111</v>
      </c>
      <c r="BE285" s="183">
        <f>IF(N285="základní",J285,0)</f>
        <v>6000</v>
      </c>
      <c r="BF285" s="183">
        <f>IF(N285="snížená",J285,0)</f>
        <v>0</v>
      </c>
      <c r="BG285" s="183">
        <f>IF(N285="zákl. přenesená",J285,0)</f>
        <v>0</v>
      </c>
      <c r="BH285" s="183">
        <f>IF(N285="sníž. přenesená",J285,0)</f>
        <v>0</v>
      </c>
      <c r="BI285" s="183">
        <f>IF(N285="nulová",J285,0)</f>
        <v>0</v>
      </c>
      <c r="BJ285" s="13" t="s">
        <v>77</v>
      </c>
      <c r="BK285" s="183">
        <f>ROUND(I285*H285,2)</f>
        <v>6000</v>
      </c>
      <c r="BL285" s="13" t="s">
        <v>112</v>
      </c>
      <c r="BM285" s="182" t="s">
        <v>518</v>
      </c>
    </row>
    <row r="286" s="2" customFormat="1">
      <c r="A286" s="28"/>
      <c r="B286" s="29"/>
      <c r="C286" s="30"/>
      <c r="D286" s="184" t="s">
        <v>114</v>
      </c>
      <c r="E286" s="30"/>
      <c r="F286" s="185" t="s">
        <v>517</v>
      </c>
      <c r="G286" s="30"/>
      <c r="H286" s="30"/>
      <c r="I286" s="30"/>
      <c r="J286" s="30"/>
      <c r="K286" s="30"/>
      <c r="L286" s="34"/>
      <c r="M286" s="186"/>
      <c r="N286" s="187"/>
      <c r="O286" s="73"/>
      <c r="P286" s="73"/>
      <c r="Q286" s="73"/>
      <c r="R286" s="73"/>
      <c r="S286" s="73"/>
      <c r="T286" s="74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T286" s="13" t="s">
        <v>114</v>
      </c>
      <c r="AU286" s="13" t="s">
        <v>69</v>
      </c>
    </row>
    <row r="287" s="2" customFormat="1" ht="21.75" customHeight="1">
      <c r="A287" s="28"/>
      <c r="B287" s="29"/>
      <c r="C287" s="171" t="s">
        <v>519</v>
      </c>
      <c r="D287" s="171" t="s">
        <v>105</v>
      </c>
      <c r="E287" s="172" t="s">
        <v>520</v>
      </c>
      <c r="F287" s="173" t="s">
        <v>521</v>
      </c>
      <c r="G287" s="174" t="s">
        <v>108</v>
      </c>
      <c r="H287" s="175">
        <v>1</v>
      </c>
      <c r="I287" s="176">
        <v>25400</v>
      </c>
      <c r="J287" s="176">
        <f>ROUND(I287*H287,2)</f>
        <v>25400</v>
      </c>
      <c r="K287" s="173" t="s">
        <v>109</v>
      </c>
      <c r="L287" s="177"/>
      <c r="M287" s="178" t="s">
        <v>17</v>
      </c>
      <c r="N287" s="179" t="s">
        <v>40</v>
      </c>
      <c r="O287" s="180">
        <v>0</v>
      </c>
      <c r="P287" s="180">
        <f>O287*H287</f>
        <v>0</v>
      </c>
      <c r="Q287" s="180">
        <v>0</v>
      </c>
      <c r="R287" s="180">
        <f>Q287*H287</f>
        <v>0</v>
      </c>
      <c r="S287" s="180">
        <v>0</v>
      </c>
      <c r="T287" s="181">
        <f>S287*H287</f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82" t="s">
        <v>110</v>
      </c>
      <c r="AT287" s="182" t="s">
        <v>105</v>
      </c>
      <c r="AU287" s="182" t="s">
        <v>69</v>
      </c>
      <c r="AY287" s="13" t="s">
        <v>111</v>
      </c>
      <c r="BE287" s="183">
        <f>IF(N287="základní",J287,0)</f>
        <v>25400</v>
      </c>
      <c r="BF287" s="183">
        <f>IF(N287="snížená",J287,0)</f>
        <v>0</v>
      </c>
      <c r="BG287" s="183">
        <f>IF(N287="zákl. přenesená",J287,0)</f>
        <v>0</v>
      </c>
      <c r="BH287" s="183">
        <f>IF(N287="sníž. přenesená",J287,0)</f>
        <v>0</v>
      </c>
      <c r="BI287" s="183">
        <f>IF(N287="nulová",J287,0)</f>
        <v>0</v>
      </c>
      <c r="BJ287" s="13" t="s">
        <v>77</v>
      </c>
      <c r="BK287" s="183">
        <f>ROUND(I287*H287,2)</f>
        <v>25400</v>
      </c>
      <c r="BL287" s="13" t="s">
        <v>112</v>
      </c>
      <c r="BM287" s="182" t="s">
        <v>522</v>
      </c>
    </row>
    <row r="288" s="2" customFormat="1">
      <c r="A288" s="28"/>
      <c r="B288" s="29"/>
      <c r="C288" s="30"/>
      <c r="D288" s="184" t="s">
        <v>114</v>
      </c>
      <c r="E288" s="30"/>
      <c r="F288" s="185" t="s">
        <v>521</v>
      </c>
      <c r="G288" s="30"/>
      <c r="H288" s="30"/>
      <c r="I288" s="30"/>
      <c r="J288" s="30"/>
      <c r="K288" s="30"/>
      <c r="L288" s="34"/>
      <c r="M288" s="186"/>
      <c r="N288" s="187"/>
      <c r="O288" s="73"/>
      <c r="P288" s="73"/>
      <c r="Q288" s="73"/>
      <c r="R288" s="73"/>
      <c r="S288" s="73"/>
      <c r="T288" s="74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T288" s="13" t="s">
        <v>114</v>
      </c>
      <c r="AU288" s="13" t="s">
        <v>69</v>
      </c>
    </row>
    <row r="289" s="2" customFormat="1" ht="16.5" customHeight="1">
      <c r="A289" s="28"/>
      <c r="B289" s="29"/>
      <c r="C289" s="171" t="s">
        <v>523</v>
      </c>
      <c r="D289" s="171" t="s">
        <v>105</v>
      </c>
      <c r="E289" s="172" t="s">
        <v>524</v>
      </c>
      <c r="F289" s="173" t="s">
        <v>525</v>
      </c>
      <c r="G289" s="174" t="s">
        <v>108</v>
      </c>
      <c r="H289" s="175">
        <v>2</v>
      </c>
      <c r="I289" s="176">
        <v>3800</v>
      </c>
      <c r="J289" s="176">
        <f>ROUND(I289*H289,2)</f>
        <v>7600</v>
      </c>
      <c r="K289" s="173" t="s">
        <v>109</v>
      </c>
      <c r="L289" s="177"/>
      <c r="M289" s="178" t="s">
        <v>17</v>
      </c>
      <c r="N289" s="179" t="s">
        <v>40</v>
      </c>
      <c r="O289" s="180">
        <v>0</v>
      </c>
      <c r="P289" s="180">
        <f>O289*H289</f>
        <v>0</v>
      </c>
      <c r="Q289" s="180">
        <v>0</v>
      </c>
      <c r="R289" s="180">
        <f>Q289*H289</f>
        <v>0</v>
      </c>
      <c r="S289" s="180">
        <v>0</v>
      </c>
      <c r="T289" s="181">
        <f>S289*H289</f>
        <v>0</v>
      </c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182" t="s">
        <v>110</v>
      </c>
      <c r="AT289" s="182" t="s">
        <v>105</v>
      </c>
      <c r="AU289" s="182" t="s">
        <v>69</v>
      </c>
      <c r="AY289" s="13" t="s">
        <v>111</v>
      </c>
      <c r="BE289" s="183">
        <f>IF(N289="základní",J289,0)</f>
        <v>7600</v>
      </c>
      <c r="BF289" s="183">
        <f>IF(N289="snížená",J289,0)</f>
        <v>0</v>
      </c>
      <c r="BG289" s="183">
        <f>IF(N289="zákl. přenesená",J289,0)</f>
        <v>0</v>
      </c>
      <c r="BH289" s="183">
        <f>IF(N289="sníž. přenesená",J289,0)</f>
        <v>0</v>
      </c>
      <c r="BI289" s="183">
        <f>IF(N289="nulová",J289,0)</f>
        <v>0</v>
      </c>
      <c r="BJ289" s="13" t="s">
        <v>77</v>
      </c>
      <c r="BK289" s="183">
        <f>ROUND(I289*H289,2)</f>
        <v>7600</v>
      </c>
      <c r="BL289" s="13" t="s">
        <v>112</v>
      </c>
      <c r="BM289" s="182" t="s">
        <v>526</v>
      </c>
    </row>
    <row r="290" s="2" customFormat="1">
      <c r="A290" s="28"/>
      <c r="B290" s="29"/>
      <c r="C290" s="30"/>
      <c r="D290" s="184" t="s">
        <v>114</v>
      </c>
      <c r="E290" s="30"/>
      <c r="F290" s="185" t="s">
        <v>525</v>
      </c>
      <c r="G290" s="30"/>
      <c r="H290" s="30"/>
      <c r="I290" s="30"/>
      <c r="J290" s="30"/>
      <c r="K290" s="30"/>
      <c r="L290" s="34"/>
      <c r="M290" s="186"/>
      <c r="N290" s="187"/>
      <c r="O290" s="73"/>
      <c r="P290" s="73"/>
      <c r="Q290" s="73"/>
      <c r="R290" s="73"/>
      <c r="S290" s="73"/>
      <c r="T290" s="74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T290" s="13" t="s">
        <v>114</v>
      </c>
      <c r="AU290" s="13" t="s">
        <v>69</v>
      </c>
    </row>
    <row r="291" s="2" customFormat="1" ht="16.5" customHeight="1">
      <c r="A291" s="28"/>
      <c r="B291" s="29"/>
      <c r="C291" s="171" t="s">
        <v>527</v>
      </c>
      <c r="D291" s="171" t="s">
        <v>105</v>
      </c>
      <c r="E291" s="172" t="s">
        <v>528</v>
      </c>
      <c r="F291" s="173" t="s">
        <v>529</v>
      </c>
      <c r="G291" s="174" t="s">
        <v>108</v>
      </c>
      <c r="H291" s="175">
        <v>1</v>
      </c>
      <c r="I291" s="176">
        <v>10500</v>
      </c>
      <c r="J291" s="176">
        <f>ROUND(I291*H291,2)</f>
        <v>10500</v>
      </c>
      <c r="K291" s="173" t="s">
        <v>109</v>
      </c>
      <c r="L291" s="177"/>
      <c r="M291" s="178" t="s">
        <v>17</v>
      </c>
      <c r="N291" s="179" t="s">
        <v>40</v>
      </c>
      <c r="O291" s="180">
        <v>0</v>
      </c>
      <c r="P291" s="180">
        <f>O291*H291</f>
        <v>0</v>
      </c>
      <c r="Q291" s="180">
        <v>0</v>
      </c>
      <c r="R291" s="180">
        <f>Q291*H291</f>
        <v>0</v>
      </c>
      <c r="S291" s="180">
        <v>0</v>
      </c>
      <c r="T291" s="181">
        <f>S291*H291</f>
        <v>0</v>
      </c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182" t="s">
        <v>110</v>
      </c>
      <c r="AT291" s="182" t="s">
        <v>105</v>
      </c>
      <c r="AU291" s="182" t="s">
        <v>69</v>
      </c>
      <c r="AY291" s="13" t="s">
        <v>111</v>
      </c>
      <c r="BE291" s="183">
        <f>IF(N291="základní",J291,0)</f>
        <v>10500</v>
      </c>
      <c r="BF291" s="183">
        <f>IF(N291="snížená",J291,0)</f>
        <v>0</v>
      </c>
      <c r="BG291" s="183">
        <f>IF(N291="zákl. přenesená",J291,0)</f>
        <v>0</v>
      </c>
      <c r="BH291" s="183">
        <f>IF(N291="sníž. přenesená",J291,0)</f>
        <v>0</v>
      </c>
      <c r="BI291" s="183">
        <f>IF(N291="nulová",J291,0)</f>
        <v>0</v>
      </c>
      <c r="BJ291" s="13" t="s">
        <v>77</v>
      </c>
      <c r="BK291" s="183">
        <f>ROUND(I291*H291,2)</f>
        <v>10500</v>
      </c>
      <c r="BL291" s="13" t="s">
        <v>112</v>
      </c>
      <c r="BM291" s="182" t="s">
        <v>530</v>
      </c>
    </row>
    <row r="292" s="2" customFormat="1">
      <c r="A292" s="28"/>
      <c r="B292" s="29"/>
      <c r="C292" s="30"/>
      <c r="D292" s="184" t="s">
        <v>114</v>
      </c>
      <c r="E292" s="30"/>
      <c r="F292" s="185" t="s">
        <v>529</v>
      </c>
      <c r="G292" s="30"/>
      <c r="H292" s="30"/>
      <c r="I292" s="30"/>
      <c r="J292" s="30"/>
      <c r="K292" s="30"/>
      <c r="L292" s="34"/>
      <c r="M292" s="186"/>
      <c r="N292" s="187"/>
      <c r="O292" s="73"/>
      <c r="P292" s="73"/>
      <c r="Q292" s="73"/>
      <c r="R292" s="73"/>
      <c r="S292" s="73"/>
      <c r="T292" s="74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T292" s="13" t="s">
        <v>114</v>
      </c>
      <c r="AU292" s="13" t="s">
        <v>69</v>
      </c>
    </row>
    <row r="293" s="2" customFormat="1" ht="16.5" customHeight="1">
      <c r="A293" s="28"/>
      <c r="B293" s="29"/>
      <c r="C293" s="171" t="s">
        <v>531</v>
      </c>
      <c r="D293" s="171" t="s">
        <v>105</v>
      </c>
      <c r="E293" s="172" t="s">
        <v>532</v>
      </c>
      <c r="F293" s="173" t="s">
        <v>533</v>
      </c>
      <c r="G293" s="174" t="s">
        <v>108</v>
      </c>
      <c r="H293" s="175">
        <v>3</v>
      </c>
      <c r="I293" s="176">
        <v>18000</v>
      </c>
      <c r="J293" s="176">
        <f>ROUND(I293*H293,2)</f>
        <v>54000</v>
      </c>
      <c r="K293" s="173" t="s">
        <v>109</v>
      </c>
      <c r="L293" s="177"/>
      <c r="M293" s="178" t="s">
        <v>17</v>
      </c>
      <c r="N293" s="179" t="s">
        <v>40</v>
      </c>
      <c r="O293" s="180">
        <v>0</v>
      </c>
      <c r="P293" s="180">
        <f>O293*H293</f>
        <v>0</v>
      </c>
      <c r="Q293" s="180">
        <v>0</v>
      </c>
      <c r="R293" s="180">
        <f>Q293*H293</f>
        <v>0</v>
      </c>
      <c r="S293" s="180">
        <v>0</v>
      </c>
      <c r="T293" s="181">
        <f>S293*H293</f>
        <v>0</v>
      </c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182" t="s">
        <v>110</v>
      </c>
      <c r="AT293" s="182" t="s">
        <v>105</v>
      </c>
      <c r="AU293" s="182" t="s">
        <v>69</v>
      </c>
      <c r="AY293" s="13" t="s">
        <v>111</v>
      </c>
      <c r="BE293" s="183">
        <f>IF(N293="základní",J293,0)</f>
        <v>54000</v>
      </c>
      <c r="BF293" s="183">
        <f>IF(N293="snížená",J293,0)</f>
        <v>0</v>
      </c>
      <c r="BG293" s="183">
        <f>IF(N293="zákl. přenesená",J293,0)</f>
        <v>0</v>
      </c>
      <c r="BH293" s="183">
        <f>IF(N293="sníž. přenesená",J293,0)</f>
        <v>0</v>
      </c>
      <c r="BI293" s="183">
        <f>IF(N293="nulová",J293,0)</f>
        <v>0</v>
      </c>
      <c r="BJ293" s="13" t="s">
        <v>77</v>
      </c>
      <c r="BK293" s="183">
        <f>ROUND(I293*H293,2)</f>
        <v>54000</v>
      </c>
      <c r="BL293" s="13" t="s">
        <v>112</v>
      </c>
      <c r="BM293" s="182" t="s">
        <v>534</v>
      </c>
    </row>
    <row r="294" s="2" customFormat="1">
      <c r="A294" s="28"/>
      <c r="B294" s="29"/>
      <c r="C294" s="30"/>
      <c r="D294" s="184" t="s">
        <v>114</v>
      </c>
      <c r="E294" s="30"/>
      <c r="F294" s="185" t="s">
        <v>533</v>
      </c>
      <c r="G294" s="30"/>
      <c r="H294" s="30"/>
      <c r="I294" s="30"/>
      <c r="J294" s="30"/>
      <c r="K294" s="30"/>
      <c r="L294" s="34"/>
      <c r="M294" s="186"/>
      <c r="N294" s="187"/>
      <c r="O294" s="73"/>
      <c r="P294" s="73"/>
      <c r="Q294" s="73"/>
      <c r="R294" s="73"/>
      <c r="S294" s="73"/>
      <c r="T294" s="74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T294" s="13" t="s">
        <v>114</v>
      </c>
      <c r="AU294" s="13" t="s">
        <v>69</v>
      </c>
    </row>
    <row r="295" s="2" customFormat="1" ht="16.5" customHeight="1">
      <c r="A295" s="28"/>
      <c r="B295" s="29"/>
      <c r="C295" s="171" t="s">
        <v>535</v>
      </c>
      <c r="D295" s="171" t="s">
        <v>105</v>
      </c>
      <c r="E295" s="172" t="s">
        <v>536</v>
      </c>
      <c r="F295" s="173" t="s">
        <v>537</v>
      </c>
      <c r="G295" s="174" t="s">
        <v>108</v>
      </c>
      <c r="H295" s="175">
        <v>3</v>
      </c>
      <c r="I295" s="176">
        <v>2450</v>
      </c>
      <c r="J295" s="176">
        <f>ROUND(I295*H295,2)</f>
        <v>7350</v>
      </c>
      <c r="K295" s="173" t="s">
        <v>109</v>
      </c>
      <c r="L295" s="177"/>
      <c r="M295" s="178" t="s">
        <v>17</v>
      </c>
      <c r="N295" s="179" t="s">
        <v>40</v>
      </c>
      <c r="O295" s="180">
        <v>0</v>
      </c>
      <c r="P295" s="180">
        <f>O295*H295</f>
        <v>0</v>
      </c>
      <c r="Q295" s="180">
        <v>0</v>
      </c>
      <c r="R295" s="180">
        <f>Q295*H295</f>
        <v>0</v>
      </c>
      <c r="S295" s="180">
        <v>0</v>
      </c>
      <c r="T295" s="181">
        <f>S295*H295</f>
        <v>0</v>
      </c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182" t="s">
        <v>110</v>
      </c>
      <c r="AT295" s="182" t="s">
        <v>105</v>
      </c>
      <c r="AU295" s="182" t="s">
        <v>69</v>
      </c>
      <c r="AY295" s="13" t="s">
        <v>111</v>
      </c>
      <c r="BE295" s="183">
        <f>IF(N295="základní",J295,0)</f>
        <v>7350</v>
      </c>
      <c r="BF295" s="183">
        <f>IF(N295="snížená",J295,0)</f>
        <v>0</v>
      </c>
      <c r="BG295" s="183">
        <f>IF(N295="zákl. přenesená",J295,0)</f>
        <v>0</v>
      </c>
      <c r="BH295" s="183">
        <f>IF(N295="sníž. přenesená",J295,0)</f>
        <v>0</v>
      </c>
      <c r="BI295" s="183">
        <f>IF(N295="nulová",J295,0)</f>
        <v>0</v>
      </c>
      <c r="BJ295" s="13" t="s">
        <v>77</v>
      </c>
      <c r="BK295" s="183">
        <f>ROUND(I295*H295,2)</f>
        <v>7350</v>
      </c>
      <c r="BL295" s="13" t="s">
        <v>112</v>
      </c>
      <c r="BM295" s="182" t="s">
        <v>538</v>
      </c>
    </row>
    <row r="296" s="2" customFormat="1">
      <c r="A296" s="28"/>
      <c r="B296" s="29"/>
      <c r="C296" s="30"/>
      <c r="D296" s="184" t="s">
        <v>114</v>
      </c>
      <c r="E296" s="30"/>
      <c r="F296" s="185" t="s">
        <v>537</v>
      </c>
      <c r="G296" s="30"/>
      <c r="H296" s="30"/>
      <c r="I296" s="30"/>
      <c r="J296" s="30"/>
      <c r="K296" s="30"/>
      <c r="L296" s="34"/>
      <c r="M296" s="186"/>
      <c r="N296" s="187"/>
      <c r="O296" s="73"/>
      <c r="P296" s="73"/>
      <c r="Q296" s="73"/>
      <c r="R296" s="73"/>
      <c r="S296" s="73"/>
      <c r="T296" s="74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T296" s="13" t="s">
        <v>114</v>
      </c>
      <c r="AU296" s="13" t="s">
        <v>69</v>
      </c>
    </row>
    <row r="297" s="2" customFormat="1" ht="16.5" customHeight="1">
      <c r="A297" s="28"/>
      <c r="B297" s="29"/>
      <c r="C297" s="171" t="s">
        <v>539</v>
      </c>
      <c r="D297" s="171" t="s">
        <v>105</v>
      </c>
      <c r="E297" s="172" t="s">
        <v>540</v>
      </c>
      <c r="F297" s="173" t="s">
        <v>541</v>
      </c>
      <c r="G297" s="174" t="s">
        <v>108</v>
      </c>
      <c r="H297" s="175">
        <v>1</v>
      </c>
      <c r="I297" s="176">
        <v>5620</v>
      </c>
      <c r="J297" s="176">
        <f>ROUND(I297*H297,2)</f>
        <v>5620</v>
      </c>
      <c r="K297" s="173" t="s">
        <v>109</v>
      </c>
      <c r="L297" s="177"/>
      <c r="M297" s="178" t="s">
        <v>17</v>
      </c>
      <c r="N297" s="179" t="s">
        <v>40</v>
      </c>
      <c r="O297" s="180">
        <v>0</v>
      </c>
      <c r="P297" s="180">
        <f>O297*H297</f>
        <v>0</v>
      </c>
      <c r="Q297" s="180">
        <v>0</v>
      </c>
      <c r="R297" s="180">
        <f>Q297*H297</f>
        <v>0</v>
      </c>
      <c r="S297" s="180">
        <v>0</v>
      </c>
      <c r="T297" s="181">
        <f>S297*H297</f>
        <v>0</v>
      </c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182" t="s">
        <v>110</v>
      </c>
      <c r="AT297" s="182" t="s">
        <v>105</v>
      </c>
      <c r="AU297" s="182" t="s">
        <v>69</v>
      </c>
      <c r="AY297" s="13" t="s">
        <v>111</v>
      </c>
      <c r="BE297" s="183">
        <f>IF(N297="základní",J297,0)</f>
        <v>5620</v>
      </c>
      <c r="BF297" s="183">
        <f>IF(N297="snížená",J297,0)</f>
        <v>0</v>
      </c>
      <c r="BG297" s="183">
        <f>IF(N297="zákl. přenesená",J297,0)</f>
        <v>0</v>
      </c>
      <c r="BH297" s="183">
        <f>IF(N297="sníž. přenesená",J297,0)</f>
        <v>0</v>
      </c>
      <c r="BI297" s="183">
        <f>IF(N297="nulová",J297,0)</f>
        <v>0</v>
      </c>
      <c r="BJ297" s="13" t="s">
        <v>77</v>
      </c>
      <c r="BK297" s="183">
        <f>ROUND(I297*H297,2)</f>
        <v>5620</v>
      </c>
      <c r="BL297" s="13" t="s">
        <v>112</v>
      </c>
      <c r="BM297" s="182" t="s">
        <v>542</v>
      </c>
    </row>
    <row r="298" s="2" customFormat="1">
      <c r="A298" s="28"/>
      <c r="B298" s="29"/>
      <c r="C298" s="30"/>
      <c r="D298" s="184" t="s">
        <v>114</v>
      </c>
      <c r="E298" s="30"/>
      <c r="F298" s="185" t="s">
        <v>541</v>
      </c>
      <c r="G298" s="30"/>
      <c r="H298" s="30"/>
      <c r="I298" s="30"/>
      <c r="J298" s="30"/>
      <c r="K298" s="30"/>
      <c r="L298" s="34"/>
      <c r="M298" s="186"/>
      <c r="N298" s="187"/>
      <c r="O298" s="73"/>
      <c r="P298" s="73"/>
      <c r="Q298" s="73"/>
      <c r="R298" s="73"/>
      <c r="S298" s="73"/>
      <c r="T298" s="74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T298" s="13" t="s">
        <v>114</v>
      </c>
      <c r="AU298" s="13" t="s">
        <v>69</v>
      </c>
    </row>
    <row r="299" s="2" customFormat="1" ht="16.5" customHeight="1">
      <c r="A299" s="28"/>
      <c r="B299" s="29"/>
      <c r="C299" s="171" t="s">
        <v>543</v>
      </c>
      <c r="D299" s="171" t="s">
        <v>105</v>
      </c>
      <c r="E299" s="172" t="s">
        <v>544</v>
      </c>
      <c r="F299" s="173" t="s">
        <v>545</v>
      </c>
      <c r="G299" s="174" t="s">
        <v>108</v>
      </c>
      <c r="H299" s="175">
        <v>3</v>
      </c>
      <c r="I299" s="176">
        <v>2810</v>
      </c>
      <c r="J299" s="176">
        <f>ROUND(I299*H299,2)</f>
        <v>8430</v>
      </c>
      <c r="K299" s="173" t="s">
        <v>109</v>
      </c>
      <c r="L299" s="177"/>
      <c r="M299" s="178" t="s">
        <v>17</v>
      </c>
      <c r="N299" s="179" t="s">
        <v>40</v>
      </c>
      <c r="O299" s="180">
        <v>0</v>
      </c>
      <c r="P299" s="180">
        <f>O299*H299</f>
        <v>0</v>
      </c>
      <c r="Q299" s="180">
        <v>0</v>
      </c>
      <c r="R299" s="180">
        <f>Q299*H299</f>
        <v>0</v>
      </c>
      <c r="S299" s="180">
        <v>0</v>
      </c>
      <c r="T299" s="181">
        <f>S299*H299</f>
        <v>0</v>
      </c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R299" s="182" t="s">
        <v>110</v>
      </c>
      <c r="AT299" s="182" t="s">
        <v>105</v>
      </c>
      <c r="AU299" s="182" t="s">
        <v>69</v>
      </c>
      <c r="AY299" s="13" t="s">
        <v>111</v>
      </c>
      <c r="BE299" s="183">
        <f>IF(N299="základní",J299,0)</f>
        <v>8430</v>
      </c>
      <c r="BF299" s="183">
        <f>IF(N299="snížená",J299,0)</f>
        <v>0</v>
      </c>
      <c r="BG299" s="183">
        <f>IF(N299="zákl. přenesená",J299,0)</f>
        <v>0</v>
      </c>
      <c r="BH299" s="183">
        <f>IF(N299="sníž. přenesená",J299,0)</f>
        <v>0</v>
      </c>
      <c r="BI299" s="183">
        <f>IF(N299="nulová",J299,0)</f>
        <v>0</v>
      </c>
      <c r="BJ299" s="13" t="s">
        <v>77</v>
      </c>
      <c r="BK299" s="183">
        <f>ROUND(I299*H299,2)</f>
        <v>8430</v>
      </c>
      <c r="BL299" s="13" t="s">
        <v>112</v>
      </c>
      <c r="BM299" s="182" t="s">
        <v>546</v>
      </c>
    </row>
    <row r="300" s="2" customFormat="1">
      <c r="A300" s="28"/>
      <c r="B300" s="29"/>
      <c r="C300" s="30"/>
      <c r="D300" s="184" t="s">
        <v>114</v>
      </c>
      <c r="E300" s="30"/>
      <c r="F300" s="185" t="s">
        <v>545</v>
      </c>
      <c r="G300" s="30"/>
      <c r="H300" s="30"/>
      <c r="I300" s="30"/>
      <c r="J300" s="30"/>
      <c r="K300" s="30"/>
      <c r="L300" s="34"/>
      <c r="M300" s="186"/>
      <c r="N300" s="187"/>
      <c r="O300" s="73"/>
      <c r="P300" s="73"/>
      <c r="Q300" s="73"/>
      <c r="R300" s="73"/>
      <c r="S300" s="73"/>
      <c r="T300" s="74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T300" s="13" t="s">
        <v>114</v>
      </c>
      <c r="AU300" s="13" t="s">
        <v>69</v>
      </c>
    </row>
    <row r="301" s="2" customFormat="1" ht="16.5" customHeight="1">
      <c r="A301" s="28"/>
      <c r="B301" s="29"/>
      <c r="C301" s="171" t="s">
        <v>547</v>
      </c>
      <c r="D301" s="171" t="s">
        <v>105</v>
      </c>
      <c r="E301" s="172" t="s">
        <v>548</v>
      </c>
      <c r="F301" s="173" t="s">
        <v>549</v>
      </c>
      <c r="G301" s="174" t="s">
        <v>108</v>
      </c>
      <c r="H301" s="175">
        <v>3</v>
      </c>
      <c r="I301" s="176">
        <v>6480</v>
      </c>
      <c r="J301" s="176">
        <f>ROUND(I301*H301,2)</f>
        <v>19440</v>
      </c>
      <c r="K301" s="173" t="s">
        <v>109</v>
      </c>
      <c r="L301" s="177"/>
      <c r="M301" s="178" t="s">
        <v>17</v>
      </c>
      <c r="N301" s="179" t="s">
        <v>40</v>
      </c>
      <c r="O301" s="180">
        <v>0</v>
      </c>
      <c r="P301" s="180">
        <f>O301*H301</f>
        <v>0</v>
      </c>
      <c r="Q301" s="180">
        <v>0</v>
      </c>
      <c r="R301" s="180">
        <f>Q301*H301</f>
        <v>0</v>
      </c>
      <c r="S301" s="180">
        <v>0</v>
      </c>
      <c r="T301" s="181">
        <f>S301*H301</f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182" t="s">
        <v>110</v>
      </c>
      <c r="AT301" s="182" t="s">
        <v>105</v>
      </c>
      <c r="AU301" s="182" t="s">
        <v>69</v>
      </c>
      <c r="AY301" s="13" t="s">
        <v>111</v>
      </c>
      <c r="BE301" s="183">
        <f>IF(N301="základní",J301,0)</f>
        <v>19440</v>
      </c>
      <c r="BF301" s="183">
        <f>IF(N301="snížená",J301,0)</f>
        <v>0</v>
      </c>
      <c r="BG301" s="183">
        <f>IF(N301="zákl. přenesená",J301,0)</f>
        <v>0</v>
      </c>
      <c r="BH301" s="183">
        <f>IF(N301="sníž. přenesená",J301,0)</f>
        <v>0</v>
      </c>
      <c r="BI301" s="183">
        <f>IF(N301="nulová",J301,0)</f>
        <v>0</v>
      </c>
      <c r="BJ301" s="13" t="s">
        <v>77</v>
      </c>
      <c r="BK301" s="183">
        <f>ROUND(I301*H301,2)</f>
        <v>19440</v>
      </c>
      <c r="BL301" s="13" t="s">
        <v>112</v>
      </c>
      <c r="BM301" s="182" t="s">
        <v>550</v>
      </c>
    </row>
    <row r="302" s="2" customFormat="1">
      <c r="A302" s="28"/>
      <c r="B302" s="29"/>
      <c r="C302" s="30"/>
      <c r="D302" s="184" t="s">
        <v>114</v>
      </c>
      <c r="E302" s="30"/>
      <c r="F302" s="185" t="s">
        <v>549</v>
      </c>
      <c r="G302" s="30"/>
      <c r="H302" s="30"/>
      <c r="I302" s="30"/>
      <c r="J302" s="30"/>
      <c r="K302" s="30"/>
      <c r="L302" s="34"/>
      <c r="M302" s="186"/>
      <c r="N302" s="187"/>
      <c r="O302" s="73"/>
      <c r="P302" s="73"/>
      <c r="Q302" s="73"/>
      <c r="R302" s="73"/>
      <c r="S302" s="73"/>
      <c r="T302" s="74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T302" s="13" t="s">
        <v>114</v>
      </c>
      <c r="AU302" s="13" t="s">
        <v>69</v>
      </c>
    </row>
    <row r="303" s="2" customFormat="1" ht="21.75" customHeight="1">
      <c r="A303" s="28"/>
      <c r="B303" s="29"/>
      <c r="C303" s="171" t="s">
        <v>551</v>
      </c>
      <c r="D303" s="171" t="s">
        <v>105</v>
      </c>
      <c r="E303" s="172" t="s">
        <v>552</v>
      </c>
      <c r="F303" s="173" t="s">
        <v>553</v>
      </c>
      <c r="G303" s="174" t="s">
        <v>108</v>
      </c>
      <c r="H303" s="175">
        <v>3</v>
      </c>
      <c r="I303" s="176">
        <v>2500</v>
      </c>
      <c r="J303" s="176">
        <f>ROUND(I303*H303,2)</f>
        <v>7500</v>
      </c>
      <c r="K303" s="173" t="s">
        <v>109</v>
      </c>
      <c r="L303" s="177"/>
      <c r="M303" s="178" t="s">
        <v>17</v>
      </c>
      <c r="N303" s="179" t="s">
        <v>40</v>
      </c>
      <c r="O303" s="180">
        <v>0</v>
      </c>
      <c r="P303" s="180">
        <f>O303*H303</f>
        <v>0</v>
      </c>
      <c r="Q303" s="180">
        <v>0</v>
      </c>
      <c r="R303" s="180">
        <f>Q303*H303</f>
        <v>0</v>
      </c>
      <c r="S303" s="180">
        <v>0</v>
      </c>
      <c r="T303" s="181">
        <f>S303*H303</f>
        <v>0</v>
      </c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R303" s="182" t="s">
        <v>110</v>
      </c>
      <c r="AT303" s="182" t="s">
        <v>105</v>
      </c>
      <c r="AU303" s="182" t="s">
        <v>69</v>
      </c>
      <c r="AY303" s="13" t="s">
        <v>111</v>
      </c>
      <c r="BE303" s="183">
        <f>IF(N303="základní",J303,0)</f>
        <v>7500</v>
      </c>
      <c r="BF303" s="183">
        <f>IF(N303="snížená",J303,0)</f>
        <v>0</v>
      </c>
      <c r="BG303" s="183">
        <f>IF(N303="zákl. přenesená",J303,0)</f>
        <v>0</v>
      </c>
      <c r="BH303" s="183">
        <f>IF(N303="sníž. přenesená",J303,0)</f>
        <v>0</v>
      </c>
      <c r="BI303" s="183">
        <f>IF(N303="nulová",J303,0)</f>
        <v>0</v>
      </c>
      <c r="BJ303" s="13" t="s">
        <v>77</v>
      </c>
      <c r="BK303" s="183">
        <f>ROUND(I303*H303,2)</f>
        <v>7500</v>
      </c>
      <c r="BL303" s="13" t="s">
        <v>112</v>
      </c>
      <c r="BM303" s="182" t="s">
        <v>554</v>
      </c>
    </row>
    <row r="304" s="2" customFormat="1">
      <c r="A304" s="28"/>
      <c r="B304" s="29"/>
      <c r="C304" s="30"/>
      <c r="D304" s="184" t="s">
        <v>114</v>
      </c>
      <c r="E304" s="30"/>
      <c r="F304" s="185" t="s">
        <v>553</v>
      </c>
      <c r="G304" s="30"/>
      <c r="H304" s="30"/>
      <c r="I304" s="30"/>
      <c r="J304" s="30"/>
      <c r="K304" s="30"/>
      <c r="L304" s="34"/>
      <c r="M304" s="186"/>
      <c r="N304" s="187"/>
      <c r="O304" s="73"/>
      <c r="P304" s="73"/>
      <c r="Q304" s="73"/>
      <c r="R304" s="73"/>
      <c r="S304" s="73"/>
      <c r="T304" s="74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T304" s="13" t="s">
        <v>114</v>
      </c>
      <c r="AU304" s="13" t="s">
        <v>69</v>
      </c>
    </row>
    <row r="305" s="2" customFormat="1" ht="21.75" customHeight="1">
      <c r="A305" s="28"/>
      <c r="B305" s="29"/>
      <c r="C305" s="171" t="s">
        <v>555</v>
      </c>
      <c r="D305" s="171" t="s">
        <v>105</v>
      </c>
      <c r="E305" s="172" t="s">
        <v>556</v>
      </c>
      <c r="F305" s="173" t="s">
        <v>557</v>
      </c>
      <c r="G305" s="174" t="s">
        <v>108</v>
      </c>
      <c r="H305" s="175">
        <v>1</v>
      </c>
      <c r="I305" s="176">
        <v>13200</v>
      </c>
      <c r="J305" s="176">
        <f>ROUND(I305*H305,2)</f>
        <v>13200</v>
      </c>
      <c r="K305" s="173" t="s">
        <v>109</v>
      </c>
      <c r="L305" s="177"/>
      <c r="M305" s="178" t="s">
        <v>17</v>
      </c>
      <c r="N305" s="179" t="s">
        <v>40</v>
      </c>
      <c r="O305" s="180">
        <v>0</v>
      </c>
      <c r="P305" s="180">
        <f>O305*H305</f>
        <v>0</v>
      </c>
      <c r="Q305" s="180">
        <v>0</v>
      </c>
      <c r="R305" s="180">
        <f>Q305*H305</f>
        <v>0</v>
      </c>
      <c r="S305" s="180">
        <v>0</v>
      </c>
      <c r="T305" s="181">
        <f>S305*H305</f>
        <v>0</v>
      </c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R305" s="182" t="s">
        <v>110</v>
      </c>
      <c r="AT305" s="182" t="s">
        <v>105</v>
      </c>
      <c r="AU305" s="182" t="s">
        <v>69</v>
      </c>
      <c r="AY305" s="13" t="s">
        <v>111</v>
      </c>
      <c r="BE305" s="183">
        <f>IF(N305="základní",J305,0)</f>
        <v>13200</v>
      </c>
      <c r="BF305" s="183">
        <f>IF(N305="snížená",J305,0)</f>
        <v>0</v>
      </c>
      <c r="BG305" s="183">
        <f>IF(N305="zákl. přenesená",J305,0)</f>
        <v>0</v>
      </c>
      <c r="BH305" s="183">
        <f>IF(N305="sníž. přenesená",J305,0)</f>
        <v>0</v>
      </c>
      <c r="BI305" s="183">
        <f>IF(N305="nulová",J305,0)</f>
        <v>0</v>
      </c>
      <c r="BJ305" s="13" t="s">
        <v>77</v>
      </c>
      <c r="BK305" s="183">
        <f>ROUND(I305*H305,2)</f>
        <v>13200</v>
      </c>
      <c r="BL305" s="13" t="s">
        <v>112</v>
      </c>
      <c r="BM305" s="182" t="s">
        <v>558</v>
      </c>
    </row>
    <row r="306" s="2" customFormat="1">
      <c r="A306" s="28"/>
      <c r="B306" s="29"/>
      <c r="C306" s="30"/>
      <c r="D306" s="184" t="s">
        <v>114</v>
      </c>
      <c r="E306" s="30"/>
      <c r="F306" s="185" t="s">
        <v>557</v>
      </c>
      <c r="G306" s="30"/>
      <c r="H306" s="30"/>
      <c r="I306" s="30"/>
      <c r="J306" s="30"/>
      <c r="K306" s="30"/>
      <c r="L306" s="34"/>
      <c r="M306" s="186"/>
      <c r="N306" s="187"/>
      <c r="O306" s="73"/>
      <c r="P306" s="73"/>
      <c r="Q306" s="73"/>
      <c r="R306" s="73"/>
      <c r="S306" s="73"/>
      <c r="T306" s="74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T306" s="13" t="s">
        <v>114</v>
      </c>
      <c r="AU306" s="13" t="s">
        <v>69</v>
      </c>
    </row>
    <row r="307" s="2" customFormat="1" ht="16.5" customHeight="1">
      <c r="A307" s="28"/>
      <c r="B307" s="29"/>
      <c r="C307" s="171" t="s">
        <v>559</v>
      </c>
      <c r="D307" s="171" t="s">
        <v>105</v>
      </c>
      <c r="E307" s="172" t="s">
        <v>560</v>
      </c>
      <c r="F307" s="173" t="s">
        <v>561</v>
      </c>
      <c r="G307" s="174" t="s">
        <v>108</v>
      </c>
      <c r="H307" s="175">
        <v>1</v>
      </c>
      <c r="I307" s="176">
        <v>5700</v>
      </c>
      <c r="J307" s="176">
        <f>ROUND(I307*H307,2)</f>
        <v>5700</v>
      </c>
      <c r="K307" s="173" t="s">
        <v>109</v>
      </c>
      <c r="L307" s="177"/>
      <c r="M307" s="178" t="s">
        <v>17</v>
      </c>
      <c r="N307" s="179" t="s">
        <v>40</v>
      </c>
      <c r="O307" s="180">
        <v>0</v>
      </c>
      <c r="P307" s="180">
        <f>O307*H307</f>
        <v>0</v>
      </c>
      <c r="Q307" s="180">
        <v>0</v>
      </c>
      <c r="R307" s="180">
        <f>Q307*H307</f>
        <v>0</v>
      </c>
      <c r="S307" s="180">
        <v>0</v>
      </c>
      <c r="T307" s="181">
        <f>S307*H307</f>
        <v>0</v>
      </c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R307" s="182" t="s">
        <v>110</v>
      </c>
      <c r="AT307" s="182" t="s">
        <v>105</v>
      </c>
      <c r="AU307" s="182" t="s">
        <v>69</v>
      </c>
      <c r="AY307" s="13" t="s">
        <v>111</v>
      </c>
      <c r="BE307" s="183">
        <f>IF(N307="základní",J307,0)</f>
        <v>5700</v>
      </c>
      <c r="BF307" s="183">
        <f>IF(N307="snížená",J307,0)</f>
        <v>0</v>
      </c>
      <c r="BG307" s="183">
        <f>IF(N307="zákl. přenesená",J307,0)</f>
        <v>0</v>
      </c>
      <c r="BH307" s="183">
        <f>IF(N307="sníž. přenesená",J307,0)</f>
        <v>0</v>
      </c>
      <c r="BI307" s="183">
        <f>IF(N307="nulová",J307,0)</f>
        <v>0</v>
      </c>
      <c r="BJ307" s="13" t="s">
        <v>77</v>
      </c>
      <c r="BK307" s="183">
        <f>ROUND(I307*H307,2)</f>
        <v>5700</v>
      </c>
      <c r="BL307" s="13" t="s">
        <v>112</v>
      </c>
      <c r="BM307" s="182" t="s">
        <v>562</v>
      </c>
    </row>
    <row r="308" s="2" customFormat="1">
      <c r="A308" s="28"/>
      <c r="B308" s="29"/>
      <c r="C308" s="30"/>
      <c r="D308" s="184" t="s">
        <v>114</v>
      </c>
      <c r="E308" s="30"/>
      <c r="F308" s="185" t="s">
        <v>561</v>
      </c>
      <c r="G308" s="30"/>
      <c r="H308" s="30"/>
      <c r="I308" s="30"/>
      <c r="J308" s="30"/>
      <c r="K308" s="30"/>
      <c r="L308" s="34"/>
      <c r="M308" s="186"/>
      <c r="N308" s="187"/>
      <c r="O308" s="73"/>
      <c r="P308" s="73"/>
      <c r="Q308" s="73"/>
      <c r="R308" s="73"/>
      <c r="S308" s="73"/>
      <c r="T308" s="74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T308" s="13" t="s">
        <v>114</v>
      </c>
      <c r="AU308" s="13" t="s">
        <v>69</v>
      </c>
    </row>
    <row r="309" s="2" customFormat="1" ht="16.5" customHeight="1">
      <c r="A309" s="28"/>
      <c r="B309" s="29"/>
      <c r="C309" s="171" t="s">
        <v>563</v>
      </c>
      <c r="D309" s="171" t="s">
        <v>105</v>
      </c>
      <c r="E309" s="172" t="s">
        <v>564</v>
      </c>
      <c r="F309" s="173" t="s">
        <v>565</v>
      </c>
      <c r="G309" s="174" t="s">
        <v>108</v>
      </c>
      <c r="H309" s="175">
        <v>1</v>
      </c>
      <c r="I309" s="176">
        <v>5050</v>
      </c>
      <c r="J309" s="176">
        <f>ROUND(I309*H309,2)</f>
        <v>5050</v>
      </c>
      <c r="K309" s="173" t="s">
        <v>109</v>
      </c>
      <c r="L309" s="177"/>
      <c r="M309" s="178" t="s">
        <v>17</v>
      </c>
      <c r="N309" s="179" t="s">
        <v>40</v>
      </c>
      <c r="O309" s="180">
        <v>0</v>
      </c>
      <c r="P309" s="180">
        <f>O309*H309</f>
        <v>0</v>
      </c>
      <c r="Q309" s="180">
        <v>0</v>
      </c>
      <c r="R309" s="180">
        <f>Q309*H309</f>
        <v>0</v>
      </c>
      <c r="S309" s="180">
        <v>0</v>
      </c>
      <c r="T309" s="181">
        <f>S309*H309</f>
        <v>0</v>
      </c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R309" s="182" t="s">
        <v>110</v>
      </c>
      <c r="AT309" s="182" t="s">
        <v>105</v>
      </c>
      <c r="AU309" s="182" t="s">
        <v>69</v>
      </c>
      <c r="AY309" s="13" t="s">
        <v>111</v>
      </c>
      <c r="BE309" s="183">
        <f>IF(N309="základní",J309,0)</f>
        <v>5050</v>
      </c>
      <c r="BF309" s="183">
        <f>IF(N309="snížená",J309,0)</f>
        <v>0</v>
      </c>
      <c r="BG309" s="183">
        <f>IF(N309="zákl. přenesená",J309,0)</f>
        <v>0</v>
      </c>
      <c r="BH309" s="183">
        <f>IF(N309="sníž. přenesená",J309,0)</f>
        <v>0</v>
      </c>
      <c r="BI309" s="183">
        <f>IF(N309="nulová",J309,0)</f>
        <v>0</v>
      </c>
      <c r="BJ309" s="13" t="s">
        <v>77</v>
      </c>
      <c r="BK309" s="183">
        <f>ROUND(I309*H309,2)</f>
        <v>5050</v>
      </c>
      <c r="BL309" s="13" t="s">
        <v>112</v>
      </c>
      <c r="BM309" s="182" t="s">
        <v>566</v>
      </c>
    </row>
    <row r="310" s="2" customFormat="1">
      <c r="A310" s="28"/>
      <c r="B310" s="29"/>
      <c r="C310" s="30"/>
      <c r="D310" s="184" t="s">
        <v>114</v>
      </c>
      <c r="E310" s="30"/>
      <c r="F310" s="185" t="s">
        <v>565</v>
      </c>
      <c r="G310" s="30"/>
      <c r="H310" s="30"/>
      <c r="I310" s="30"/>
      <c r="J310" s="30"/>
      <c r="K310" s="30"/>
      <c r="L310" s="34"/>
      <c r="M310" s="186"/>
      <c r="N310" s="187"/>
      <c r="O310" s="73"/>
      <c r="P310" s="73"/>
      <c r="Q310" s="73"/>
      <c r="R310" s="73"/>
      <c r="S310" s="73"/>
      <c r="T310" s="74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T310" s="13" t="s">
        <v>114</v>
      </c>
      <c r="AU310" s="13" t="s">
        <v>69</v>
      </c>
    </row>
    <row r="311" s="2" customFormat="1" ht="16.5" customHeight="1">
      <c r="A311" s="28"/>
      <c r="B311" s="29"/>
      <c r="C311" s="171" t="s">
        <v>567</v>
      </c>
      <c r="D311" s="171" t="s">
        <v>105</v>
      </c>
      <c r="E311" s="172" t="s">
        <v>568</v>
      </c>
      <c r="F311" s="173" t="s">
        <v>569</v>
      </c>
      <c r="G311" s="174" t="s">
        <v>108</v>
      </c>
      <c r="H311" s="175">
        <v>2</v>
      </c>
      <c r="I311" s="176">
        <v>2550</v>
      </c>
      <c r="J311" s="176">
        <f>ROUND(I311*H311,2)</f>
        <v>5100</v>
      </c>
      <c r="K311" s="173" t="s">
        <v>109</v>
      </c>
      <c r="L311" s="177"/>
      <c r="M311" s="178" t="s">
        <v>17</v>
      </c>
      <c r="N311" s="179" t="s">
        <v>40</v>
      </c>
      <c r="O311" s="180">
        <v>0</v>
      </c>
      <c r="P311" s="180">
        <f>O311*H311</f>
        <v>0</v>
      </c>
      <c r="Q311" s="180">
        <v>0</v>
      </c>
      <c r="R311" s="180">
        <f>Q311*H311</f>
        <v>0</v>
      </c>
      <c r="S311" s="180">
        <v>0</v>
      </c>
      <c r="T311" s="181">
        <f>S311*H311</f>
        <v>0</v>
      </c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R311" s="182" t="s">
        <v>110</v>
      </c>
      <c r="AT311" s="182" t="s">
        <v>105</v>
      </c>
      <c r="AU311" s="182" t="s">
        <v>69</v>
      </c>
      <c r="AY311" s="13" t="s">
        <v>111</v>
      </c>
      <c r="BE311" s="183">
        <f>IF(N311="základní",J311,0)</f>
        <v>5100</v>
      </c>
      <c r="BF311" s="183">
        <f>IF(N311="snížená",J311,0)</f>
        <v>0</v>
      </c>
      <c r="BG311" s="183">
        <f>IF(N311="zákl. přenesená",J311,0)</f>
        <v>0</v>
      </c>
      <c r="BH311" s="183">
        <f>IF(N311="sníž. přenesená",J311,0)</f>
        <v>0</v>
      </c>
      <c r="BI311" s="183">
        <f>IF(N311="nulová",J311,0)</f>
        <v>0</v>
      </c>
      <c r="BJ311" s="13" t="s">
        <v>77</v>
      </c>
      <c r="BK311" s="183">
        <f>ROUND(I311*H311,2)</f>
        <v>5100</v>
      </c>
      <c r="BL311" s="13" t="s">
        <v>112</v>
      </c>
      <c r="BM311" s="182" t="s">
        <v>570</v>
      </c>
    </row>
    <row r="312" s="2" customFormat="1">
      <c r="A312" s="28"/>
      <c r="B312" s="29"/>
      <c r="C312" s="30"/>
      <c r="D312" s="184" t="s">
        <v>114</v>
      </c>
      <c r="E312" s="30"/>
      <c r="F312" s="185" t="s">
        <v>569</v>
      </c>
      <c r="G312" s="30"/>
      <c r="H312" s="30"/>
      <c r="I312" s="30"/>
      <c r="J312" s="30"/>
      <c r="K312" s="30"/>
      <c r="L312" s="34"/>
      <c r="M312" s="186"/>
      <c r="N312" s="187"/>
      <c r="O312" s="73"/>
      <c r="P312" s="73"/>
      <c r="Q312" s="73"/>
      <c r="R312" s="73"/>
      <c r="S312" s="73"/>
      <c r="T312" s="74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T312" s="13" t="s">
        <v>114</v>
      </c>
      <c r="AU312" s="13" t="s">
        <v>69</v>
      </c>
    </row>
    <row r="313" s="2" customFormat="1" ht="16.5" customHeight="1">
      <c r="A313" s="28"/>
      <c r="B313" s="29"/>
      <c r="C313" s="171" t="s">
        <v>571</v>
      </c>
      <c r="D313" s="171" t="s">
        <v>105</v>
      </c>
      <c r="E313" s="172" t="s">
        <v>572</v>
      </c>
      <c r="F313" s="173" t="s">
        <v>573</v>
      </c>
      <c r="G313" s="174" t="s">
        <v>108</v>
      </c>
      <c r="H313" s="175">
        <v>1</v>
      </c>
      <c r="I313" s="176">
        <v>1730</v>
      </c>
      <c r="J313" s="176">
        <f>ROUND(I313*H313,2)</f>
        <v>1730</v>
      </c>
      <c r="K313" s="173" t="s">
        <v>109</v>
      </c>
      <c r="L313" s="177"/>
      <c r="M313" s="178" t="s">
        <v>17</v>
      </c>
      <c r="N313" s="179" t="s">
        <v>40</v>
      </c>
      <c r="O313" s="180">
        <v>0</v>
      </c>
      <c r="P313" s="180">
        <f>O313*H313</f>
        <v>0</v>
      </c>
      <c r="Q313" s="180">
        <v>0</v>
      </c>
      <c r="R313" s="180">
        <f>Q313*H313</f>
        <v>0</v>
      </c>
      <c r="S313" s="180">
        <v>0</v>
      </c>
      <c r="T313" s="181">
        <f>S313*H313</f>
        <v>0</v>
      </c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R313" s="182" t="s">
        <v>110</v>
      </c>
      <c r="AT313" s="182" t="s">
        <v>105</v>
      </c>
      <c r="AU313" s="182" t="s">
        <v>69</v>
      </c>
      <c r="AY313" s="13" t="s">
        <v>111</v>
      </c>
      <c r="BE313" s="183">
        <f>IF(N313="základní",J313,0)</f>
        <v>1730</v>
      </c>
      <c r="BF313" s="183">
        <f>IF(N313="snížená",J313,0)</f>
        <v>0</v>
      </c>
      <c r="BG313" s="183">
        <f>IF(N313="zákl. přenesená",J313,0)</f>
        <v>0</v>
      </c>
      <c r="BH313" s="183">
        <f>IF(N313="sníž. přenesená",J313,0)</f>
        <v>0</v>
      </c>
      <c r="BI313" s="183">
        <f>IF(N313="nulová",J313,0)</f>
        <v>0</v>
      </c>
      <c r="BJ313" s="13" t="s">
        <v>77</v>
      </c>
      <c r="BK313" s="183">
        <f>ROUND(I313*H313,2)</f>
        <v>1730</v>
      </c>
      <c r="BL313" s="13" t="s">
        <v>112</v>
      </c>
      <c r="BM313" s="182" t="s">
        <v>574</v>
      </c>
    </row>
    <row r="314" s="2" customFormat="1">
      <c r="A314" s="28"/>
      <c r="B314" s="29"/>
      <c r="C314" s="30"/>
      <c r="D314" s="184" t="s">
        <v>114</v>
      </c>
      <c r="E314" s="30"/>
      <c r="F314" s="185" t="s">
        <v>573</v>
      </c>
      <c r="G314" s="30"/>
      <c r="H314" s="30"/>
      <c r="I314" s="30"/>
      <c r="J314" s="30"/>
      <c r="K314" s="30"/>
      <c r="L314" s="34"/>
      <c r="M314" s="186"/>
      <c r="N314" s="187"/>
      <c r="O314" s="73"/>
      <c r="P314" s="73"/>
      <c r="Q314" s="73"/>
      <c r="R314" s="73"/>
      <c r="S314" s="73"/>
      <c r="T314" s="74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T314" s="13" t="s">
        <v>114</v>
      </c>
      <c r="AU314" s="13" t="s">
        <v>69</v>
      </c>
    </row>
    <row r="315" s="2" customFormat="1" ht="24.15" customHeight="1">
      <c r="A315" s="28"/>
      <c r="B315" s="29"/>
      <c r="C315" s="171" t="s">
        <v>575</v>
      </c>
      <c r="D315" s="171" t="s">
        <v>105</v>
      </c>
      <c r="E315" s="172" t="s">
        <v>576</v>
      </c>
      <c r="F315" s="173" t="s">
        <v>577</v>
      </c>
      <c r="G315" s="174" t="s">
        <v>108</v>
      </c>
      <c r="H315" s="175">
        <v>2</v>
      </c>
      <c r="I315" s="176">
        <v>10700</v>
      </c>
      <c r="J315" s="176">
        <f>ROUND(I315*H315,2)</f>
        <v>21400</v>
      </c>
      <c r="K315" s="173" t="s">
        <v>109</v>
      </c>
      <c r="L315" s="177"/>
      <c r="M315" s="178" t="s">
        <v>17</v>
      </c>
      <c r="N315" s="179" t="s">
        <v>40</v>
      </c>
      <c r="O315" s="180">
        <v>0</v>
      </c>
      <c r="P315" s="180">
        <f>O315*H315</f>
        <v>0</v>
      </c>
      <c r="Q315" s="180">
        <v>0</v>
      </c>
      <c r="R315" s="180">
        <f>Q315*H315</f>
        <v>0</v>
      </c>
      <c r="S315" s="180">
        <v>0</v>
      </c>
      <c r="T315" s="181">
        <f>S315*H315</f>
        <v>0</v>
      </c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R315" s="182" t="s">
        <v>110</v>
      </c>
      <c r="AT315" s="182" t="s">
        <v>105</v>
      </c>
      <c r="AU315" s="182" t="s">
        <v>69</v>
      </c>
      <c r="AY315" s="13" t="s">
        <v>111</v>
      </c>
      <c r="BE315" s="183">
        <f>IF(N315="základní",J315,0)</f>
        <v>21400</v>
      </c>
      <c r="BF315" s="183">
        <f>IF(N315="snížená",J315,0)</f>
        <v>0</v>
      </c>
      <c r="BG315" s="183">
        <f>IF(N315="zákl. přenesená",J315,0)</f>
        <v>0</v>
      </c>
      <c r="BH315" s="183">
        <f>IF(N315="sníž. přenesená",J315,0)</f>
        <v>0</v>
      </c>
      <c r="BI315" s="183">
        <f>IF(N315="nulová",J315,0)</f>
        <v>0</v>
      </c>
      <c r="BJ315" s="13" t="s">
        <v>77</v>
      </c>
      <c r="BK315" s="183">
        <f>ROUND(I315*H315,2)</f>
        <v>21400</v>
      </c>
      <c r="BL315" s="13" t="s">
        <v>112</v>
      </c>
      <c r="BM315" s="182" t="s">
        <v>578</v>
      </c>
    </row>
    <row r="316" s="2" customFormat="1">
      <c r="A316" s="28"/>
      <c r="B316" s="29"/>
      <c r="C316" s="30"/>
      <c r="D316" s="184" t="s">
        <v>114</v>
      </c>
      <c r="E316" s="30"/>
      <c r="F316" s="185" t="s">
        <v>577</v>
      </c>
      <c r="G316" s="30"/>
      <c r="H316" s="30"/>
      <c r="I316" s="30"/>
      <c r="J316" s="30"/>
      <c r="K316" s="30"/>
      <c r="L316" s="34"/>
      <c r="M316" s="186"/>
      <c r="N316" s="187"/>
      <c r="O316" s="73"/>
      <c r="P316" s="73"/>
      <c r="Q316" s="73"/>
      <c r="R316" s="73"/>
      <c r="S316" s="73"/>
      <c r="T316" s="74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T316" s="13" t="s">
        <v>114</v>
      </c>
      <c r="AU316" s="13" t="s">
        <v>69</v>
      </c>
    </row>
    <row r="317" s="2" customFormat="1" ht="24.15" customHeight="1">
      <c r="A317" s="28"/>
      <c r="B317" s="29"/>
      <c r="C317" s="171" t="s">
        <v>579</v>
      </c>
      <c r="D317" s="171" t="s">
        <v>105</v>
      </c>
      <c r="E317" s="172" t="s">
        <v>580</v>
      </c>
      <c r="F317" s="173" t="s">
        <v>581</v>
      </c>
      <c r="G317" s="174" t="s">
        <v>108</v>
      </c>
      <c r="H317" s="175">
        <v>2</v>
      </c>
      <c r="I317" s="176">
        <v>11100</v>
      </c>
      <c r="J317" s="176">
        <f>ROUND(I317*H317,2)</f>
        <v>22200</v>
      </c>
      <c r="K317" s="173" t="s">
        <v>109</v>
      </c>
      <c r="L317" s="177"/>
      <c r="M317" s="178" t="s">
        <v>17</v>
      </c>
      <c r="N317" s="179" t="s">
        <v>40</v>
      </c>
      <c r="O317" s="180">
        <v>0</v>
      </c>
      <c r="P317" s="180">
        <f>O317*H317</f>
        <v>0</v>
      </c>
      <c r="Q317" s="180">
        <v>0</v>
      </c>
      <c r="R317" s="180">
        <f>Q317*H317</f>
        <v>0</v>
      </c>
      <c r="S317" s="180">
        <v>0</v>
      </c>
      <c r="T317" s="181">
        <f>S317*H317</f>
        <v>0</v>
      </c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R317" s="182" t="s">
        <v>110</v>
      </c>
      <c r="AT317" s="182" t="s">
        <v>105</v>
      </c>
      <c r="AU317" s="182" t="s">
        <v>69</v>
      </c>
      <c r="AY317" s="13" t="s">
        <v>111</v>
      </c>
      <c r="BE317" s="183">
        <f>IF(N317="základní",J317,0)</f>
        <v>22200</v>
      </c>
      <c r="BF317" s="183">
        <f>IF(N317="snížená",J317,0)</f>
        <v>0</v>
      </c>
      <c r="BG317" s="183">
        <f>IF(N317="zákl. přenesená",J317,0)</f>
        <v>0</v>
      </c>
      <c r="BH317" s="183">
        <f>IF(N317="sníž. přenesená",J317,0)</f>
        <v>0</v>
      </c>
      <c r="BI317" s="183">
        <f>IF(N317="nulová",J317,0)</f>
        <v>0</v>
      </c>
      <c r="BJ317" s="13" t="s">
        <v>77</v>
      </c>
      <c r="BK317" s="183">
        <f>ROUND(I317*H317,2)</f>
        <v>22200</v>
      </c>
      <c r="BL317" s="13" t="s">
        <v>112</v>
      </c>
      <c r="BM317" s="182" t="s">
        <v>582</v>
      </c>
    </row>
    <row r="318" s="2" customFormat="1">
      <c r="A318" s="28"/>
      <c r="B318" s="29"/>
      <c r="C318" s="30"/>
      <c r="D318" s="184" t="s">
        <v>114</v>
      </c>
      <c r="E318" s="30"/>
      <c r="F318" s="185" t="s">
        <v>581</v>
      </c>
      <c r="G318" s="30"/>
      <c r="H318" s="30"/>
      <c r="I318" s="30"/>
      <c r="J318" s="30"/>
      <c r="K318" s="30"/>
      <c r="L318" s="34"/>
      <c r="M318" s="186"/>
      <c r="N318" s="187"/>
      <c r="O318" s="73"/>
      <c r="P318" s="73"/>
      <c r="Q318" s="73"/>
      <c r="R318" s="73"/>
      <c r="S318" s="73"/>
      <c r="T318" s="74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T318" s="13" t="s">
        <v>114</v>
      </c>
      <c r="AU318" s="13" t="s">
        <v>69</v>
      </c>
    </row>
    <row r="319" s="2" customFormat="1" ht="24.15" customHeight="1">
      <c r="A319" s="28"/>
      <c r="B319" s="29"/>
      <c r="C319" s="171" t="s">
        <v>583</v>
      </c>
      <c r="D319" s="171" t="s">
        <v>105</v>
      </c>
      <c r="E319" s="172" t="s">
        <v>584</v>
      </c>
      <c r="F319" s="173" t="s">
        <v>585</v>
      </c>
      <c r="G319" s="174" t="s">
        <v>108</v>
      </c>
      <c r="H319" s="175">
        <v>1</v>
      </c>
      <c r="I319" s="176">
        <v>14500</v>
      </c>
      <c r="J319" s="176">
        <f>ROUND(I319*H319,2)</f>
        <v>14500</v>
      </c>
      <c r="K319" s="173" t="s">
        <v>109</v>
      </c>
      <c r="L319" s="177"/>
      <c r="M319" s="178" t="s">
        <v>17</v>
      </c>
      <c r="N319" s="179" t="s">
        <v>40</v>
      </c>
      <c r="O319" s="180">
        <v>0</v>
      </c>
      <c r="P319" s="180">
        <f>O319*H319</f>
        <v>0</v>
      </c>
      <c r="Q319" s="180">
        <v>0</v>
      </c>
      <c r="R319" s="180">
        <f>Q319*H319</f>
        <v>0</v>
      </c>
      <c r="S319" s="180">
        <v>0</v>
      </c>
      <c r="T319" s="181">
        <f>S319*H319</f>
        <v>0</v>
      </c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R319" s="182" t="s">
        <v>110</v>
      </c>
      <c r="AT319" s="182" t="s">
        <v>105</v>
      </c>
      <c r="AU319" s="182" t="s">
        <v>69</v>
      </c>
      <c r="AY319" s="13" t="s">
        <v>111</v>
      </c>
      <c r="BE319" s="183">
        <f>IF(N319="základní",J319,0)</f>
        <v>14500</v>
      </c>
      <c r="BF319" s="183">
        <f>IF(N319="snížená",J319,0)</f>
        <v>0</v>
      </c>
      <c r="BG319" s="183">
        <f>IF(N319="zákl. přenesená",J319,0)</f>
        <v>0</v>
      </c>
      <c r="BH319" s="183">
        <f>IF(N319="sníž. přenesená",J319,0)</f>
        <v>0</v>
      </c>
      <c r="BI319" s="183">
        <f>IF(N319="nulová",J319,0)</f>
        <v>0</v>
      </c>
      <c r="BJ319" s="13" t="s">
        <v>77</v>
      </c>
      <c r="BK319" s="183">
        <f>ROUND(I319*H319,2)</f>
        <v>14500</v>
      </c>
      <c r="BL319" s="13" t="s">
        <v>112</v>
      </c>
      <c r="BM319" s="182" t="s">
        <v>586</v>
      </c>
    </row>
    <row r="320" s="2" customFormat="1">
      <c r="A320" s="28"/>
      <c r="B320" s="29"/>
      <c r="C320" s="30"/>
      <c r="D320" s="184" t="s">
        <v>114</v>
      </c>
      <c r="E320" s="30"/>
      <c r="F320" s="185" t="s">
        <v>585</v>
      </c>
      <c r="G320" s="30"/>
      <c r="H320" s="30"/>
      <c r="I320" s="30"/>
      <c r="J320" s="30"/>
      <c r="K320" s="30"/>
      <c r="L320" s="34"/>
      <c r="M320" s="186"/>
      <c r="N320" s="187"/>
      <c r="O320" s="73"/>
      <c r="P320" s="73"/>
      <c r="Q320" s="73"/>
      <c r="R320" s="73"/>
      <c r="S320" s="73"/>
      <c r="T320" s="74"/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T320" s="13" t="s">
        <v>114</v>
      </c>
      <c r="AU320" s="13" t="s">
        <v>69</v>
      </c>
    </row>
    <row r="321" s="2" customFormat="1" ht="24.15" customHeight="1">
      <c r="A321" s="28"/>
      <c r="B321" s="29"/>
      <c r="C321" s="171" t="s">
        <v>587</v>
      </c>
      <c r="D321" s="171" t="s">
        <v>105</v>
      </c>
      <c r="E321" s="172" t="s">
        <v>588</v>
      </c>
      <c r="F321" s="173" t="s">
        <v>589</v>
      </c>
      <c r="G321" s="174" t="s">
        <v>108</v>
      </c>
      <c r="H321" s="175">
        <v>1</v>
      </c>
      <c r="I321" s="176">
        <v>14100</v>
      </c>
      <c r="J321" s="176">
        <f>ROUND(I321*H321,2)</f>
        <v>14100</v>
      </c>
      <c r="K321" s="173" t="s">
        <v>109</v>
      </c>
      <c r="L321" s="177"/>
      <c r="M321" s="178" t="s">
        <v>17</v>
      </c>
      <c r="N321" s="179" t="s">
        <v>40</v>
      </c>
      <c r="O321" s="180">
        <v>0</v>
      </c>
      <c r="P321" s="180">
        <f>O321*H321</f>
        <v>0</v>
      </c>
      <c r="Q321" s="180">
        <v>0</v>
      </c>
      <c r="R321" s="180">
        <f>Q321*H321</f>
        <v>0</v>
      </c>
      <c r="S321" s="180">
        <v>0</v>
      </c>
      <c r="T321" s="181">
        <f>S321*H321</f>
        <v>0</v>
      </c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R321" s="182" t="s">
        <v>110</v>
      </c>
      <c r="AT321" s="182" t="s">
        <v>105</v>
      </c>
      <c r="AU321" s="182" t="s">
        <v>69</v>
      </c>
      <c r="AY321" s="13" t="s">
        <v>111</v>
      </c>
      <c r="BE321" s="183">
        <f>IF(N321="základní",J321,0)</f>
        <v>14100</v>
      </c>
      <c r="BF321" s="183">
        <f>IF(N321="snížená",J321,0)</f>
        <v>0</v>
      </c>
      <c r="BG321" s="183">
        <f>IF(N321="zákl. přenesená",J321,0)</f>
        <v>0</v>
      </c>
      <c r="BH321" s="183">
        <f>IF(N321="sníž. přenesená",J321,0)</f>
        <v>0</v>
      </c>
      <c r="BI321" s="183">
        <f>IF(N321="nulová",J321,0)</f>
        <v>0</v>
      </c>
      <c r="BJ321" s="13" t="s">
        <v>77</v>
      </c>
      <c r="BK321" s="183">
        <f>ROUND(I321*H321,2)</f>
        <v>14100</v>
      </c>
      <c r="BL321" s="13" t="s">
        <v>112</v>
      </c>
      <c r="BM321" s="182" t="s">
        <v>590</v>
      </c>
    </row>
    <row r="322" s="2" customFormat="1">
      <c r="A322" s="28"/>
      <c r="B322" s="29"/>
      <c r="C322" s="30"/>
      <c r="D322" s="184" t="s">
        <v>114</v>
      </c>
      <c r="E322" s="30"/>
      <c r="F322" s="185" t="s">
        <v>589</v>
      </c>
      <c r="G322" s="30"/>
      <c r="H322" s="30"/>
      <c r="I322" s="30"/>
      <c r="J322" s="30"/>
      <c r="K322" s="30"/>
      <c r="L322" s="34"/>
      <c r="M322" s="186"/>
      <c r="N322" s="187"/>
      <c r="O322" s="73"/>
      <c r="P322" s="73"/>
      <c r="Q322" s="73"/>
      <c r="R322" s="73"/>
      <c r="S322" s="73"/>
      <c r="T322" s="74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T322" s="13" t="s">
        <v>114</v>
      </c>
      <c r="AU322" s="13" t="s">
        <v>69</v>
      </c>
    </row>
    <row r="323" s="2" customFormat="1" ht="24.15" customHeight="1">
      <c r="A323" s="28"/>
      <c r="B323" s="29"/>
      <c r="C323" s="171" t="s">
        <v>591</v>
      </c>
      <c r="D323" s="171" t="s">
        <v>105</v>
      </c>
      <c r="E323" s="172" t="s">
        <v>592</v>
      </c>
      <c r="F323" s="173" t="s">
        <v>593</v>
      </c>
      <c r="G323" s="174" t="s">
        <v>108</v>
      </c>
      <c r="H323" s="175">
        <v>1</v>
      </c>
      <c r="I323" s="176">
        <v>18400</v>
      </c>
      <c r="J323" s="176">
        <f>ROUND(I323*H323,2)</f>
        <v>18400</v>
      </c>
      <c r="K323" s="173" t="s">
        <v>109</v>
      </c>
      <c r="L323" s="177"/>
      <c r="M323" s="178" t="s">
        <v>17</v>
      </c>
      <c r="N323" s="179" t="s">
        <v>40</v>
      </c>
      <c r="O323" s="180">
        <v>0</v>
      </c>
      <c r="P323" s="180">
        <f>O323*H323</f>
        <v>0</v>
      </c>
      <c r="Q323" s="180">
        <v>0</v>
      </c>
      <c r="R323" s="180">
        <f>Q323*H323</f>
        <v>0</v>
      </c>
      <c r="S323" s="180">
        <v>0</v>
      </c>
      <c r="T323" s="181">
        <f>S323*H323</f>
        <v>0</v>
      </c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R323" s="182" t="s">
        <v>110</v>
      </c>
      <c r="AT323" s="182" t="s">
        <v>105</v>
      </c>
      <c r="AU323" s="182" t="s">
        <v>69</v>
      </c>
      <c r="AY323" s="13" t="s">
        <v>111</v>
      </c>
      <c r="BE323" s="183">
        <f>IF(N323="základní",J323,0)</f>
        <v>18400</v>
      </c>
      <c r="BF323" s="183">
        <f>IF(N323="snížená",J323,0)</f>
        <v>0</v>
      </c>
      <c r="BG323" s="183">
        <f>IF(N323="zákl. přenesená",J323,0)</f>
        <v>0</v>
      </c>
      <c r="BH323" s="183">
        <f>IF(N323="sníž. přenesená",J323,0)</f>
        <v>0</v>
      </c>
      <c r="BI323" s="183">
        <f>IF(N323="nulová",J323,0)</f>
        <v>0</v>
      </c>
      <c r="BJ323" s="13" t="s">
        <v>77</v>
      </c>
      <c r="BK323" s="183">
        <f>ROUND(I323*H323,2)</f>
        <v>18400</v>
      </c>
      <c r="BL323" s="13" t="s">
        <v>112</v>
      </c>
      <c r="BM323" s="182" t="s">
        <v>594</v>
      </c>
    </row>
    <row r="324" s="2" customFormat="1">
      <c r="A324" s="28"/>
      <c r="B324" s="29"/>
      <c r="C324" s="30"/>
      <c r="D324" s="184" t="s">
        <v>114</v>
      </c>
      <c r="E324" s="30"/>
      <c r="F324" s="185" t="s">
        <v>593</v>
      </c>
      <c r="G324" s="30"/>
      <c r="H324" s="30"/>
      <c r="I324" s="30"/>
      <c r="J324" s="30"/>
      <c r="K324" s="30"/>
      <c r="L324" s="34"/>
      <c r="M324" s="186"/>
      <c r="N324" s="187"/>
      <c r="O324" s="73"/>
      <c r="P324" s="73"/>
      <c r="Q324" s="73"/>
      <c r="R324" s="73"/>
      <c r="S324" s="73"/>
      <c r="T324" s="74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T324" s="13" t="s">
        <v>114</v>
      </c>
      <c r="AU324" s="13" t="s">
        <v>69</v>
      </c>
    </row>
    <row r="325" s="2" customFormat="1" ht="24.15" customHeight="1">
      <c r="A325" s="28"/>
      <c r="B325" s="29"/>
      <c r="C325" s="171" t="s">
        <v>595</v>
      </c>
      <c r="D325" s="171" t="s">
        <v>105</v>
      </c>
      <c r="E325" s="172" t="s">
        <v>596</v>
      </c>
      <c r="F325" s="173" t="s">
        <v>597</v>
      </c>
      <c r="G325" s="174" t="s">
        <v>108</v>
      </c>
      <c r="H325" s="175">
        <v>1</v>
      </c>
      <c r="I325" s="176">
        <v>27900</v>
      </c>
      <c r="J325" s="176">
        <f>ROUND(I325*H325,2)</f>
        <v>27900</v>
      </c>
      <c r="K325" s="173" t="s">
        <v>109</v>
      </c>
      <c r="L325" s="177"/>
      <c r="M325" s="178" t="s">
        <v>17</v>
      </c>
      <c r="N325" s="179" t="s">
        <v>40</v>
      </c>
      <c r="O325" s="180">
        <v>0</v>
      </c>
      <c r="P325" s="180">
        <f>O325*H325</f>
        <v>0</v>
      </c>
      <c r="Q325" s="180">
        <v>0</v>
      </c>
      <c r="R325" s="180">
        <f>Q325*H325</f>
        <v>0</v>
      </c>
      <c r="S325" s="180">
        <v>0</v>
      </c>
      <c r="T325" s="181">
        <f>S325*H325</f>
        <v>0</v>
      </c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R325" s="182" t="s">
        <v>110</v>
      </c>
      <c r="AT325" s="182" t="s">
        <v>105</v>
      </c>
      <c r="AU325" s="182" t="s">
        <v>69</v>
      </c>
      <c r="AY325" s="13" t="s">
        <v>111</v>
      </c>
      <c r="BE325" s="183">
        <f>IF(N325="základní",J325,0)</f>
        <v>27900</v>
      </c>
      <c r="BF325" s="183">
        <f>IF(N325="snížená",J325,0)</f>
        <v>0</v>
      </c>
      <c r="BG325" s="183">
        <f>IF(N325="zákl. přenesená",J325,0)</f>
        <v>0</v>
      </c>
      <c r="BH325" s="183">
        <f>IF(N325="sníž. přenesená",J325,0)</f>
        <v>0</v>
      </c>
      <c r="BI325" s="183">
        <f>IF(N325="nulová",J325,0)</f>
        <v>0</v>
      </c>
      <c r="BJ325" s="13" t="s">
        <v>77</v>
      </c>
      <c r="BK325" s="183">
        <f>ROUND(I325*H325,2)</f>
        <v>27900</v>
      </c>
      <c r="BL325" s="13" t="s">
        <v>112</v>
      </c>
      <c r="BM325" s="182" t="s">
        <v>598</v>
      </c>
    </row>
    <row r="326" s="2" customFormat="1">
      <c r="A326" s="28"/>
      <c r="B326" s="29"/>
      <c r="C326" s="30"/>
      <c r="D326" s="184" t="s">
        <v>114</v>
      </c>
      <c r="E326" s="30"/>
      <c r="F326" s="185" t="s">
        <v>597</v>
      </c>
      <c r="G326" s="30"/>
      <c r="H326" s="30"/>
      <c r="I326" s="30"/>
      <c r="J326" s="30"/>
      <c r="K326" s="30"/>
      <c r="L326" s="34"/>
      <c r="M326" s="186"/>
      <c r="N326" s="187"/>
      <c r="O326" s="73"/>
      <c r="P326" s="73"/>
      <c r="Q326" s="73"/>
      <c r="R326" s="73"/>
      <c r="S326" s="73"/>
      <c r="T326" s="74"/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T326" s="13" t="s">
        <v>114</v>
      </c>
      <c r="AU326" s="13" t="s">
        <v>69</v>
      </c>
    </row>
    <row r="327" s="2" customFormat="1" ht="24.15" customHeight="1">
      <c r="A327" s="28"/>
      <c r="B327" s="29"/>
      <c r="C327" s="171" t="s">
        <v>599</v>
      </c>
      <c r="D327" s="171" t="s">
        <v>105</v>
      </c>
      <c r="E327" s="172" t="s">
        <v>600</v>
      </c>
      <c r="F327" s="173" t="s">
        <v>601</v>
      </c>
      <c r="G327" s="174" t="s">
        <v>108</v>
      </c>
      <c r="H327" s="175">
        <v>1</v>
      </c>
      <c r="I327" s="176">
        <v>28800</v>
      </c>
      <c r="J327" s="176">
        <f>ROUND(I327*H327,2)</f>
        <v>28800</v>
      </c>
      <c r="K327" s="173" t="s">
        <v>109</v>
      </c>
      <c r="L327" s="177"/>
      <c r="M327" s="178" t="s">
        <v>17</v>
      </c>
      <c r="N327" s="179" t="s">
        <v>40</v>
      </c>
      <c r="O327" s="180">
        <v>0</v>
      </c>
      <c r="P327" s="180">
        <f>O327*H327</f>
        <v>0</v>
      </c>
      <c r="Q327" s="180">
        <v>0</v>
      </c>
      <c r="R327" s="180">
        <f>Q327*H327</f>
        <v>0</v>
      </c>
      <c r="S327" s="180">
        <v>0</v>
      </c>
      <c r="T327" s="181">
        <f>S327*H327</f>
        <v>0</v>
      </c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R327" s="182" t="s">
        <v>110</v>
      </c>
      <c r="AT327" s="182" t="s">
        <v>105</v>
      </c>
      <c r="AU327" s="182" t="s">
        <v>69</v>
      </c>
      <c r="AY327" s="13" t="s">
        <v>111</v>
      </c>
      <c r="BE327" s="183">
        <f>IF(N327="základní",J327,0)</f>
        <v>28800</v>
      </c>
      <c r="BF327" s="183">
        <f>IF(N327="snížená",J327,0)</f>
        <v>0</v>
      </c>
      <c r="BG327" s="183">
        <f>IF(N327="zákl. přenesená",J327,0)</f>
        <v>0</v>
      </c>
      <c r="BH327" s="183">
        <f>IF(N327="sníž. přenesená",J327,0)</f>
        <v>0</v>
      </c>
      <c r="BI327" s="183">
        <f>IF(N327="nulová",J327,0)</f>
        <v>0</v>
      </c>
      <c r="BJ327" s="13" t="s">
        <v>77</v>
      </c>
      <c r="BK327" s="183">
        <f>ROUND(I327*H327,2)</f>
        <v>28800</v>
      </c>
      <c r="BL327" s="13" t="s">
        <v>112</v>
      </c>
      <c r="BM327" s="182" t="s">
        <v>602</v>
      </c>
    </row>
    <row r="328" s="2" customFormat="1">
      <c r="A328" s="28"/>
      <c r="B328" s="29"/>
      <c r="C328" s="30"/>
      <c r="D328" s="184" t="s">
        <v>114</v>
      </c>
      <c r="E328" s="30"/>
      <c r="F328" s="185" t="s">
        <v>601</v>
      </c>
      <c r="G328" s="30"/>
      <c r="H328" s="30"/>
      <c r="I328" s="30"/>
      <c r="J328" s="30"/>
      <c r="K328" s="30"/>
      <c r="L328" s="34"/>
      <c r="M328" s="186"/>
      <c r="N328" s="187"/>
      <c r="O328" s="73"/>
      <c r="P328" s="73"/>
      <c r="Q328" s="73"/>
      <c r="R328" s="73"/>
      <c r="S328" s="73"/>
      <c r="T328" s="74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T328" s="13" t="s">
        <v>114</v>
      </c>
      <c r="AU328" s="13" t="s">
        <v>69</v>
      </c>
    </row>
    <row r="329" s="2" customFormat="1" ht="24.15" customHeight="1">
      <c r="A329" s="28"/>
      <c r="B329" s="29"/>
      <c r="C329" s="171" t="s">
        <v>603</v>
      </c>
      <c r="D329" s="171" t="s">
        <v>105</v>
      </c>
      <c r="E329" s="172" t="s">
        <v>604</v>
      </c>
      <c r="F329" s="173" t="s">
        <v>605</v>
      </c>
      <c r="G329" s="174" t="s">
        <v>108</v>
      </c>
      <c r="H329" s="175">
        <v>1</v>
      </c>
      <c r="I329" s="176">
        <v>32000</v>
      </c>
      <c r="J329" s="176">
        <f>ROUND(I329*H329,2)</f>
        <v>32000</v>
      </c>
      <c r="K329" s="173" t="s">
        <v>109</v>
      </c>
      <c r="L329" s="177"/>
      <c r="M329" s="178" t="s">
        <v>17</v>
      </c>
      <c r="N329" s="179" t="s">
        <v>40</v>
      </c>
      <c r="O329" s="180">
        <v>0</v>
      </c>
      <c r="P329" s="180">
        <f>O329*H329</f>
        <v>0</v>
      </c>
      <c r="Q329" s="180">
        <v>0</v>
      </c>
      <c r="R329" s="180">
        <f>Q329*H329</f>
        <v>0</v>
      </c>
      <c r="S329" s="180">
        <v>0</v>
      </c>
      <c r="T329" s="181">
        <f>S329*H329</f>
        <v>0</v>
      </c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R329" s="182" t="s">
        <v>110</v>
      </c>
      <c r="AT329" s="182" t="s">
        <v>105</v>
      </c>
      <c r="AU329" s="182" t="s">
        <v>69</v>
      </c>
      <c r="AY329" s="13" t="s">
        <v>111</v>
      </c>
      <c r="BE329" s="183">
        <f>IF(N329="základní",J329,0)</f>
        <v>32000</v>
      </c>
      <c r="BF329" s="183">
        <f>IF(N329="snížená",J329,0)</f>
        <v>0</v>
      </c>
      <c r="BG329" s="183">
        <f>IF(N329="zákl. přenesená",J329,0)</f>
        <v>0</v>
      </c>
      <c r="BH329" s="183">
        <f>IF(N329="sníž. přenesená",J329,0)</f>
        <v>0</v>
      </c>
      <c r="BI329" s="183">
        <f>IF(N329="nulová",J329,0)</f>
        <v>0</v>
      </c>
      <c r="BJ329" s="13" t="s">
        <v>77</v>
      </c>
      <c r="BK329" s="183">
        <f>ROUND(I329*H329,2)</f>
        <v>32000</v>
      </c>
      <c r="BL329" s="13" t="s">
        <v>112</v>
      </c>
      <c r="BM329" s="182" t="s">
        <v>606</v>
      </c>
    </row>
    <row r="330" s="2" customFormat="1">
      <c r="A330" s="28"/>
      <c r="B330" s="29"/>
      <c r="C330" s="30"/>
      <c r="D330" s="184" t="s">
        <v>114</v>
      </c>
      <c r="E330" s="30"/>
      <c r="F330" s="185" t="s">
        <v>605</v>
      </c>
      <c r="G330" s="30"/>
      <c r="H330" s="30"/>
      <c r="I330" s="30"/>
      <c r="J330" s="30"/>
      <c r="K330" s="30"/>
      <c r="L330" s="34"/>
      <c r="M330" s="186"/>
      <c r="N330" s="187"/>
      <c r="O330" s="73"/>
      <c r="P330" s="73"/>
      <c r="Q330" s="73"/>
      <c r="R330" s="73"/>
      <c r="S330" s="73"/>
      <c r="T330" s="74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T330" s="13" t="s">
        <v>114</v>
      </c>
      <c r="AU330" s="13" t="s">
        <v>69</v>
      </c>
    </row>
    <row r="331" s="2" customFormat="1" ht="24.15" customHeight="1">
      <c r="A331" s="28"/>
      <c r="B331" s="29"/>
      <c r="C331" s="171" t="s">
        <v>607</v>
      </c>
      <c r="D331" s="171" t="s">
        <v>105</v>
      </c>
      <c r="E331" s="172" t="s">
        <v>608</v>
      </c>
      <c r="F331" s="173" t="s">
        <v>609</v>
      </c>
      <c r="G331" s="174" t="s">
        <v>108</v>
      </c>
      <c r="H331" s="175">
        <v>1</v>
      </c>
      <c r="I331" s="176">
        <v>35700</v>
      </c>
      <c r="J331" s="176">
        <f>ROUND(I331*H331,2)</f>
        <v>35700</v>
      </c>
      <c r="K331" s="173" t="s">
        <v>109</v>
      </c>
      <c r="L331" s="177"/>
      <c r="M331" s="178" t="s">
        <v>17</v>
      </c>
      <c r="N331" s="179" t="s">
        <v>40</v>
      </c>
      <c r="O331" s="180">
        <v>0</v>
      </c>
      <c r="P331" s="180">
        <f>O331*H331</f>
        <v>0</v>
      </c>
      <c r="Q331" s="180">
        <v>0</v>
      </c>
      <c r="R331" s="180">
        <f>Q331*H331</f>
        <v>0</v>
      </c>
      <c r="S331" s="180">
        <v>0</v>
      </c>
      <c r="T331" s="181">
        <f>S331*H331</f>
        <v>0</v>
      </c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R331" s="182" t="s">
        <v>110</v>
      </c>
      <c r="AT331" s="182" t="s">
        <v>105</v>
      </c>
      <c r="AU331" s="182" t="s">
        <v>69</v>
      </c>
      <c r="AY331" s="13" t="s">
        <v>111</v>
      </c>
      <c r="BE331" s="183">
        <f>IF(N331="základní",J331,0)</f>
        <v>35700</v>
      </c>
      <c r="BF331" s="183">
        <f>IF(N331="snížená",J331,0)</f>
        <v>0</v>
      </c>
      <c r="BG331" s="183">
        <f>IF(N331="zákl. přenesená",J331,0)</f>
        <v>0</v>
      </c>
      <c r="BH331" s="183">
        <f>IF(N331="sníž. přenesená",J331,0)</f>
        <v>0</v>
      </c>
      <c r="BI331" s="183">
        <f>IF(N331="nulová",J331,0)</f>
        <v>0</v>
      </c>
      <c r="BJ331" s="13" t="s">
        <v>77</v>
      </c>
      <c r="BK331" s="183">
        <f>ROUND(I331*H331,2)</f>
        <v>35700</v>
      </c>
      <c r="BL331" s="13" t="s">
        <v>112</v>
      </c>
      <c r="BM331" s="182" t="s">
        <v>610</v>
      </c>
    </row>
    <row r="332" s="2" customFormat="1">
      <c r="A332" s="28"/>
      <c r="B332" s="29"/>
      <c r="C332" s="30"/>
      <c r="D332" s="184" t="s">
        <v>114</v>
      </c>
      <c r="E332" s="30"/>
      <c r="F332" s="185" t="s">
        <v>609</v>
      </c>
      <c r="G332" s="30"/>
      <c r="H332" s="30"/>
      <c r="I332" s="30"/>
      <c r="J332" s="30"/>
      <c r="K332" s="30"/>
      <c r="L332" s="34"/>
      <c r="M332" s="186"/>
      <c r="N332" s="187"/>
      <c r="O332" s="73"/>
      <c r="P332" s="73"/>
      <c r="Q332" s="73"/>
      <c r="R332" s="73"/>
      <c r="S332" s="73"/>
      <c r="T332" s="74"/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T332" s="13" t="s">
        <v>114</v>
      </c>
      <c r="AU332" s="13" t="s">
        <v>69</v>
      </c>
    </row>
    <row r="333" s="2" customFormat="1" ht="24.15" customHeight="1">
      <c r="A333" s="28"/>
      <c r="B333" s="29"/>
      <c r="C333" s="171" t="s">
        <v>611</v>
      </c>
      <c r="D333" s="171" t="s">
        <v>105</v>
      </c>
      <c r="E333" s="172" t="s">
        <v>612</v>
      </c>
      <c r="F333" s="173" t="s">
        <v>613</v>
      </c>
      <c r="G333" s="174" t="s">
        <v>108</v>
      </c>
      <c r="H333" s="175">
        <v>1</v>
      </c>
      <c r="I333" s="176">
        <v>53400</v>
      </c>
      <c r="J333" s="176">
        <f>ROUND(I333*H333,2)</f>
        <v>53400</v>
      </c>
      <c r="K333" s="173" t="s">
        <v>109</v>
      </c>
      <c r="L333" s="177"/>
      <c r="M333" s="178" t="s">
        <v>17</v>
      </c>
      <c r="N333" s="179" t="s">
        <v>40</v>
      </c>
      <c r="O333" s="180">
        <v>0</v>
      </c>
      <c r="P333" s="180">
        <f>O333*H333</f>
        <v>0</v>
      </c>
      <c r="Q333" s="180">
        <v>0</v>
      </c>
      <c r="R333" s="180">
        <f>Q333*H333</f>
        <v>0</v>
      </c>
      <c r="S333" s="180">
        <v>0</v>
      </c>
      <c r="T333" s="181">
        <f>S333*H333</f>
        <v>0</v>
      </c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R333" s="182" t="s">
        <v>110</v>
      </c>
      <c r="AT333" s="182" t="s">
        <v>105</v>
      </c>
      <c r="AU333" s="182" t="s">
        <v>69</v>
      </c>
      <c r="AY333" s="13" t="s">
        <v>111</v>
      </c>
      <c r="BE333" s="183">
        <f>IF(N333="základní",J333,0)</f>
        <v>53400</v>
      </c>
      <c r="BF333" s="183">
        <f>IF(N333="snížená",J333,0)</f>
        <v>0</v>
      </c>
      <c r="BG333" s="183">
        <f>IF(N333="zákl. přenesená",J333,0)</f>
        <v>0</v>
      </c>
      <c r="BH333" s="183">
        <f>IF(N333="sníž. přenesená",J333,0)</f>
        <v>0</v>
      </c>
      <c r="BI333" s="183">
        <f>IF(N333="nulová",J333,0)</f>
        <v>0</v>
      </c>
      <c r="BJ333" s="13" t="s">
        <v>77</v>
      </c>
      <c r="BK333" s="183">
        <f>ROUND(I333*H333,2)</f>
        <v>53400</v>
      </c>
      <c r="BL333" s="13" t="s">
        <v>112</v>
      </c>
      <c r="BM333" s="182" t="s">
        <v>614</v>
      </c>
    </row>
    <row r="334" s="2" customFormat="1">
      <c r="A334" s="28"/>
      <c r="B334" s="29"/>
      <c r="C334" s="30"/>
      <c r="D334" s="184" t="s">
        <v>114</v>
      </c>
      <c r="E334" s="30"/>
      <c r="F334" s="185" t="s">
        <v>613</v>
      </c>
      <c r="G334" s="30"/>
      <c r="H334" s="30"/>
      <c r="I334" s="30"/>
      <c r="J334" s="30"/>
      <c r="K334" s="30"/>
      <c r="L334" s="34"/>
      <c r="M334" s="186"/>
      <c r="N334" s="187"/>
      <c r="O334" s="73"/>
      <c r="P334" s="73"/>
      <c r="Q334" s="73"/>
      <c r="R334" s="73"/>
      <c r="S334" s="73"/>
      <c r="T334" s="74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T334" s="13" t="s">
        <v>114</v>
      </c>
      <c r="AU334" s="13" t="s">
        <v>69</v>
      </c>
    </row>
    <row r="335" s="2" customFormat="1" ht="16.5" customHeight="1">
      <c r="A335" s="28"/>
      <c r="B335" s="29"/>
      <c r="C335" s="171" t="s">
        <v>615</v>
      </c>
      <c r="D335" s="171" t="s">
        <v>105</v>
      </c>
      <c r="E335" s="172" t="s">
        <v>616</v>
      </c>
      <c r="F335" s="173" t="s">
        <v>617</v>
      </c>
      <c r="G335" s="174" t="s">
        <v>108</v>
      </c>
      <c r="H335" s="175">
        <v>3</v>
      </c>
      <c r="I335" s="176">
        <v>2590</v>
      </c>
      <c r="J335" s="176">
        <f>ROUND(I335*H335,2)</f>
        <v>7770</v>
      </c>
      <c r="K335" s="173" t="s">
        <v>109</v>
      </c>
      <c r="L335" s="177"/>
      <c r="M335" s="178" t="s">
        <v>17</v>
      </c>
      <c r="N335" s="179" t="s">
        <v>40</v>
      </c>
      <c r="O335" s="180">
        <v>0</v>
      </c>
      <c r="P335" s="180">
        <f>O335*H335</f>
        <v>0</v>
      </c>
      <c r="Q335" s="180">
        <v>0</v>
      </c>
      <c r="R335" s="180">
        <f>Q335*H335</f>
        <v>0</v>
      </c>
      <c r="S335" s="180">
        <v>0</v>
      </c>
      <c r="T335" s="181">
        <f>S335*H335</f>
        <v>0</v>
      </c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R335" s="182" t="s">
        <v>110</v>
      </c>
      <c r="AT335" s="182" t="s">
        <v>105</v>
      </c>
      <c r="AU335" s="182" t="s">
        <v>69</v>
      </c>
      <c r="AY335" s="13" t="s">
        <v>111</v>
      </c>
      <c r="BE335" s="183">
        <f>IF(N335="základní",J335,0)</f>
        <v>7770</v>
      </c>
      <c r="BF335" s="183">
        <f>IF(N335="snížená",J335,0)</f>
        <v>0</v>
      </c>
      <c r="BG335" s="183">
        <f>IF(N335="zákl. přenesená",J335,0)</f>
        <v>0</v>
      </c>
      <c r="BH335" s="183">
        <f>IF(N335="sníž. přenesená",J335,0)</f>
        <v>0</v>
      </c>
      <c r="BI335" s="183">
        <f>IF(N335="nulová",J335,0)</f>
        <v>0</v>
      </c>
      <c r="BJ335" s="13" t="s">
        <v>77</v>
      </c>
      <c r="BK335" s="183">
        <f>ROUND(I335*H335,2)</f>
        <v>7770</v>
      </c>
      <c r="BL335" s="13" t="s">
        <v>112</v>
      </c>
      <c r="BM335" s="182" t="s">
        <v>618</v>
      </c>
    </row>
    <row r="336" s="2" customFormat="1">
      <c r="A336" s="28"/>
      <c r="B336" s="29"/>
      <c r="C336" s="30"/>
      <c r="D336" s="184" t="s">
        <v>114</v>
      </c>
      <c r="E336" s="30"/>
      <c r="F336" s="185" t="s">
        <v>617</v>
      </c>
      <c r="G336" s="30"/>
      <c r="H336" s="30"/>
      <c r="I336" s="30"/>
      <c r="J336" s="30"/>
      <c r="K336" s="30"/>
      <c r="L336" s="34"/>
      <c r="M336" s="186"/>
      <c r="N336" s="187"/>
      <c r="O336" s="73"/>
      <c r="P336" s="73"/>
      <c r="Q336" s="73"/>
      <c r="R336" s="73"/>
      <c r="S336" s="73"/>
      <c r="T336" s="74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T336" s="13" t="s">
        <v>114</v>
      </c>
      <c r="AU336" s="13" t="s">
        <v>69</v>
      </c>
    </row>
    <row r="337" s="2" customFormat="1" ht="16.5" customHeight="1">
      <c r="A337" s="28"/>
      <c r="B337" s="29"/>
      <c r="C337" s="171" t="s">
        <v>619</v>
      </c>
      <c r="D337" s="171" t="s">
        <v>105</v>
      </c>
      <c r="E337" s="172" t="s">
        <v>620</v>
      </c>
      <c r="F337" s="173" t="s">
        <v>621</v>
      </c>
      <c r="G337" s="174" t="s">
        <v>108</v>
      </c>
      <c r="H337" s="175">
        <v>1</v>
      </c>
      <c r="I337" s="176">
        <v>38100</v>
      </c>
      <c r="J337" s="176">
        <f>ROUND(I337*H337,2)</f>
        <v>38100</v>
      </c>
      <c r="K337" s="173" t="s">
        <v>109</v>
      </c>
      <c r="L337" s="177"/>
      <c r="M337" s="178" t="s">
        <v>17</v>
      </c>
      <c r="N337" s="179" t="s">
        <v>40</v>
      </c>
      <c r="O337" s="180">
        <v>0</v>
      </c>
      <c r="P337" s="180">
        <f>O337*H337</f>
        <v>0</v>
      </c>
      <c r="Q337" s="180">
        <v>0</v>
      </c>
      <c r="R337" s="180">
        <f>Q337*H337</f>
        <v>0</v>
      </c>
      <c r="S337" s="180">
        <v>0</v>
      </c>
      <c r="T337" s="181">
        <f>S337*H337</f>
        <v>0</v>
      </c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R337" s="182" t="s">
        <v>110</v>
      </c>
      <c r="AT337" s="182" t="s">
        <v>105</v>
      </c>
      <c r="AU337" s="182" t="s">
        <v>69</v>
      </c>
      <c r="AY337" s="13" t="s">
        <v>111</v>
      </c>
      <c r="BE337" s="183">
        <f>IF(N337="základní",J337,0)</f>
        <v>38100</v>
      </c>
      <c r="BF337" s="183">
        <f>IF(N337="snížená",J337,0)</f>
        <v>0</v>
      </c>
      <c r="BG337" s="183">
        <f>IF(N337="zákl. přenesená",J337,0)</f>
        <v>0</v>
      </c>
      <c r="BH337" s="183">
        <f>IF(N337="sníž. přenesená",J337,0)</f>
        <v>0</v>
      </c>
      <c r="BI337" s="183">
        <f>IF(N337="nulová",J337,0)</f>
        <v>0</v>
      </c>
      <c r="BJ337" s="13" t="s">
        <v>77</v>
      </c>
      <c r="BK337" s="183">
        <f>ROUND(I337*H337,2)</f>
        <v>38100</v>
      </c>
      <c r="BL337" s="13" t="s">
        <v>112</v>
      </c>
      <c r="BM337" s="182" t="s">
        <v>622</v>
      </c>
    </row>
    <row r="338" s="2" customFormat="1">
      <c r="A338" s="28"/>
      <c r="B338" s="29"/>
      <c r="C338" s="30"/>
      <c r="D338" s="184" t="s">
        <v>114</v>
      </c>
      <c r="E338" s="30"/>
      <c r="F338" s="185" t="s">
        <v>621</v>
      </c>
      <c r="G338" s="30"/>
      <c r="H338" s="30"/>
      <c r="I338" s="30"/>
      <c r="J338" s="30"/>
      <c r="K338" s="30"/>
      <c r="L338" s="34"/>
      <c r="M338" s="186"/>
      <c r="N338" s="187"/>
      <c r="O338" s="73"/>
      <c r="P338" s="73"/>
      <c r="Q338" s="73"/>
      <c r="R338" s="73"/>
      <c r="S338" s="73"/>
      <c r="T338" s="74"/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T338" s="13" t="s">
        <v>114</v>
      </c>
      <c r="AU338" s="13" t="s">
        <v>69</v>
      </c>
    </row>
    <row r="339" s="2" customFormat="1" ht="16.5" customHeight="1">
      <c r="A339" s="28"/>
      <c r="B339" s="29"/>
      <c r="C339" s="171" t="s">
        <v>623</v>
      </c>
      <c r="D339" s="171" t="s">
        <v>105</v>
      </c>
      <c r="E339" s="172" t="s">
        <v>624</v>
      </c>
      <c r="F339" s="173" t="s">
        <v>625</v>
      </c>
      <c r="G339" s="174" t="s">
        <v>108</v>
      </c>
      <c r="H339" s="175">
        <v>1</v>
      </c>
      <c r="I339" s="176">
        <v>31100</v>
      </c>
      <c r="J339" s="176">
        <f>ROUND(I339*H339,2)</f>
        <v>31100</v>
      </c>
      <c r="K339" s="173" t="s">
        <v>109</v>
      </c>
      <c r="L339" s="177"/>
      <c r="M339" s="178" t="s">
        <v>17</v>
      </c>
      <c r="N339" s="179" t="s">
        <v>40</v>
      </c>
      <c r="O339" s="180">
        <v>0</v>
      </c>
      <c r="P339" s="180">
        <f>O339*H339</f>
        <v>0</v>
      </c>
      <c r="Q339" s="180">
        <v>0</v>
      </c>
      <c r="R339" s="180">
        <f>Q339*H339</f>
        <v>0</v>
      </c>
      <c r="S339" s="180">
        <v>0</v>
      </c>
      <c r="T339" s="181">
        <f>S339*H339</f>
        <v>0</v>
      </c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R339" s="182" t="s">
        <v>110</v>
      </c>
      <c r="AT339" s="182" t="s">
        <v>105</v>
      </c>
      <c r="AU339" s="182" t="s">
        <v>69</v>
      </c>
      <c r="AY339" s="13" t="s">
        <v>111</v>
      </c>
      <c r="BE339" s="183">
        <f>IF(N339="základní",J339,0)</f>
        <v>31100</v>
      </c>
      <c r="BF339" s="183">
        <f>IF(N339="snížená",J339,0)</f>
        <v>0</v>
      </c>
      <c r="BG339" s="183">
        <f>IF(N339="zákl. přenesená",J339,0)</f>
        <v>0</v>
      </c>
      <c r="BH339" s="183">
        <f>IF(N339="sníž. přenesená",J339,0)</f>
        <v>0</v>
      </c>
      <c r="BI339" s="183">
        <f>IF(N339="nulová",J339,0)</f>
        <v>0</v>
      </c>
      <c r="BJ339" s="13" t="s">
        <v>77</v>
      </c>
      <c r="BK339" s="183">
        <f>ROUND(I339*H339,2)</f>
        <v>31100</v>
      </c>
      <c r="BL339" s="13" t="s">
        <v>112</v>
      </c>
      <c r="BM339" s="182" t="s">
        <v>626</v>
      </c>
    </row>
    <row r="340" s="2" customFormat="1">
      <c r="A340" s="28"/>
      <c r="B340" s="29"/>
      <c r="C340" s="30"/>
      <c r="D340" s="184" t="s">
        <v>114</v>
      </c>
      <c r="E340" s="30"/>
      <c r="F340" s="185" t="s">
        <v>625</v>
      </c>
      <c r="G340" s="30"/>
      <c r="H340" s="30"/>
      <c r="I340" s="30"/>
      <c r="J340" s="30"/>
      <c r="K340" s="30"/>
      <c r="L340" s="34"/>
      <c r="M340" s="186"/>
      <c r="N340" s="187"/>
      <c r="O340" s="73"/>
      <c r="P340" s="73"/>
      <c r="Q340" s="73"/>
      <c r="R340" s="73"/>
      <c r="S340" s="73"/>
      <c r="T340" s="74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T340" s="13" t="s">
        <v>114</v>
      </c>
      <c r="AU340" s="13" t="s">
        <v>69</v>
      </c>
    </row>
    <row r="341" s="2" customFormat="1" ht="16.5" customHeight="1">
      <c r="A341" s="28"/>
      <c r="B341" s="29"/>
      <c r="C341" s="171" t="s">
        <v>627</v>
      </c>
      <c r="D341" s="171" t="s">
        <v>105</v>
      </c>
      <c r="E341" s="172" t="s">
        <v>628</v>
      </c>
      <c r="F341" s="173" t="s">
        <v>629</v>
      </c>
      <c r="G341" s="174" t="s">
        <v>108</v>
      </c>
      <c r="H341" s="175">
        <v>1</v>
      </c>
      <c r="I341" s="176">
        <v>36400</v>
      </c>
      <c r="J341" s="176">
        <f>ROUND(I341*H341,2)</f>
        <v>36400</v>
      </c>
      <c r="K341" s="173" t="s">
        <v>109</v>
      </c>
      <c r="L341" s="177"/>
      <c r="M341" s="178" t="s">
        <v>17</v>
      </c>
      <c r="N341" s="179" t="s">
        <v>40</v>
      </c>
      <c r="O341" s="180">
        <v>0</v>
      </c>
      <c r="P341" s="180">
        <f>O341*H341</f>
        <v>0</v>
      </c>
      <c r="Q341" s="180">
        <v>0</v>
      </c>
      <c r="R341" s="180">
        <f>Q341*H341</f>
        <v>0</v>
      </c>
      <c r="S341" s="180">
        <v>0</v>
      </c>
      <c r="T341" s="181">
        <f>S341*H341</f>
        <v>0</v>
      </c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R341" s="182" t="s">
        <v>110</v>
      </c>
      <c r="AT341" s="182" t="s">
        <v>105</v>
      </c>
      <c r="AU341" s="182" t="s">
        <v>69</v>
      </c>
      <c r="AY341" s="13" t="s">
        <v>111</v>
      </c>
      <c r="BE341" s="183">
        <f>IF(N341="základní",J341,0)</f>
        <v>36400</v>
      </c>
      <c r="BF341" s="183">
        <f>IF(N341="snížená",J341,0)</f>
        <v>0</v>
      </c>
      <c r="BG341" s="183">
        <f>IF(N341="zákl. přenesená",J341,0)</f>
        <v>0</v>
      </c>
      <c r="BH341" s="183">
        <f>IF(N341="sníž. přenesená",J341,0)</f>
        <v>0</v>
      </c>
      <c r="BI341" s="183">
        <f>IF(N341="nulová",J341,0)</f>
        <v>0</v>
      </c>
      <c r="BJ341" s="13" t="s">
        <v>77</v>
      </c>
      <c r="BK341" s="183">
        <f>ROUND(I341*H341,2)</f>
        <v>36400</v>
      </c>
      <c r="BL341" s="13" t="s">
        <v>112</v>
      </c>
      <c r="BM341" s="182" t="s">
        <v>630</v>
      </c>
    </row>
    <row r="342" s="2" customFormat="1">
      <c r="A342" s="28"/>
      <c r="B342" s="29"/>
      <c r="C342" s="30"/>
      <c r="D342" s="184" t="s">
        <v>114</v>
      </c>
      <c r="E342" s="30"/>
      <c r="F342" s="185" t="s">
        <v>629</v>
      </c>
      <c r="G342" s="30"/>
      <c r="H342" s="30"/>
      <c r="I342" s="30"/>
      <c r="J342" s="30"/>
      <c r="K342" s="30"/>
      <c r="L342" s="34"/>
      <c r="M342" s="186"/>
      <c r="N342" s="187"/>
      <c r="O342" s="73"/>
      <c r="P342" s="73"/>
      <c r="Q342" s="73"/>
      <c r="R342" s="73"/>
      <c r="S342" s="73"/>
      <c r="T342" s="74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T342" s="13" t="s">
        <v>114</v>
      </c>
      <c r="AU342" s="13" t="s">
        <v>69</v>
      </c>
    </row>
    <row r="343" s="2" customFormat="1" ht="16.5" customHeight="1">
      <c r="A343" s="28"/>
      <c r="B343" s="29"/>
      <c r="C343" s="171" t="s">
        <v>631</v>
      </c>
      <c r="D343" s="171" t="s">
        <v>105</v>
      </c>
      <c r="E343" s="172" t="s">
        <v>632</v>
      </c>
      <c r="F343" s="173" t="s">
        <v>633</v>
      </c>
      <c r="G343" s="174" t="s">
        <v>108</v>
      </c>
      <c r="H343" s="175">
        <v>1</v>
      </c>
      <c r="I343" s="176">
        <v>52200</v>
      </c>
      <c r="J343" s="176">
        <f>ROUND(I343*H343,2)</f>
        <v>52200</v>
      </c>
      <c r="K343" s="173" t="s">
        <v>109</v>
      </c>
      <c r="L343" s="177"/>
      <c r="M343" s="178" t="s">
        <v>17</v>
      </c>
      <c r="N343" s="179" t="s">
        <v>40</v>
      </c>
      <c r="O343" s="180">
        <v>0</v>
      </c>
      <c r="P343" s="180">
        <f>O343*H343</f>
        <v>0</v>
      </c>
      <c r="Q343" s="180">
        <v>0</v>
      </c>
      <c r="R343" s="180">
        <f>Q343*H343</f>
        <v>0</v>
      </c>
      <c r="S343" s="180">
        <v>0</v>
      </c>
      <c r="T343" s="181">
        <f>S343*H343</f>
        <v>0</v>
      </c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R343" s="182" t="s">
        <v>110</v>
      </c>
      <c r="AT343" s="182" t="s">
        <v>105</v>
      </c>
      <c r="AU343" s="182" t="s">
        <v>69</v>
      </c>
      <c r="AY343" s="13" t="s">
        <v>111</v>
      </c>
      <c r="BE343" s="183">
        <f>IF(N343="základní",J343,0)</f>
        <v>52200</v>
      </c>
      <c r="BF343" s="183">
        <f>IF(N343="snížená",J343,0)</f>
        <v>0</v>
      </c>
      <c r="BG343" s="183">
        <f>IF(N343="zákl. přenesená",J343,0)</f>
        <v>0</v>
      </c>
      <c r="BH343" s="183">
        <f>IF(N343="sníž. přenesená",J343,0)</f>
        <v>0</v>
      </c>
      <c r="BI343" s="183">
        <f>IF(N343="nulová",J343,0)</f>
        <v>0</v>
      </c>
      <c r="BJ343" s="13" t="s">
        <v>77</v>
      </c>
      <c r="BK343" s="183">
        <f>ROUND(I343*H343,2)</f>
        <v>52200</v>
      </c>
      <c r="BL343" s="13" t="s">
        <v>112</v>
      </c>
      <c r="BM343" s="182" t="s">
        <v>634</v>
      </c>
    </row>
    <row r="344" s="2" customFormat="1">
      <c r="A344" s="28"/>
      <c r="B344" s="29"/>
      <c r="C344" s="30"/>
      <c r="D344" s="184" t="s">
        <v>114</v>
      </c>
      <c r="E344" s="30"/>
      <c r="F344" s="185" t="s">
        <v>633</v>
      </c>
      <c r="G344" s="30"/>
      <c r="H344" s="30"/>
      <c r="I344" s="30"/>
      <c r="J344" s="30"/>
      <c r="K344" s="30"/>
      <c r="L344" s="34"/>
      <c r="M344" s="186"/>
      <c r="N344" s="187"/>
      <c r="O344" s="73"/>
      <c r="P344" s="73"/>
      <c r="Q344" s="73"/>
      <c r="R344" s="73"/>
      <c r="S344" s="73"/>
      <c r="T344" s="74"/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T344" s="13" t="s">
        <v>114</v>
      </c>
      <c r="AU344" s="13" t="s">
        <v>69</v>
      </c>
    </row>
    <row r="345" s="2" customFormat="1" ht="21.75" customHeight="1">
      <c r="A345" s="28"/>
      <c r="B345" s="29"/>
      <c r="C345" s="171" t="s">
        <v>635</v>
      </c>
      <c r="D345" s="171" t="s">
        <v>105</v>
      </c>
      <c r="E345" s="172" t="s">
        <v>636</v>
      </c>
      <c r="F345" s="173" t="s">
        <v>637</v>
      </c>
      <c r="G345" s="174" t="s">
        <v>108</v>
      </c>
      <c r="H345" s="175">
        <v>1</v>
      </c>
      <c r="I345" s="176">
        <v>50000</v>
      </c>
      <c r="J345" s="176">
        <f>ROUND(I345*H345,2)</f>
        <v>50000</v>
      </c>
      <c r="K345" s="173" t="s">
        <v>109</v>
      </c>
      <c r="L345" s="177"/>
      <c r="M345" s="178" t="s">
        <v>17</v>
      </c>
      <c r="N345" s="179" t="s">
        <v>40</v>
      </c>
      <c r="O345" s="180">
        <v>0</v>
      </c>
      <c r="P345" s="180">
        <f>O345*H345</f>
        <v>0</v>
      </c>
      <c r="Q345" s="180">
        <v>0</v>
      </c>
      <c r="R345" s="180">
        <f>Q345*H345</f>
        <v>0</v>
      </c>
      <c r="S345" s="180">
        <v>0</v>
      </c>
      <c r="T345" s="181">
        <f>S345*H345</f>
        <v>0</v>
      </c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R345" s="182" t="s">
        <v>110</v>
      </c>
      <c r="AT345" s="182" t="s">
        <v>105</v>
      </c>
      <c r="AU345" s="182" t="s">
        <v>69</v>
      </c>
      <c r="AY345" s="13" t="s">
        <v>111</v>
      </c>
      <c r="BE345" s="183">
        <f>IF(N345="základní",J345,0)</f>
        <v>50000</v>
      </c>
      <c r="BF345" s="183">
        <f>IF(N345="snížená",J345,0)</f>
        <v>0</v>
      </c>
      <c r="BG345" s="183">
        <f>IF(N345="zákl. přenesená",J345,0)</f>
        <v>0</v>
      </c>
      <c r="BH345" s="183">
        <f>IF(N345="sníž. přenesená",J345,0)</f>
        <v>0</v>
      </c>
      <c r="BI345" s="183">
        <f>IF(N345="nulová",J345,0)</f>
        <v>0</v>
      </c>
      <c r="BJ345" s="13" t="s">
        <v>77</v>
      </c>
      <c r="BK345" s="183">
        <f>ROUND(I345*H345,2)</f>
        <v>50000</v>
      </c>
      <c r="BL345" s="13" t="s">
        <v>112</v>
      </c>
      <c r="BM345" s="182" t="s">
        <v>638</v>
      </c>
    </row>
    <row r="346" s="2" customFormat="1">
      <c r="A346" s="28"/>
      <c r="B346" s="29"/>
      <c r="C346" s="30"/>
      <c r="D346" s="184" t="s">
        <v>114</v>
      </c>
      <c r="E346" s="30"/>
      <c r="F346" s="185" t="s">
        <v>637</v>
      </c>
      <c r="G346" s="30"/>
      <c r="H346" s="30"/>
      <c r="I346" s="30"/>
      <c r="J346" s="30"/>
      <c r="K346" s="30"/>
      <c r="L346" s="34"/>
      <c r="M346" s="186"/>
      <c r="N346" s="187"/>
      <c r="O346" s="73"/>
      <c r="P346" s="73"/>
      <c r="Q346" s="73"/>
      <c r="R346" s="73"/>
      <c r="S346" s="73"/>
      <c r="T346" s="74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T346" s="13" t="s">
        <v>114</v>
      </c>
      <c r="AU346" s="13" t="s">
        <v>69</v>
      </c>
    </row>
    <row r="347" s="2" customFormat="1" ht="16.5" customHeight="1">
      <c r="A347" s="28"/>
      <c r="B347" s="29"/>
      <c r="C347" s="171" t="s">
        <v>639</v>
      </c>
      <c r="D347" s="171" t="s">
        <v>105</v>
      </c>
      <c r="E347" s="172" t="s">
        <v>640</v>
      </c>
      <c r="F347" s="173" t="s">
        <v>641</v>
      </c>
      <c r="G347" s="174" t="s">
        <v>108</v>
      </c>
      <c r="H347" s="175">
        <v>1</v>
      </c>
      <c r="I347" s="176">
        <v>41200</v>
      </c>
      <c r="J347" s="176">
        <f>ROUND(I347*H347,2)</f>
        <v>41200</v>
      </c>
      <c r="K347" s="173" t="s">
        <v>109</v>
      </c>
      <c r="L347" s="177"/>
      <c r="M347" s="178" t="s">
        <v>17</v>
      </c>
      <c r="N347" s="179" t="s">
        <v>40</v>
      </c>
      <c r="O347" s="180">
        <v>0</v>
      </c>
      <c r="P347" s="180">
        <f>O347*H347</f>
        <v>0</v>
      </c>
      <c r="Q347" s="180">
        <v>0</v>
      </c>
      <c r="R347" s="180">
        <f>Q347*H347</f>
        <v>0</v>
      </c>
      <c r="S347" s="180">
        <v>0</v>
      </c>
      <c r="T347" s="181">
        <f>S347*H347</f>
        <v>0</v>
      </c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R347" s="182" t="s">
        <v>110</v>
      </c>
      <c r="AT347" s="182" t="s">
        <v>105</v>
      </c>
      <c r="AU347" s="182" t="s">
        <v>69</v>
      </c>
      <c r="AY347" s="13" t="s">
        <v>111</v>
      </c>
      <c r="BE347" s="183">
        <f>IF(N347="základní",J347,0)</f>
        <v>41200</v>
      </c>
      <c r="BF347" s="183">
        <f>IF(N347="snížená",J347,0)</f>
        <v>0</v>
      </c>
      <c r="BG347" s="183">
        <f>IF(N347="zákl. přenesená",J347,0)</f>
        <v>0</v>
      </c>
      <c r="BH347" s="183">
        <f>IF(N347="sníž. přenesená",J347,0)</f>
        <v>0</v>
      </c>
      <c r="BI347" s="183">
        <f>IF(N347="nulová",J347,0)</f>
        <v>0</v>
      </c>
      <c r="BJ347" s="13" t="s">
        <v>77</v>
      </c>
      <c r="BK347" s="183">
        <f>ROUND(I347*H347,2)</f>
        <v>41200</v>
      </c>
      <c r="BL347" s="13" t="s">
        <v>112</v>
      </c>
      <c r="BM347" s="182" t="s">
        <v>642</v>
      </c>
    </row>
    <row r="348" s="2" customFormat="1">
      <c r="A348" s="28"/>
      <c r="B348" s="29"/>
      <c r="C348" s="30"/>
      <c r="D348" s="184" t="s">
        <v>114</v>
      </c>
      <c r="E348" s="30"/>
      <c r="F348" s="185" t="s">
        <v>641</v>
      </c>
      <c r="G348" s="30"/>
      <c r="H348" s="30"/>
      <c r="I348" s="30"/>
      <c r="J348" s="30"/>
      <c r="K348" s="30"/>
      <c r="L348" s="34"/>
      <c r="M348" s="186"/>
      <c r="N348" s="187"/>
      <c r="O348" s="73"/>
      <c r="P348" s="73"/>
      <c r="Q348" s="73"/>
      <c r="R348" s="73"/>
      <c r="S348" s="73"/>
      <c r="T348" s="74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T348" s="13" t="s">
        <v>114</v>
      </c>
      <c r="AU348" s="13" t="s">
        <v>69</v>
      </c>
    </row>
    <row r="349" s="2" customFormat="1" ht="16.5" customHeight="1">
      <c r="A349" s="28"/>
      <c r="B349" s="29"/>
      <c r="C349" s="171" t="s">
        <v>643</v>
      </c>
      <c r="D349" s="171" t="s">
        <v>105</v>
      </c>
      <c r="E349" s="172" t="s">
        <v>644</v>
      </c>
      <c r="F349" s="173" t="s">
        <v>645</v>
      </c>
      <c r="G349" s="174" t="s">
        <v>108</v>
      </c>
      <c r="H349" s="175">
        <v>1</v>
      </c>
      <c r="I349" s="176">
        <v>22200</v>
      </c>
      <c r="J349" s="176">
        <f>ROUND(I349*H349,2)</f>
        <v>22200</v>
      </c>
      <c r="K349" s="173" t="s">
        <v>109</v>
      </c>
      <c r="L349" s="177"/>
      <c r="M349" s="178" t="s">
        <v>17</v>
      </c>
      <c r="N349" s="179" t="s">
        <v>40</v>
      </c>
      <c r="O349" s="180">
        <v>0</v>
      </c>
      <c r="P349" s="180">
        <f>O349*H349</f>
        <v>0</v>
      </c>
      <c r="Q349" s="180">
        <v>0</v>
      </c>
      <c r="R349" s="180">
        <f>Q349*H349</f>
        <v>0</v>
      </c>
      <c r="S349" s="180">
        <v>0</v>
      </c>
      <c r="T349" s="181">
        <f>S349*H349</f>
        <v>0</v>
      </c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R349" s="182" t="s">
        <v>110</v>
      </c>
      <c r="AT349" s="182" t="s">
        <v>105</v>
      </c>
      <c r="AU349" s="182" t="s">
        <v>69</v>
      </c>
      <c r="AY349" s="13" t="s">
        <v>111</v>
      </c>
      <c r="BE349" s="183">
        <f>IF(N349="základní",J349,0)</f>
        <v>22200</v>
      </c>
      <c r="BF349" s="183">
        <f>IF(N349="snížená",J349,0)</f>
        <v>0</v>
      </c>
      <c r="BG349" s="183">
        <f>IF(N349="zákl. přenesená",J349,0)</f>
        <v>0</v>
      </c>
      <c r="BH349" s="183">
        <f>IF(N349="sníž. přenesená",J349,0)</f>
        <v>0</v>
      </c>
      <c r="BI349" s="183">
        <f>IF(N349="nulová",J349,0)</f>
        <v>0</v>
      </c>
      <c r="BJ349" s="13" t="s">
        <v>77</v>
      </c>
      <c r="BK349" s="183">
        <f>ROUND(I349*H349,2)</f>
        <v>22200</v>
      </c>
      <c r="BL349" s="13" t="s">
        <v>112</v>
      </c>
      <c r="BM349" s="182" t="s">
        <v>646</v>
      </c>
    </row>
    <row r="350" s="2" customFormat="1">
      <c r="A350" s="28"/>
      <c r="B350" s="29"/>
      <c r="C350" s="30"/>
      <c r="D350" s="184" t="s">
        <v>114</v>
      </c>
      <c r="E350" s="30"/>
      <c r="F350" s="185" t="s">
        <v>645</v>
      </c>
      <c r="G350" s="30"/>
      <c r="H350" s="30"/>
      <c r="I350" s="30"/>
      <c r="J350" s="30"/>
      <c r="K350" s="30"/>
      <c r="L350" s="34"/>
      <c r="M350" s="186"/>
      <c r="N350" s="187"/>
      <c r="O350" s="73"/>
      <c r="P350" s="73"/>
      <c r="Q350" s="73"/>
      <c r="R350" s="73"/>
      <c r="S350" s="73"/>
      <c r="T350" s="74"/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T350" s="13" t="s">
        <v>114</v>
      </c>
      <c r="AU350" s="13" t="s">
        <v>69</v>
      </c>
    </row>
    <row r="351" s="2" customFormat="1" ht="16.5" customHeight="1">
      <c r="A351" s="28"/>
      <c r="B351" s="29"/>
      <c r="C351" s="171" t="s">
        <v>647</v>
      </c>
      <c r="D351" s="171" t="s">
        <v>105</v>
      </c>
      <c r="E351" s="172" t="s">
        <v>648</v>
      </c>
      <c r="F351" s="173" t="s">
        <v>649</v>
      </c>
      <c r="G351" s="174" t="s">
        <v>108</v>
      </c>
      <c r="H351" s="175">
        <v>1</v>
      </c>
      <c r="I351" s="176">
        <v>28400</v>
      </c>
      <c r="J351" s="176">
        <f>ROUND(I351*H351,2)</f>
        <v>28400</v>
      </c>
      <c r="K351" s="173" t="s">
        <v>109</v>
      </c>
      <c r="L351" s="177"/>
      <c r="M351" s="178" t="s">
        <v>17</v>
      </c>
      <c r="N351" s="179" t="s">
        <v>40</v>
      </c>
      <c r="O351" s="180">
        <v>0</v>
      </c>
      <c r="P351" s="180">
        <f>O351*H351</f>
        <v>0</v>
      </c>
      <c r="Q351" s="180">
        <v>0</v>
      </c>
      <c r="R351" s="180">
        <f>Q351*H351</f>
        <v>0</v>
      </c>
      <c r="S351" s="180">
        <v>0</v>
      </c>
      <c r="T351" s="181">
        <f>S351*H351</f>
        <v>0</v>
      </c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R351" s="182" t="s">
        <v>110</v>
      </c>
      <c r="AT351" s="182" t="s">
        <v>105</v>
      </c>
      <c r="AU351" s="182" t="s">
        <v>69</v>
      </c>
      <c r="AY351" s="13" t="s">
        <v>111</v>
      </c>
      <c r="BE351" s="183">
        <f>IF(N351="základní",J351,0)</f>
        <v>28400</v>
      </c>
      <c r="BF351" s="183">
        <f>IF(N351="snížená",J351,0)</f>
        <v>0</v>
      </c>
      <c r="BG351" s="183">
        <f>IF(N351="zákl. přenesená",J351,0)</f>
        <v>0</v>
      </c>
      <c r="BH351" s="183">
        <f>IF(N351="sníž. přenesená",J351,0)</f>
        <v>0</v>
      </c>
      <c r="BI351" s="183">
        <f>IF(N351="nulová",J351,0)</f>
        <v>0</v>
      </c>
      <c r="BJ351" s="13" t="s">
        <v>77</v>
      </c>
      <c r="BK351" s="183">
        <f>ROUND(I351*H351,2)</f>
        <v>28400</v>
      </c>
      <c r="BL351" s="13" t="s">
        <v>112</v>
      </c>
      <c r="BM351" s="182" t="s">
        <v>650</v>
      </c>
    </row>
    <row r="352" s="2" customFormat="1">
      <c r="A352" s="28"/>
      <c r="B352" s="29"/>
      <c r="C352" s="30"/>
      <c r="D352" s="184" t="s">
        <v>114</v>
      </c>
      <c r="E352" s="30"/>
      <c r="F352" s="185" t="s">
        <v>649</v>
      </c>
      <c r="G352" s="30"/>
      <c r="H352" s="30"/>
      <c r="I352" s="30"/>
      <c r="J352" s="30"/>
      <c r="K352" s="30"/>
      <c r="L352" s="34"/>
      <c r="M352" s="186"/>
      <c r="N352" s="187"/>
      <c r="O352" s="73"/>
      <c r="P352" s="73"/>
      <c r="Q352" s="73"/>
      <c r="R352" s="73"/>
      <c r="S352" s="73"/>
      <c r="T352" s="74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T352" s="13" t="s">
        <v>114</v>
      </c>
      <c r="AU352" s="13" t="s">
        <v>69</v>
      </c>
    </row>
    <row r="353" s="2" customFormat="1" ht="16.5" customHeight="1">
      <c r="A353" s="28"/>
      <c r="B353" s="29"/>
      <c r="C353" s="171" t="s">
        <v>651</v>
      </c>
      <c r="D353" s="171" t="s">
        <v>105</v>
      </c>
      <c r="E353" s="172" t="s">
        <v>652</v>
      </c>
      <c r="F353" s="173" t="s">
        <v>653</v>
      </c>
      <c r="G353" s="174" t="s">
        <v>108</v>
      </c>
      <c r="H353" s="175">
        <v>1</v>
      </c>
      <c r="I353" s="176">
        <v>152300</v>
      </c>
      <c r="J353" s="176">
        <f>ROUND(I353*H353,2)</f>
        <v>152300</v>
      </c>
      <c r="K353" s="173" t="s">
        <v>109</v>
      </c>
      <c r="L353" s="177"/>
      <c r="M353" s="178" t="s">
        <v>17</v>
      </c>
      <c r="N353" s="179" t="s">
        <v>40</v>
      </c>
      <c r="O353" s="180">
        <v>0</v>
      </c>
      <c r="P353" s="180">
        <f>O353*H353</f>
        <v>0</v>
      </c>
      <c r="Q353" s="180">
        <v>0</v>
      </c>
      <c r="R353" s="180">
        <f>Q353*H353</f>
        <v>0</v>
      </c>
      <c r="S353" s="180">
        <v>0</v>
      </c>
      <c r="T353" s="181">
        <f>S353*H353</f>
        <v>0</v>
      </c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R353" s="182" t="s">
        <v>110</v>
      </c>
      <c r="AT353" s="182" t="s">
        <v>105</v>
      </c>
      <c r="AU353" s="182" t="s">
        <v>69</v>
      </c>
      <c r="AY353" s="13" t="s">
        <v>111</v>
      </c>
      <c r="BE353" s="183">
        <f>IF(N353="základní",J353,0)</f>
        <v>152300</v>
      </c>
      <c r="BF353" s="183">
        <f>IF(N353="snížená",J353,0)</f>
        <v>0</v>
      </c>
      <c r="BG353" s="183">
        <f>IF(N353="zákl. přenesená",J353,0)</f>
        <v>0</v>
      </c>
      <c r="BH353" s="183">
        <f>IF(N353="sníž. přenesená",J353,0)</f>
        <v>0</v>
      </c>
      <c r="BI353" s="183">
        <f>IF(N353="nulová",J353,0)</f>
        <v>0</v>
      </c>
      <c r="BJ353" s="13" t="s">
        <v>77</v>
      </c>
      <c r="BK353" s="183">
        <f>ROUND(I353*H353,2)</f>
        <v>152300</v>
      </c>
      <c r="BL353" s="13" t="s">
        <v>112</v>
      </c>
      <c r="BM353" s="182" t="s">
        <v>654</v>
      </c>
    </row>
    <row r="354" s="2" customFormat="1">
      <c r="A354" s="28"/>
      <c r="B354" s="29"/>
      <c r="C354" s="30"/>
      <c r="D354" s="184" t="s">
        <v>114</v>
      </c>
      <c r="E354" s="30"/>
      <c r="F354" s="185" t="s">
        <v>653</v>
      </c>
      <c r="G354" s="30"/>
      <c r="H354" s="30"/>
      <c r="I354" s="30"/>
      <c r="J354" s="30"/>
      <c r="K354" s="30"/>
      <c r="L354" s="34"/>
      <c r="M354" s="186"/>
      <c r="N354" s="187"/>
      <c r="O354" s="73"/>
      <c r="P354" s="73"/>
      <c r="Q354" s="73"/>
      <c r="R354" s="73"/>
      <c r="S354" s="73"/>
      <c r="T354" s="74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T354" s="13" t="s">
        <v>114</v>
      </c>
      <c r="AU354" s="13" t="s">
        <v>69</v>
      </c>
    </row>
    <row r="355" s="2" customFormat="1" ht="21.75" customHeight="1">
      <c r="A355" s="28"/>
      <c r="B355" s="29"/>
      <c r="C355" s="171" t="s">
        <v>655</v>
      </c>
      <c r="D355" s="171" t="s">
        <v>105</v>
      </c>
      <c r="E355" s="172" t="s">
        <v>656</v>
      </c>
      <c r="F355" s="173" t="s">
        <v>657</v>
      </c>
      <c r="G355" s="174" t="s">
        <v>108</v>
      </c>
      <c r="H355" s="175">
        <v>5</v>
      </c>
      <c r="I355" s="176">
        <v>1540</v>
      </c>
      <c r="J355" s="176">
        <f>ROUND(I355*H355,2)</f>
        <v>7700</v>
      </c>
      <c r="K355" s="173" t="s">
        <v>109</v>
      </c>
      <c r="L355" s="177"/>
      <c r="M355" s="178" t="s">
        <v>17</v>
      </c>
      <c r="N355" s="179" t="s">
        <v>40</v>
      </c>
      <c r="O355" s="180">
        <v>0</v>
      </c>
      <c r="P355" s="180">
        <f>O355*H355</f>
        <v>0</v>
      </c>
      <c r="Q355" s="180">
        <v>0</v>
      </c>
      <c r="R355" s="180">
        <f>Q355*H355</f>
        <v>0</v>
      </c>
      <c r="S355" s="180">
        <v>0</v>
      </c>
      <c r="T355" s="181">
        <f>S355*H355</f>
        <v>0</v>
      </c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R355" s="182" t="s">
        <v>110</v>
      </c>
      <c r="AT355" s="182" t="s">
        <v>105</v>
      </c>
      <c r="AU355" s="182" t="s">
        <v>69</v>
      </c>
      <c r="AY355" s="13" t="s">
        <v>111</v>
      </c>
      <c r="BE355" s="183">
        <f>IF(N355="základní",J355,0)</f>
        <v>7700</v>
      </c>
      <c r="BF355" s="183">
        <f>IF(N355="snížená",J355,0)</f>
        <v>0</v>
      </c>
      <c r="BG355" s="183">
        <f>IF(N355="zákl. přenesená",J355,0)</f>
        <v>0</v>
      </c>
      <c r="BH355" s="183">
        <f>IF(N355="sníž. přenesená",J355,0)</f>
        <v>0</v>
      </c>
      <c r="BI355" s="183">
        <f>IF(N355="nulová",J355,0)</f>
        <v>0</v>
      </c>
      <c r="BJ355" s="13" t="s">
        <v>77</v>
      </c>
      <c r="BK355" s="183">
        <f>ROUND(I355*H355,2)</f>
        <v>7700</v>
      </c>
      <c r="BL355" s="13" t="s">
        <v>112</v>
      </c>
      <c r="BM355" s="182" t="s">
        <v>658</v>
      </c>
    </row>
    <row r="356" s="2" customFormat="1">
      <c r="A356" s="28"/>
      <c r="B356" s="29"/>
      <c r="C356" s="30"/>
      <c r="D356" s="184" t="s">
        <v>114</v>
      </c>
      <c r="E356" s="30"/>
      <c r="F356" s="185" t="s">
        <v>657</v>
      </c>
      <c r="G356" s="30"/>
      <c r="H356" s="30"/>
      <c r="I356" s="30"/>
      <c r="J356" s="30"/>
      <c r="K356" s="30"/>
      <c r="L356" s="34"/>
      <c r="M356" s="186"/>
      <c r="N356" s="187"/>
      <c r="O356" s="73"/>
      <c r="P356" s="73"/>
      <c r="Q356" s="73"/>
      <c r="R356" s="73"/>
      <c r="S356" s="73"/>
      <c r="T356" s="74"/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T356" s="13" t="s">
        <v>114</v>
      </c>
      <c r="AU356" s="13" t="s">
        <v>69</v>
      </c>
    </row>
    <row r="357" s="2" customFormat="1" ht="24.15" customHeight="1">
      <c r="A357" s="28"/>
      <c r="B357" s="29"/>
      <c r="C357" s="171" t="s">
        <v>659</v>
      </c>
      <c r="D357" s="171" t="s">
        <v>105</v>
      </c>
      <c r="E357" s="172" t="s">
        <v>660</v>
      </c>
      <c r="F357" s="173" t="s">
        <v>661</v>
      </c>
      <c r="G357" s="174" t="s">
        <v>108</v>
      </c>
      <c r="H357" s="175">
        <v>1</v>
      </c>
      <c r="I357" s="176">
        <v>58600</v>
      </c>
      <c r="J357" s="176">
        <f>ROUND(I357*H357,2)</f>
        <v>58600</v>
      </c>
      <c r="K357" s="173" t="s">
        <v>109</v>
      </c>
      <c r="L357" s="177"/>
      <c r="M357" s="178" t="s">
        <v>17</v>
      </c>
      <c r="N357" s="179" t="s">
        <v>40</v>
      </c>
      <c r="O357" s="180">
        <v>0</v>
      </c>
      <c r="P357" s="180">
        <f>O357*H357</f>
        <v>0</v>
      </c>
      <c r="Q357" s="180">
        <v>0</v>
      </c>
      <c r="R357" s="180">
        <f>Q357*H357</f>
        <v>0</v>
      </c>
      <c r="S357" s="180">
        <v>0</v>
      </c>
      <c r="T357" s="181">
        <f>S357*H357</f>
        <v>0</v>
      </c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R357" s="182" t="s">
        <v>110</v>
      </c>
      <c r="AT357" s="182" t="s">
        <v>105</v>
      </c>
      <c r="AU357" s="182" t="s">
        <v>69</v>
      </c>
      <c r="AY357" s="13" t="s">
        <v>111</v>
      </c>
      <c r="BE357" s="183">
        <f>IF(N357="základní",J357,0)</f>
        <v>58600</v>
      </c>
      <c r="BF357" s="183">
        <f>IF(N357="snížená",J357,0)</f>
        <v>0</v>
      </c>
      <c r="BG357" s="183">
        <f>IF(N357="zákl. přenesená",J357,0)</f>
        <v>0</v>
      </c>
      <c r="BH357" s="183">
        <f>IF(N357="sníž. přenesená",J357,0)</f>
        <v>0</v>
      </c>
      <c r="BI357" s="183">
        <f>IF(N357="nulová",J357,0)</f>
        <v>0</v>
      </c>
      <c r="BJ357" s="13" t="s">
        <v>77</v>
      </c>
      <c r="BK357" s="183">
        <f>ROUND(I357*H357,2)</f>
        <v>58600</v>
      </c>
      <c r="BL357" s="13" t="s">
        <v>112</v>
      </c>
      <c r="BM357" s="182" t="s">
        <v>662</v>
      </c>
    </row>
    <row r="358" s="2" customFormat="1">
      <c r="A358" s="28"/>
      <c r="B358" s="29"/>
      <c r="C358" s="30"/>
      <c r="D358" s="184" t="s">
        <v>114</v>
      </c>
      <c r="E358" s="30"/>
      <c r="F358" s="185" t="s">
        <v>661</v>
      </c>
      <c r="G358" s="30"/>
      <c r="H358" s="30"/>
      <c r="I358" s="30"/>
      <c r="J358" s="30"/>
      <c r="K358" s="30"/>
      <c r="L358" s="34"/>
      <c r="M358" s="186"/>
      <c r="N358" s="187"/>
      <c r="O358" s="73"/>
      <c r="P358" s="73"/>
      <c r="Q358" s="73"/>
      <c r="R358" s="73"/>
      <c r="S358" s="73"/>
      <c r="T358" s="74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T358" s="13" t="s">
        <v>114</v>
      </c>
      <c r="AU358" s="13" t="s">
        <v>69</v>
      </c>
    </row>
    <row r="359" s="2" customFormat="1" ht="16.5" customHeight="1">
      <c r="A359" s="28"/>
      <c r="B359" s="29"/>
      <c r="C359" s="171" t="s">
        <v>663</v>
      </c>
      <c r="D359" s="171" t="s">
        <v>105</v>
      </c>
      <c r="E359" s="172" t="s">
        <v>664</v>
      </c>
      <c r="F359" s="173" t="s">
        <v>665</v>
      </c>
      <c r="G359" s="174" t="s">
        <v>108</v>
      </c>
      <c r="H359" s="175">
        <v>1</v>
      </c>
      <c r="I359" s="176">
        <v>89100</v>
      </c>
      <c r="J359" s="176">
        <f>ROUND(I359*H359,2)</f>
        <v>89100</v>
      </c>
      <c r="K359" s="173" t="s">
        <v>109</v>
      </c>
      <c r="L359" s="177"/>
      <c r="M359" s="178" t="s">
        <v>17</v>
      </c>
      <c r="N359" s="179" t="s">
        <v>40</v>
      </c>
      <c r="O359" s="180">
        <v>0</v>
      </c>
      <c r="P359" s="180">
        <f>O359*H359</f>
        <v>0</v>
      </c>
      <c r="Q359" s="180">
        <v>0</v>
      </c>
      <c r="R359" s="180">
        <f>Q359*H359</f>
        <v>0</v>
      </c>
      <c r="S359" s="180">
        <v>0</v>
      </c>
      <c r="T359" s="181">
        <f>S359*H359</f>
        <v>0</v>
      </c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R359" s="182" t="s">
        <v>110</v>
      </c>
      <c r="AT359" s="182" t="s">
        <v>105</v>
      </c>
      <c r="AU359" s="182" t="s">
        <v>69</v>
      </c>
      <c r="AY359" s="13" t="s">
        <v>111</v>
      </c>
      <c r="BE359" s="183">
        <f>IF(N359="základní",J359,0)</f>
        <v>89100</v>
      </c>
      <c r="BF359" s="183">
        <f>IF(N359="snížená",J359,0)</f>
        <v>0</v>
      </c>
      <c r="BG359" s="183">
        <f>IF(N359="zákl. přenesená",J359,0)</f>
        <v>0</v>
      </c>
      <c r="BH359" s="183">
        <f>IF(N359="sníž. přenesená",J359,0)</f>
        <v>0</v>
      </c>
      <c r="BI359" s="183">
        <f>IF(N359="nulová",J359,0)</f>
        <v>0</v>
      </c>
      <c r="BJ359" s="13" t="s">
        <v>77</v>
      </c>
      <c r="BK359" s="183">
        <f>ROUND(I359*H359,2)</f>
        <v>89100</v>
      </c>
      <c r="BL359" s="13" t="s">
        <v>112</v>
      </c>
      <c r="BM359" s="182" t="s">
        <v>666</v>
      </c>
    </row>
    <row r="360" s="2" customFormat="1">
      <c r="A360" s="28"/>
      <c r="B360" s="29"/>
      <c r="C360" s="30"/>
      <c r="D360" s="184" t="s">
        <v>114</v>
      </c>
      <c r="E360" s="30"/>
      <c r="F360" s="185" t="s">
        <v>665</v>
      </c>
      <c r="G360" s="30"/>
      <c r="H360" s="30"/>
      <c r="I360" s="30"/>
      <c r="J360" s="30"/>
      <c r="K360" s="30"/>
      <c r="L360" s="34"/>
      <c r="M360" s="186"/>
      <c r="N360" s="187"/>
      <c r="O360" s="73"/>
      <c r="P360" s="73"/>
      <c r="Q360" s="73"/>
      <c r="R360" s="73"/>
      <c r="S360" s="73"/>
      <c r="T360" s="74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T360" s="13" t="s">
        <v>114</v>
      </c>
      <c r="AU360" s="13" t="s">
        <v>69</v>
      </c>
    </row>
    <row r="361" s="2" customFormat="1" ht="16.5" customHeight="1">
      <c r="A361" s="28"/>
      <c r="B361" s="29"/>
      <c r="C361" s="171" t="s">
        <v>667</v>
      </c>
      <c r="D361" s="171" t="s">
        <v>105</v>
      </c>
      <c r="E361" s="172" t="s">
        <v>668</v>
      </c>
      <c r="F361" s="173" t="s">
        <v>669</v>
      </c>
      <c r="G361" s="174" t="s">
        <v>108</v>
      </c>
      <c r="H361" s="175">
        <v>1</v>
      </c>
      <c r="I361" s="176">
        <v>31100</v>
      </c>
      <c r="J361" s="176">
        <f>ROUND(I361*H361,2)</f>
        <v>31100</v>
      </c>
      <c r="K361" s="173" t="s">
        <v>109</v>
      </c>
      <c r="L361" s="177"/>
      <c r="M361" s="178" t="s">
        <v>17</v>
      </c>
      <c r="N361" s="179" t="s">
        <v>40</v>
      </c>
      <c r="O361" s="180">
        <v>0</v>
      </c>
      <c r="P361" s="180">
        <f>O361*H361</f>
        <v>0</v>
      </c>
      <c r="Q361" s="180">
        <v>0</v>
      </c>
      <c r="R361" s="180">
        <f>Q361*H361</f>
        <v>0</v>
      </c>
      <c r="S361" s="180">
        <v>0</v>
      </c>
      <c r="T361" s="181">
        <f>S361*H361</f>
        <v>0</v>
      </c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R361" s="182" t="s">
        <v>110</v>
      </c>
      <c r="AT361" s="182" t="s">
        <v>105</v>
      </c>
      <c r="AU361" s="182" t="s">
        <v>69</v>
      </c>
      <c r="AY361" s="13" t="s">
        <v>111</v>
      </c>
      <c r="BE361" s="183">
        <f>IF(N361="základní",J361,0)</f>
        <v>31100</v>
      </c>
      <c r="BF361" s="183">
        <f>IF(N361="snížená",J361,0)</f>
        <v>0</v>
      </c>
      <c r="BG361" s="183">
        <f>IF(N361="zákl. přenesená",J361,0)</f>
        <v>0</v>
      </c>
      <c r="BH361" s="183">
        <f>IF(N361="sníž. přenesená",J361,0)</f>
        <v>0</v>
      </c>
      <c r="BI361" s="183">
        <f>IF(N361="nulová",J361,0)</f>
        <v>0</v>
      </c>
      <c r="BJ361" s="13" t="s">
        <v>77</v>
      </c>
      <c r="BK361" s="183">
        <f>ROUND(I361*H361,2)</f>
        <v>31100</v>
      </c>
      <c r="BL361" s="13" t="s">
        <v>112</v>
      </c>
      <c r="BM361" s="182" t="s">
        <v>670</v>
      </c>
    </row>
    <row r="362" s="2" customFormat="1">
      <c r="A362" s="28"/>
      <c r="B362" s="29"/>
      <c r="C362" s="30"/>
      <c r="D362" s="184" t="s">
        <v>114</v>
      </c>
      <c r="E362" s="30"/>
      <c r="F362" s="185" t="s">
        <v>669</v>
      </c>
      <c r="G362" s="30"/>
      <c r="H362" s="30"/>
      <c r="I362" s="30"/>
      <c r="J362" s="30"/>
      <c r="K362" s="30"/>
      <c r="L362" s="34"/>
      <c r="M362" s="186"/>
      <c r="N362" s="187"/>
      <c r="O362" s="73"/>
      <c r="P362" s="73"/>
      <c r="Q362" s="73"/>
      <c r="R362" s="73"/>
      <c r="S362" s="73"/>
      <c r="T362" s="74"/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T362" s="13" t="s">
        <v>114</v>
      </c>
      <c r="AU362" s="13" t="s">
        <v>69</v>
      </c>
    </row>
    <row r="363" s="2" customFormat="1" ht="16.5" customHeight="1">
      <c r="A363" s="28"/>
      <c r="B363" s="29"/>
      <c r="C363" s="171" t="s">
        <v>671</v>
      </c>
      <c r="D363" s="171" t="s">
        <v>105</v>
      </c>
      <c r="E363" s="172" t="s">
        <v>672</v>
      </c>
      <c r="F363" s="173" t="s">
        <v>673</v>
      </c>
      <c r="G363" s="174" t="s">
        <v>108</v>
      </c>
      <c r="H363" s="175">
        <v>1</v>
      </c>
      <c r="I363" s="176">
        <v>27800</v>
      </c>
      <c r="J363" s="176">
        <f>ROUND(I363*H363,2)</f>
        <v>27800</v>
      </c>
      <c r="K363" s="173" t="s">
        <v>109</v>
      </c>
      <c r="L363" s="177"/>
      <c r="M363" s="178" t="s">
        <v>17</v>
      </c>
      <c r="N363" s="179" t="s">
        <v>40</v>
      </c>
      <c r="O363" s="180">
        <v>0</v>
      </c>
      <c r="P363" s="180">
        <f>O363*H363</f>
        <v>0</v>
      </c>
      <c r="Q363" s="180">
        <v>0</v>
      </c>
      <c r="R363" s="180">
        <f>Q363*H363</f>
        <v>0</v>
      </c>
      <c r="S363" s="180">
        <v>0</v>
      </c>
      <c r="T363" s="181">
        <f>S363*H363</f>
        <v>0</v>
      </c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R363" s="182" t="s">
        <v>110</v>
      </c>
      <c r="AT363" s="182" t="s">
        <v>105</v>
      </c>
      <c r="AU363" s="182" t="s">
        <v>69</v>
      </c>
      <c r="AY363" s="13" t="s">
        <v>111</v>
      </c>
      <c r="BE363" s="183">
        <f>IF(N363="základní",J363,0)</f>
        <v>27800</v>
      </c>
      <c r="BF363" s="183">
        <f>IF(N363="snížená",J363,0)</f>
        <v>0</v>
      </c>
      <c r="BG363" s="183">
        <f>IF(N363="zákl. přenesená",J363,0)</f>
        <v>0</v>
      </c>
      <c r="BH363" s="183">
        <f>IF(N363="sníž. přenesená",J363,0)</f>
        <v>0</v>
      </c>
      <c r="BI363" s="183">
        <f>IF(N363="nulová",J363,0)</f>
        <v>0</v>
      </c>
      <c r="BJ363" s="13" t="s">
        <v>77</v>
      </c>
      <c r="BK363" s="183">
        <f>ROUND(I363*H363,2)</f>
        <v>27800</v>
      </c>
      <c r="BL363" s="13" t="s">
        <v>112</v>
      </c>
      <c r="BM363" s="182" t="s">
        <v>674</v>
      </c>
    </row>
    <row r="364" s="2" customFormat="1">
      <c r="A364" s="28"/>
      <c r="B364" s="29"/>
      <c r="C364" s="30"/>
      <c r="D364" s="184" t="s">
        <v>114</v>
      </c>
      <c r="E364" s="30"/>
      <c r="F364" s="185" t="s">
        <v>673</v>
      </c>
      <c r="G364" s="30"/>
      <c r="H364" s="30"/>
      <c r="I364" s="30"/>
      <c r="J364" s="30"/>
      <c r="K364" s="30"/>
      <c r="L364" s="34"/>
      <c r="M364" s="186"/>
      <c r="N364" s="187"/>
      <c r="O364" s="73"/>
      <c r="P364" s="73"/>
      <c r="Q364" s="73"/>
      <c r="R364" s="73"/>
      <c r="S364" s="73"/>
      <c r="T364" s="74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T364" s="13" t="s">
        <v>114</v>
      </c>
      <c r="AU364" s="13" t="s">
        <v>69</v>
      </c>
    </row>
    <row r="365" s="2" customFormat="1" ht="16.5" customHeight="1">
      <c r="A365" s="28"/>
      <c r="B365" s="29"/>
      <c r="C365" s="171" t="s">
        <v>675</v>
      </c>
      <c r="D365" s="171" t="s">
        <v>105</v>
      </c>
      <c r="E365" s="172" t="s">
        <v>676</v>
      </c>
      <c r="F365" s="173" t="s">
        <v>677</v>
      </c>
      <c r="G365" s="174" t="s">
        <v>108</v>
      </c>
      <c r="H365" s="175">
        <v>1</v>
      </c>
      <c r="I365" s="176">
        <v>32200</v>
      </c>
      <c r="J365" s="176">
        <f>ROUND(I365*H365,2)</f>
        <v>32200</v>
      </c>
      <c r="K365" s="173" t="s">
        <v>109</v>
      </c>
      <c r="L365" s="177"/>
      <c r="M365" s="178" t="s">
        <v>17</v>
      </c>
      <c r="N365" s="179" t="s">
        <v>40</v>
      </c>
      <c r="O365" s="180">
        <v>0</v>
      </c>
      <c r="P365" s="180">
        <f>O365*H365</f>
        <v>0</v>
      </c>
      <c r="Q365" s="180">
        <v>0</v>
      </c>
      <c r="R365" s="180">
        <f>Q365*H365</f>
        <v>0</v>
      </c>
      <c r="S365" s="180">
        <v>0</v>
      </c>
      <c r="T365" s="181">
        <f>S365*H365</f>
        <v>0</v>
      </c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R365" s="182" t="s">
        <v>110</v>
      </c>
      <c r="AT365" s="182" t="s">
        <v>105</v>
      </c>
      <c r="AU365" s="182" t="s">
        <v>69</v>
      </c>
      <c r="AY365" s="13" t="s">
        <v>111</v>
      </c>
      <c r="BE365" s="183">
        <f>IF(N365="základní",J365,0)</f>
        <v>32200</v>
      </c>
      <c r="BF365" s="183">
        <f>IF(N365="snížená",J365,0)</f>
        <v>0</v>
      </c>
      <c r="BG365" s="183">
        <f>IF(N365="zákl. přenesená",J365,0)</f>
        <v>0</v>
      </c>
      <c r="BH365" s="183">
        <f>IF(N365="sníž. přenesená",J365,0)</f>
        <v>0</v>
      </c>
      <c r="BI365" s="183">
        <f>IF(N365="nulová",J365,0)</f>
        <v>0</v>
      </c>
      <c r="BJ365" s="13" t="s">
        <v>77</v>
      </c>
      <c r="BK365" s="183">
        <f>ROUND(I365*H365,2)</f>
        <v>32200</v>
      </c>
      <c r="BL365" s="13" t="s">
        <v>112</v>
      </c>
      <c r="BM365" s="182" t="s">
        <v>678</v>
      </c>
    </row>
    <row r="366" s="2" customFormat="1">
      <c r="A366" s="28"/>
      <c r="B366" s="29"/>
      <c r="C366" s="30"/>
      <c r="D366" s="184" t="s">
        <v>114</v>
      </c>
      <c r="E366" s="30"/>
      <c r="F366" s="185" t="s">
        <v>677</v>
      </c>
      <c r="G366" s="30"/>
      <c r="H366" s="30"/>
      <c r="I366" s="30"/>
      <c r="J366" s="30"/>
      <c r="K366" s="30"/>
      <c r="L366" s="34"/>
      <c r="M366" s="186"/>
      <c r="N366" s="187"/>
      <c r="O366" s="73"/>
      <c r="P366" s="73"/>
      <c r="Q366" s="73"/>
      <c r="R366" s="73"/>
      <c r="S366" s="73"/>
      <c r="T366" s="74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T366" s="13" t="s">
        <v>114</v>
      </c>
      <c r="AU366" s="13" t="s">
        <v>69</v>
      </c>
    </row>
    <row r="367" s="2" customFormat="1" ht="21.75" customHeight="1">
      <c r="A367" s="28"/>
      <c r="B367" s="29"/>
      <c r="C367" s="171" t="s">
        <v>679</v>
      </c>
      <c r="D367" s="171" t="s">
        <v>105</v>
      </c>
      <c r="E367" s="172" t="s">
        <v>680</v>
      </c>
      <c r="F367" s="173" t="s">
        <v>681</v>
      </c>
      <c r="G367" s="174" t="s">
        <v>108</v>
      </c>
      <c r="H367" s="175">
        <v>5</v>
      </c>
      <c r="I367" s="176">
        <v>3770</v>
      </c>
      <c r="J367" s="176">
        <f>ROUND(I367*H367,2)</f>
        <v>18850</v>
      </c>
      <c r="K367" s="173" t="s">
        <v>109</v>
      </c>
      <c r="L367" s="177"/>
      <c r="M367" s="178" t="s">
        <v>17</v>
      </c>
      <c r="N367" s="179" t="s">
        <v>40</v>
      </c>
      <c r="O367" s="180">
        <v>0</v>
      </c>
      <c r="P367" s="180">
        <f>O367*H367</f>
        <v>0</v>
      </c>
      <c r="Q367" s="180">
        <v>0</v>
      </c>
      <c r="R367" s="180">
        <f>Q367*H367</f>
        <v>0</v>
      </c>
      <c r="S367" s="180">
        <v>0</v>
      </c>
      <c r="T367" s="181">
        <f>S367*H367</f>
        <v>0</v>
      </c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R367" s="182" t="s">
        <v>110</v>
      </c>
      <c r="AT367" s="182" t="s">
        <v>105</v>
      </c>
      <c r="AU367" s="182" t="s">
        <v>69</v>
      </c>
      <c r="AY367" s="13" t="s">
        <v>111</v>
      </c>
      <c r="BE367" s="183">
        <f>IF(N367="základní",J367,0)</f>
        <v>18850</v>
      </c>
      <c r="BF367" s="183">
        <f>IF(N367="snížená",J367,0)</f>
        <v>0</v>
      </c>
      <c r="BG367" s="183">
        <f>IF(N367="zákl. přenesená",J367,0)</f>
        <v>0</v>
      </c>
      <c r="BH367" s="183">
        <f>IF(N367="sníž. přenesená",J367,0)</f>
        <v>0</v>
      </c>
      <c r="BI367" s="183">
        <f>IF(N367="nulová",J367,0)</f>
        <v>0</v>
      </c>
      <c r="BJ367" s="13" t="s">
        <v>77</v>
      </c>
      <c r="BK367" s="183">
        <f>ROUND(I367*H367,2)</f>
        <v>18850</v>
      </c>
      <c r="BL367" s="13" t="s">
        <v>112</v>
      </c>
      <c r="BM367" s="182" t="s">
        <v>682</v>
      </c>
    </row>
    <row r="368" s="2" customFormat="1">
      <c r="A368" s="28"/>
      <c r="B368" s="29"/>
      <c r="C368" s="30"/>
      <c r="D368" s="184" t="s">
        <v>114</v>
      </c>
      <c r="E368" s="30"/>
      <c r="F368" s="185" t="s">
        <v>681</v>
      </c>
      <c r="G368" s="30"/>
      <c r="H368" s="30"/>
      <c r="I368" s="30"/>
      <c r="J368" s="30"/>
      <c r="K368" s="30"/>
      <c r="L368" s="34"/>
      <c r="M368" s="186"/>
      <c r="N368" s="187"/>
      <c r="O368" s="73"/>
      <c r="P368" s="73"/>
      <c r="Q368" s="73"/>
      <c r="R368" s="73"/>
      <c r="S368" s="73"/>
      <c r="T368" s="74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T368" s="13" t="s">
        <v>114</v>
      </c>
      <c r="AU368" s="13" t="s">
        <v>69</v>
      </c>
    </row>
    <row r="369" s="2" customFormat="1" ht="16.5" customHeight="1">
      <c r="A369" s="28"/>
      <c r="B369" s="29"/>
      <c r="C369" s="171" t="s">
        <v>683</v>
      </c>
      <c r="D369" s="171" t="s">
        <v>105</v>
      </c>
      <c r="E369" s="172" t="s">
        <v>684</v>
      </c>
      <c r="F369" s="173" t="s">
        <v>685</v>
      </c>
      <c r="G369" s="174" t="s">
        <v>108</v>
      </c>
      <c r="H369" s="175">
        <v>1</v>
      </c>
      <c r="I369" s="176">
        <v>50000</v>
      </c>
      <c r="J369" s="176">
        <f>ROUND(I369*H369,2)</f>
        <v>50000</v>
      </c>
      <c r="K369" s="173" t="s">
        <v>109</v>
      </c>
      <c r="L369" s="177"/>
      <c r="M369" s="178" t="s">
        <v>17</v>
      </c>
      <c r="N369" s="179" t="s">
        <v>40</v>
      </c>
      <c r="O369" s="180">
        <v>0</v>
      </c>
      <c r="P369" s="180">
        <f>O369*H369</f>
        <v>0</v>
      </c>
      <c r="Q369" s="180">
        <v>0</v>
      </c>
      <c r="R369" s="180">
        <f>Q369*H369</f>
        <v>0</v>
      </c>
      <c r="S369" s="180">
        <v>0</v>
      </c>
      <c r="T369" s="181">
        <f>S369*H369</f>
        <v>0</v>
      </c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R369" s="182" t="s">
        <v>110</v>
      </c>
      <c r="AT369" s="182" t="s">
        <v>105</v>
      </c>
      <c r="AU369" s="182" t="s">
        <v>69</v>
      </c>
      <c r="AY369" s="13" t="s">
        <v>111</v>
      </c>
      <c r="BE369" s="183">
        <f>IF(N369="základní",J369,0)</f>
        <v>50000</v>
      </c>
      <c r="BF369" s="183">
        <f>IF(N369="snížená",J369,0)</f>
        <v>0</v>
      </c>
      <c r="BG369" s="183">
        <f>IF(N369="zákl. přenesená",J369,0)</f>
        <v>0</v>
      </c>
      <c r="BH369" s="183">
        <f>IF(N369="sníž. přenesená",J369,0)</f>
        <v>0</v>
      </c>
      <c r="BI369" s="183">
        <f>IF(N369="nulová",J369,0)</f>
        <v>0</v>
      </c>
      <c r="BJ369" s="13" t="s">
        <v>77</v>
      </c>
      <c r="BK369" s="183">
        <f>ROUND(I369*H369,2)</f>
        <v>50000</v>
      </c>
      <c r="BL369" s="13" t="s">
        <v>112</v>
      </c>
      <c r="BM369" s="182" t="s">
        <v>686</v>
      </c>
    </row>
    <row r="370" s="2" customFormat="1">
      <c r="A370" s="28"/>
      <c r="B370" s="29"/>
      <c r="C370" s="30"/>
      <c r="D370" s="184" t="s">
        <v>114</v>
      </c>
      <c r="E370" s="30"/>
      <c r="F370" s="185" t="s">
        <v>685</v>
      </c>
      <c r="G370" s="30"/>
      <c r="H370" s="30"/>
      <c r="I370" s="30"/>
      <c r="J370" s="30"/>
      <c r="K370" s="30"/>
      <c r="L370" s="34"/>
      <c r="M370" s="186"/>
      <c r="N370" s="187"/>
      <c r="O370" s="73"/>
      <c r="P370" s="73"/>
      <c r="Q370" s="73"/>
      <c r="R370" s="73"/>
      <c r="S370" s="73"/>
      <c r="T370" s="74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T370" s="13" t="s">
        <v>114</v>
      </c>
      <c r="AU370" s="13" t="s">
        <v>69</v>
      </c>
    </row>
    <row r="371" s="2" customFormat="1" ht="16.5" customHeight="1">
      <c r="A371" s="28"/>
      <c r="B371" s="29"/>
      <c r="C371" s="171" t="s">
        <v>687</v>
      </c>
      <c r="D371" s="171" t="s">
        <v>105</v>
      </c>
      <c r="E371" s="172" t="s">
        <v>688</v>
      </c>
      <c r="F371" s="173" t="s">
        <v>689</v>
      </c>
      <c r="G371" s="174" t="s">
        <v>108</v>
      </c>
      <c r="H371" s="175">
        <v>1</v>
      </c>
      <c r="I371" s="176">
        <v>19800</v>
      </c>
      <c r="J371" s="176">
        <f>ROUND(I371*H371,2)</f>
        <v>19800</v>
      </c>
      <c r="K371" s="173" t="s">
        <v>109</v>
      </c>
      <c r="L371" s="177"/>
      <c r="M371" s="178" t="s">
        <v>17</v>
      </c>
      <c r="N371" s="179" t="s">
        <v>40</v>
      </c>
      <c r="O371" s="180">
        <v>0</v>
      </c>
      <c r="P371" s="180">
        <f>O371*H371</f>
        <v>0</v>
      </c>
      <c r="Q371" s="180">
        <v>0</v>
      </c>
      <c r="R371" s="180">
        <f>Q371*H371</f>
        <v>0</v>
      </c>
      <c r="S371" s="180">
        <v>0</v>
      </c>
      <c r="T371" s="181">
        <f>S371*H371</f>
        <v>0</v>
      </c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R371" s="182" t="s">
        <v>110</v>
      </c>
      <c r="AT371" s="182" t="s">
        <v>105</v>
      </c>
      <c r="AU371" s="182" t="s">
        <v>69</v>
      </c>
      <c r="AY371" s="13" t="s">
        <v>111</v>
      </c>
      <c r="BE371" s="183">
        <f>IF(N371="základní",J371,0)</f>
        <v>19800</v>
      </c>
      <c r="BF371" s="183">
        <f>IF(N371="snížená",J371,0)</f>
        <v>0</v>
      </c>
      <c r="BG371" s="183">
        <f>IF(N371="zákl. přenesená",J371,0)</f>
        <v>0</v>
      </c>
      <c r="BH371" s="183">
        <f>IF(N371="sníž. přenesená",J371,0)</f>
        <v>0</v>
      </c>
      <c r="BI371" s="183">
        <f>IF(N371="nulová",J371,0)</f>
        <v>0</v>
      </c>
      <c r="BJ371" s="13" t="s">
        <v>77</v>
      </c>
      <c r="BK371" s="183">
        <f>ROUND(I371*H371,2)</f>
        <v>19800</v>
      </c>
      <c r="BL371" s="13" t="s">
        <v>112</v>
      </c>
      <c r="BM371" s="182" t="s">
        <v>690</v>
      </c>
    </row>
    <row r="372" s="2" customFormat="1">
      <c r="A372" s="28"/>
      <c r="B372" s="29"/>
      <c r="C372" s="30"/>
      <c r="D372" s="184" t="s">
        <v>114</v>
      </c>
      <c r="E372" s="30"/>
      <c r="F372" s="185" t="s">
        <v>689</v>
      </c>
      <c r="G372" s="30"/>
      <c r="H372" s="30"/>
      <c r="I372" s="30"/>
      <c r="J372" s="30"/>
      <c r="K372" s="30"/>
      <c r="L372" s="34"/>
      <c r="M372" s="186"/>
      <c r="N372" s="187"/>
      <c r="O372" s="73"/>
      <c r="P372" s="73"/>
      <c r="Q372" s="73"/>
      <c r="R372" s="73"/>
      <c r="S372" s="73"/>
      <c r="T372" s="74"/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T372" s="13" t="s">
        <v>114</v>
      </c>
      <c r="AU372" s="13" t="s">
        <v>69</v>
      </c>
    </row>
    <row r="373" s="2" customFormat="1" ht="16.5" customHeight="1">
      <c r="A373" s="28"/>
      <c r="B373" s="29"/>
      <c r="C373" s="171" t="s">
        <v>691</v>
      </c>
      <c r="D373" s="171" t="s">
        <v>105</v>
      </c>
      <c r="E373" s="172" t="s">
        <v>692</v>
      </c>
      <c r="F373" s="173" t="s">
        <v>693</v>
      </c>
      <c r="G373" s="174" t="s">
        <v>108</v>
      </c>
      <c r="H373" s="175">
        <v>2</v>
      </c>
      <c r="I373" s="176">
        <v>11800</v>
      </c>
      <c r="J373" s="176">
        <f>ROUND(I373*H373,2)</f>
        <v>23600</v>
      </c>
      <c r="K373" s="173" t="s">
        <v>109</v>
      </c>
      <c r="L373" s="177"/>
      <c r="M373" s="178" t="s">
        <v>17</v>
      </c>
      <c r="N373" s="179" t="s">
        <v>40</v>
      </c>
      <c r="O373" s="180">
        <v>0</v>
      </c>
      <c r="P373" s="180">
        <f>O373*H373</f>
        <v>0</v>
      </c>
      <c r="Q373" s="180">
        <v>0</v>
      </c>
      <c r="R373" s="180">
        <f>Q373*H373</f>
        <v>0</v>
      </c>
      <c r="S373" s="180">
        <v>0</v>
      </c>
      <c r="T373" s="181">
        <f>S373*H373</f>
        <v>0</v>
      </c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R373" s="182" t="s">
        <v>110</v>
      </c>
      <c r="AT373" s="182" t="s">
        <v>105</v>
      </c>
      <c r="AU373" s="182" t="s">
        <v>69</v>
      </c>
      <c r="AY373" s="13" t="s">
        <v>111</v>
      </c>
      <c r="BE373" s="183">
        <f>IF(N373="základní",J373,0)</f>
        <v>23600</v>
      </c>
      <c r="BF373" s="183">
        <f>IF(N373="snížená",J373,0)</f>
        <v>0</v>
      </c>
      <c r="BG373" s="183">
        <f>IF(N373="zákl. přenesená",J373,0)</f>
        <v>0</v>
      </c>
      <c r="BH373" s="183">
        <f>IF(N373="sníž. přenesená",J373,0)</f>
        <v>0</v>
      </c>
      <c r="BI373" s="183">
        <f>IF(N373="nulová",J373,0)</f>
        <v>0</v>
      </c>
      <c r="BJ373" s="13" t="s">
        <v>77</v>
      </c>
      <c r="BK373" s="183">
        <f>ROUND(I373*H373,2)</f>
        <v>23600</v>
      </c>
      <c r="BL373" s="13" t="s">
        <v>112</v>
      </c>
      <c r="BM373" s="182" t="s">
        <v>694</v>
      </c>
    </row>
    <row r="374" s="2" customFormat="1">
      <c r="A374" s="28"/>
      <c r="B374" s="29"/>
      <c r="C374" s="30"/>
      <c r="D374" s="184" t="s">
        <v>114</v>
      </c>
      <c r="E374" s="30"/>
      <c r="F374" s="185" t="s">
        <v>693</v>
      </c>
      <c r="G374" s="30"/>
      <c r="H374" s="30"/>
      <c r="I374" s="30"/>
      <c r="J374" s="30"/>
      <c r="K374" s="30"/>
      <c r="L374" s="34"/>
      <c r="M374" s="186"/>
      <c r="N374" s="187"/>
      <c r="O374" s="73"/>
      <c r="P374" s="73"/>
      <c r="Q374" s="73"/>
      <c r="R374" s="73"/>
      <c r="S374" s="73"/>
      <c r="T374" s="74"/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T374" s="13" t="s">
        <v>114</v>
      </c>
      <c r="AU374" s="13" t="s">
        <v>69</v>
      </c>
    </row>
    <row r="375" s="2" customFormat="1" ht="16.5" customHeight="1">
      <c r="A375" s="28"/>
      <c r="B375" s="29"/>
      <c r="C375" s="171" t="s">
        <v>695</v>
      </c>
      <c r="D375" s="171" t="s">
        <v>105</v>
      </c>
      <c r="E375" s="172" t="s">
        <v>696</v>
      </c>
      <c r="F375" s="173" t="s">
        <v>697</v>
      </c>
      <c r="G375" s="174" t="s">
        <v>108</v>
      </c>
      <c r="H375" s="175">
        <v>2</v>
      </c>
      <c r="I375" s="176">
        <v>35300</v>
      </c>
      <c r="J375" s="176">
        <f>ROUND(I375*H375,2)</f>
        <v>70600</v>
      </c>
      <c r="K375" s="173" t="s">
        <v>109</v>
      </c>
      <c r="L375" s="177"/>
      <c r="M375" s="178" t="s">
        <v>17</v>
      </c>
      <c r="N375" s="179" t="s">
        <v>40</v>
      </c>
      <c r="O375" s="180">
        <v>0</v>
      </c>
      <c r="P375" s="180">
        <f>O375*H375</f>
        <v>0</v>
      </c>
      <c r="Q375" s="180">
        <v>0</v>
      </c>
      <c r="R375" s="180">
        <f>Q375*H375</f>
        <v>0</v>
      </c>
      <c r="S375" s="180">
        <v>0</v>
      </c>
      <c r="T375" s="181">
        <f>S375*H375</f>
        <v>0</v>
      </c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R375" s="182" t="s">
        <v>110</v>
      </c>
      <c r="AT375" s="182" t="s">
        <v>105</v>
      </c>
      <c r="AU375" s="182" t="s">
        <v>69</v>
      </c>
      <c r="AY375" s="13" t="s">
        <v>111</v>
      </c>
      <c r="BE375" s="183">
        <f>IF(N375="základní",J375,0)</f>
        <v>70600</v>
      </c>
      <c r="BF375" s="183">
        <f>IF(N375="snížená",J375,0)</f>
        <v>0</v>
      </c>
      <c r="BG375" s="183">
        <f>IF(N375="zákl. přenesená",J375,0)</f>
        <v>0</v>
      </c>
      <c r="BH375" s="183">
        <f>IF(N375="sníž. přenesená",J375,0)</f>
        <v>0</v>
      </c>
      <c r="BI375" s="183">
        <f>IF(N375="nulová",J375,0)</f>
        <v>0</v>
      </c>
      <c r="BJ375" s="13" t="s">
        <v>77</v>
      </c>
      <c r="BK375" s="183">
        <f>ROUND(I375*H375,2)</f>
        <v>70600</v>
      </c>
      <c r="BL375" s="13" t="s">
        <v>112</v>
      </c>
      <c r="BM375" s="182" t="s">
        <v>698</v>
      </c>
    </row>
    <row r="376" s="2" customFormat="1">
      <c r="A376" s="28"/>
      <c r="B376" s="29"/>
      <c r="C376" s="30"/>
      <c r="D376" s="184" t="s">
        <v>114</v>
      </c>
      <c r="E376" s="30"/>
      <c r="F376" s="185" t="s">
        <v>697</v>
      </c>
      <c r="G376" s="30"/>
      <c r="H376" s="30"/>
      <c r="I376" s="30"/>
      <c r="J376" s="30"/>
      <c r="K376" s="30"/>
      <c r="L376" s="34"/>
      <c r="M376" s="186"/>
      <c r="N376" s="187"/>
      <c r="O376" s="73"/>
      <c r="P376" s="73"/>
      <c r="Q376" s="73"/>
      <c r="R376" s="73"/>
      <c r="S376" s="73"/>
      <c r="T376" s="74"/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T376" s="13" t="s">
        <v>114</v>
      </c>
      <c r="AU376" s="13" t="s">
        <v>69</v>
      </c>
    </row>
    <row r="377" s="2" customFormat="1" ht="16.5" customHeight="1">
      <c r="A377" s="28"/>
      <c r="B377" s="29"/>
      <c r="C377" s="171" t="s">
        <v>699</v>
      </c>
      <c r="D377" s="171" t="s">
        <v>105</v>
      </c>
      <c r="E377" s="172" t="s">
        <v>700</v>
      </c>
      <c r="F377" s="173" t="s">
        <v>701</v>
      </c>
      <c r="G377" s="174" t="s">
        <v>108</v>
      </c>
      <c r="H377" s="175">
        <v>1</v>
      </c>
      <c r="I377" s="176">
        <v>81800</v>
      </c>
      <c r="J377" s="176">
        <f>ROUND(I377*H377,2)</f>
        <v>81800</v>
      </c>
      <c r="K377" s="173" t="s">
        <v>109</v>
      </c>
      <c r="L377" s="177"/>
      <c r="M377" s="178" t="s">
        <v>17</v>
      </c>
      <c r="N377" s="179" t="s">
        <v>40</v>
      </c>
      <c r="O377" s="180">
        <v>0</v>
      </c>
      <c r="P377" s="180">
        <f>O377*H377</f>
        <v>0</v>
      </c>
      <c r="Q377" s="180">
        <v>0</v>
      </c>
      <c r="R377" s="180">
        <f>Q377*H377</f>
        <v>0</v>
      </c>
      <c r="S377" s="180">
        <v>0</v>
      </c>
      <c r="T377" s="181">
        <f>S377*H377</f>
        <v>0</v>
      </c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R377" s="182" t="s">
        <v>110</v>
      </c>
      <c r="AT377" s="182" t="s">
        <v>105</v>
      </c>
      <c r="AU377" s="182" t="s">
        <v>69</v>
      </c>
      <c r="AY377" s="13" t="s">
        <v>111</v>
      </c>
      <c r="BE377" s="183">
        <f>IF(N377="základní",J377,0)</f>
        <v>81800</v>
      </c>
      <c r="BF377" s="183">
        <f>IF(N377="snížená",J377,0)</f>
        <v>0</v>
      </c>
      <c r="BG377" s="183">
        <f>IF(N377="zákl. přenesená",J377,0)</f>
        <v>0</v>
      </c>
      <c r="BH377" s="183">
        <f>IF(N377="sníž. přenesená",J377,0)</f>
        <v>0</v>
      </c>
      <c r="BI377" s="183">
        <f>IF(N377="nulová",J377,0)</f>
        <v>0</v>
      </c>
      <c r="BJ377" s="13" t="s">
        <v>77</v>
      </c>
      <c r="BK377" s="183">
        <f>ROUND(I377*H377,2)</f>
        <v>81800</v>
      </c>
      <c r="BL377" s="13" t="s">
        <v>112</v>
      </c>
      <c r="BM377" s="182" t="s">
        <v>702</v>
      </c>
    </row>
    <row r="378" s="2" customFormat="1">
      <c r="A378" s="28"/>
      <c r="B378" s="29"/>
      <c r="C378" s="30"/>
      <c r="D378" s="184" t="s">
        <v>114</v>
      </c>
      <c r="E378" s="30"/>
      <c r="F378" s="185" t="s">
        <v>701</v>
      </c>
      <c r="G378" s="30"/>
      <c r="H378" s="30"/>
      <c r="I378" s="30"/>
      <c r="J378" s="30"/>
      <c r="K378" s="30"/>
      <c r="L378" s="34"/>
      <c r="M378" s="186"/>
      <c r="N378" s="187"/>
      <c r="O378" s="73"/>
      <c r="P378" s="73"/>
      <c r="Q378" s="73"/>
      <c r="R378" s="73"/>
      <c r="S378" s="73"/>
      <c r="T378" s="74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T378" s="13" t="s">
        <v>114</v>
      </c>
      <c r="AU378" s="13" t="s">
        <v>69</v>
      </c>
    </row>
    <row r="379" s="2" customFormat="1" ht="16.5" customHeight="1">
      <c r="A379" s="28"/>
      <c r="B379" s="29"/>
      <c r="C379" s="171" t="s">
        <v>703</v>
      </c>
      <c r="D379" s="171" t="s">
        <v>105</v>
      </c>
      <c r="E379" s="172" t="s">
        <v>704</v>
      </c>
      <c r="F379" s="173" t="s">
        <v>705</v>
      </c>
      <c r="G379" s="174" t="s">
        <v>108</v>
      </c>
      <c r="H379" s="175">
        <v>1</v>
      </c>
      <c r="I379" s="176">
        <v>35200</v>
      </c>
      <c r="J379" s="176">
        <f>ROUND(I379*H379,2)</f>
        <v>35200</v>
      </c>
      <c r="K379" s="173" t="s">
        <v>109</v>
      </c>
      <c r="L379" s="177"/>
      <c r="M379" s="178" t="s">
        <v>17</v>
      </c>
      <c r="N379" s="179" t="s">
        <v>40</v>
      </c>
      <c r="O379" s="180">
        <v>0</v>
      </c>
      <c r="P379" s="180">
        <f>O379*H379</f>
        <v>0</v>
      </c>
      <c r="Q379" s="180">
        <v>0</v>
      </c>
      <c r="R379" s="180">
        <f>Q379*H379</f>
        <v>0</v>
      </c>
      <c r="S379" s="180">
        <v>0</v>
      </c>
      <c r="T379" s="181">
        <f>S379*H379</f>
        <v>0</v>
      </c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R379" s="182" t="s">
        <v>110</v>
      </c>
      <c r="AT379" s="182" t="s">
        <v>105</v>
      </c>
      <c r="AU379" s="182" t="s">
        <v>69</v>
      </c>
      <c r="AY379" s="13" t="s">
        <v>111</v>
      </c>
      <c r="BE379" s="183">
        <f>IF(N379="základní",J379,0)</f>
        <v>35200</v>
      </c>
      <c r="BF379" s="183">
        <f>IF(N379="snížená",J379,0)</f>
        <v>0</v>
      </c>
      <c r="BG379" s="183">
        <f>IF(N379="zákl. přenesená",J379,0)</f>
        <v>0</v>
      </c>
      <c r="BH379" s="183">
        <f>IF(N379="sníž. přenesená",J379,0)</f>
        <v>0</v>
      </c>
      <c r="BI379" s="183">
        <f>IF(N379="nulová",J379,0)</f>
        <v>0</v>
      </c>
      <c r="BJ379" s="13" t="s">
        <v>77</v>
      </c>
      <c r="BK379" s="183">
        <f>ROUND(I379*H379,2)</f>
        <v>35200</v>
      </c>
      <c r="BL379" s="13" t="s">
        <v>112</v>
      </c>
      <c r="BM379" s="182" t="s">
        <v>706</v>
      </c>
    </row>
    <row r="380" s="2" customFormat="1">
      <c r="A380" s="28"/>
      <c r="B380" s="29"/>
      <c r="C380" s="30"/>
      <c r="D380" s="184" t="s">
        <v>114</v>
      </c>
      <c r="E380" s="30"/>
      <c r="F380" s="185" t="s">
        <v>705</v>
      </c>
      <c r="G380" s="30"/>
      <c r="H380" s="30"/>
      <c r="I380" s="30"/>
      <c r="J380" s="30"/>
      <c r="K380" s="30"/>
      <c r="L380" s="34"/>
      <c r="M380" s="186"/>
      <c r="N380" s="187"/>
      <c r="O380" s="73"/>
      <c r="P380" s="73"/>
      <c r="Q380" s="73"/>
      <c r="R380" s="73"/>
      <c r="S380" s="73"/>
      <c r="T380" s="74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T380" s="13" t="s">
        <v>114</v>
      </c>
      <c r="AU380" s="13" t="s">
        <v>69</v>
      </c>
    </row>
    <row r="381" s="2" customFormat="1" ht="16.5" customHeight="1">
      <c r="A381" s="28"/>
      <c r="B381" s="29"/>
      <c r="C381" s="171" t="s">
        <v>707</v>
      </c>
      <c r="D381" s="171" t="s">
        <v>105</v>
      </c>
      <c r="E381" s="172" t="s">
        <v>708</v>
      </c>
      <c r="F381" s="173" t="s">
        <v>709</v>
      </c>
      <c r="G381" s="174" t="s">
        <v>108</v>
      </c>
      <c r="H381" s="175">
        <v>1</v>
      </c>
      <c r="I381" s="176">
        <v>47800</v>
      </c>
      <c r="J381" s="176">
        <f>ROUND(I381*H381,2)</f>
        <v>47800</v>
      </c>
      <c r="K381" s="173" t="s">
        <v>109</v>
      </c>
      <c r="L381" s="177"/>
      <c r="M381" s="178" t="s">
        <v>17</v>
      </c>
      <c r="N381" s="179" t="s">
        <v>40</v>
      </c>
      <c r="O381" s="180">
        <v>0</v>
      </c>
      <c r="P381" s="180">
        <f>O381*H381</f>
        <v>0</v>
      </c>
      <c r="Q381" s="180">
        <v>0</v>
      </c>
      <c r="R381" s="180">
        <f>Q381*H381</f>
        <v>0</v>
      </c>
      <c r="S381" s="180">
        <v>0</v>
      </c>
      <c r="T381" s="181">
        <f>S381*H381</f>
        <v>0</v>
      </c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R381" s="182" t="s">
        <v>110</v>
      </c>
      <c r="AT381" s="182" t="s">
        <v>105</v>
      </c>
      <c r="AU381" s="182" t="s">
        <v>69</v>
      </c>
      <c r="AY381" s="13" t="s">
        <v>111</v>
      </c>
      <c r="BE381" s="183">
        <f>IF(N381="základní",J381,0)</f>
        <v>47800</v>
      </c>
      <c r="BF381" s="183">
        <f>IF(N381="snížená",J381,0)</f>
        <v>0</v>
      </c>
      <c r="BG381" s="183">
        <f>IF(N381="zákl. přenesená",J381,0)</f>
        <v>0</v>
      </c>
      <c r="BH381" s="183">
        <f>IF(N381="sníž. přenesená",J381,0)</f>
        <v>0</v>
      </c>
      <c r="BI381" s="183">
        <f>IF(N381="nulová",J381,0)</f>
        <v>0</v>
      </c>
      <c r="BJ381" s="13" t="s">
        <v>77</v>
      </c>
      <c r="BK381" s="183">
        <f>ROUND(I381*H381,2)</f>
        <v>47800</v>
      </c>
      <c r="BL381" s="13" t="s">
        <v>112</v>
      </c>
      <c r="BM381" s="182" t="s">
        <v>710</v>
      </c>
    </row>
    <row r="382" s="2" customFormat="1">
      <c r="A382" s="28"/>
      <c r="B382" s="29"/>
      <c r="C382" s="30"/>
      <c r="D382" s="184" t="s">
        <v>114</v>
      </c>
      <c r="E382" s="30"/>
      <c r="F382" s="185" t="s">
        <v>709</v>
      </c>
      <c r="G382" s="30"/>
      <c r="H382" s="30"/>
      <c r="I382" s="30"/>
      <c r="J382" s="30"/>
      <c r="K382" s="30"/>
      <c r="L382" s="34"/>
      <c r="M382" s="186"/>
      <c r="N382" s="187"/>
      <c r="O382" s="73"/>
      <c r="P382" s="73"/>
      <c r="Q382" s="73"/>
      <c r="R382" s="73"/>
      <c r="S382" s="73"/>
      <c r="T382" s="74"/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T382" s="13" t="s">
        <v>114</v>
      </c>
      <c r="AU382" s="13" t="s">
        <v>69</v>
      </c>
    </row>
    <row r="383" s="2" customFormat="1" ht="24.15" customHeight="1">
      <c r="A383" s="28"/>
      <c r="B383" s="29"/>
      <c r="C383" s="171" t="s">
        <v>711</v>
      </c>
      <c r="D383" s="171" t="s">
        <v>105</v>
      </c>
      <c r="E383" s="172" t="s">
        <v>712</v>
      </c>
      <c r="F383" s="173" t="s">
        <v>713</v>
      </c>
      <c r="G383" s="174" t="s">
        <v>108</v>
      </c>
      <c r="H383" s="175">
        <v>4</v>
      </c>
      <c r="I383" s="176">
        <v>2020</v>
      </c>
      <c r="J383" s="176">
        <f>ROUND(I383*H383,2)</f>
        <v>8080</v>
      </c>
      <c r="K383" s="173" t="s">
        <v>109</v>
      </c>
      <c r="L383" s="177"/>
      <c r="M383" s="178" t="s">
        <v>17</v>
      </c>
      <c r="N383" s="179" t="s">
        <v>40</v>
      </c>
      <c r="O383" s="180">
        <v>0</v>
      </c>
      <c r="P383" s="180">
        <f>O383*H383</f>
        <v>0</v>
      </c>
      <c r="Q383" s="180">
        <v>0</v>
      </c>
      <c r="R383" s="180">
        <f>Q383*H383</f>
        <v>0</v>
      </c>
      <c r="S383" s="180">
        <v>0</v>
      </c>
      <c r="T383" s="181">
        <f>S383*H383</f>
        <v>0</v>
      </c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R383" s="182" t="s">
        <v>110</v>
      </c>
      <c r="AT383" s="182" t="s">
        <v>105</v>
      </c>
      <c r="AU383" s="182" t="s">
        <v>69</v>
      </c>
      <c r="AY383" s="13" t="s">
        <v>111</v>
      </c>
      <c r="BE383" s="183">
        <f>IF(N383="základní",J383,0)</f>
        <v>8080</v>
      </c>
      <c r="BF383" s="183">
        <f>IF(N383="snížená",J383,0)</f>
        <v>0</v>
      </c>
      <c r="BG383" s="183">
        <f>IF(N383="zákl. přenesená",J383,0)</f>
        <v>0</v>
      </c>
      <c r="BH383" s="183">
        <f>IF(N383="sníž. přenesená",J383,0)</f>
        <v>0</v>
      </c>
      <c r="BI383" s="183">
        <f>IF(N383="nulová",J383,0)</f>
        <v>0</v>
      </c>
      <c r="BJ383" s="13" t="s">
        <v>77</v>
      </c>
      <c r="BK383" s="183">
        <f>ROUND(I383*H383,2)</f>
        <v>8080</v>
      </c>
      <c r="BL383" s="13" t="s">
        <v>112</v>
      </c>
      <c r="BM383" s="182" t="s">
        <v>714</v>
      </c>
    </row>
    <row r="384" s="2" customFormat="1">
      <c r="A384" s="28"/>
      <c r="B384" s="29"/>
      <c r="C384" s="30"/>
      <c r="D384" s="184" t="s">
        <v>114</v>
      </c>
      <c r="E384" s="30"/>
      <c r="F384" s="185" t="s">
        <v>713</v>
      </c>
      <c r="G384" s="30"/>
      <c r="H384" s="30"/>
      <c r="I384" s="30"/>
      <c r="J384" s="30"/>
      <c r="K384" s="30"/>
      <c r="L384" s="34"/>
      <c r="M384" s="186"/>
      <c r="N384" s="187"/>
      <c r="O384" s="73"/>
      <c r="P384" s="73"/>
      <c r="Q384" s="73"/>
      <c r="R384" s="73"/>
      <c r="S384" s="73"/>
      <c r="T384" s="74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T384" s="13" t="s">
        <v>114</v>
      </c>
      <c r="AU384" s="13" t="s">
        <v>69</v>
      </c>
    </row>
    <row r="385" s="2" customFormat="1" ht="24.15" customHeight="1">
      <c r="A385" s="28"/>
      <c r="B385" s="29"/>
      <c r="C385" s="171" t="s">
        <v>715</v>
      </c>
      <c r="D385" s="171" t="s">
        <v>105</v>
      </c>
      <c r="E385" s="172" t="s">
        <v>716</v>
      </c>
      <c r="F385" s="173" t="s">
        <v>717</v>
      </c>
      <c r="G385" s="174" t="s">
        <v>108</v>
      </c>
      <c r="H385" s="175">
        <v>4</v>
      </c>
      <c r="I385" s="176">
        <v>7780</v>
      </c>
      <c r="J385" s="176">
        <f>ROUND(I385*H385,2)</f>
        <v>31120</v>
      </c>
      <c r="K385" s="173" t="s">
        <v>109</v>
      </c>
      <c r="L385" s="177"/>
      <c r="M385" s="178" t="s">
        <v>17</v>
      </c>
      <c r="N385" s="179" t="s">
        <v>40</v>
      </c>
      <c r="O385" s="180">
        <v>0</v>
      </c>
      <c r="P385" s="180">
        <f>O385*H385</f>
        <v>0</v>
      </c>
      <c r="Q385" s="180">
        <v>0</v>
      </c>
      <c r="R385" s="180">
        <f>Q385*H385</f>
        <v>0</v>
      </c>
      <c r="S385" s="180">
        <v>0</v>
      </c>
      <c r="T385" s="181">
        <f>S385*H385</f>
        <v>0</v>
      </c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R385" s="182" t="s">
        <v>110</v>
      </c>
      <c r="AT385" s="182" t="s">
        <v>105</v>
      </c>
      <c r="AU385" s="182" t="s">
        <v>69</v>
      </c>
      <c r="AY385" s="13" t="s">
        <v>111</v>
      </c>
      <c r="BE385" s="183">
        <f>IF(N385="základní",J385,0)</f>
        <v>31120</v>
      </c>
      <c r="BF385" s="183">
        <f>IF(N385="snížená",J385,0)</f>
        <v>0</v>
      </c>
      <c r="BG385" s="183">
        <f>IF(N385="zákl. přenesená",J385,0)</f>
        <v>0</v>
      </c>
      <c r="BH385" s="183">
        <f>IF(N385="sníž. přenesená",J385,0)</f>
        <v>0</v>
      </c>
      <c r="BI385" s="183">
        <f>IF(N385="nulová",J385,0)</f>
        <v>0</v>
      </c>
      <c r="BJ385" s="13" t="s">
        <v>77</v>
      </c>
      <c r="BK385" s="183">
        <f>ROUND(I385*H385,2)</f>
        <v>31120</v>
      </c>
      <c r="BL385" s="13" t="s">
        <v>112</v>
      </c>
      <c r="BM385" s="182" t="s">
        <v>718</v>
      </c>
    </row>
    <row r="386" s="2" customFormat="1">
      <c r="A386" s="28"/>
      <c r="B386" s="29"/>
      <c r="C386" s="30"/>
      <c r="D386" s="184" t="s">
        <v>114</v>
      </c>
      <c r="E386" s="30"/>
      <c r="F386" s="185" t="s">
        <v>717</v>
      </c>
      <c r="G386" s="30"/>
      <c r="H386" s="30"/>
      <c r="I386" s="30"/>
      <c r="J386" s="30"/>
      <c r="K386" s="30"/>
      <c r="L386" s="34"/>
      <c r="M386" s="186"/>
      <c r="N386" s="187"/>
      <c r="O386" s="73"/>
      <c r="P386" s="73"/>
      <c r="Q386" s="73"/>
      <c r="R386" s="73"/>
      <c r="S386" s="73"/>
      <c r="T386" s="74"/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T386" s="13" t="s">
        <v>114</v>
      </c>
      <c r="AU386" s="13" t="s">
        <v>69</v>
      </c>
    </row>
    <row r="387" s="2" customFormat="1" ht="21.75" customHeight="1">
      <c r="A387" s="28"/>
      <c r="B387" s="29"/>
      <c r="C387" s="171" t="s">
        <v>719</v>
      </c>
      <c r="D387" s="171" t="s">
        <v>105</v>
      </c>
      <c r="E387" s="172" t="s">
        <v>720</v>
      </c>
      <c r="F387" s="173" t="s">
        <v>721</v>
      </c>
      <c r="G387" s="174" t="s">
        <v>108</v>
      </c>
      <c r="H387" s="175">
        <v>2</v>
      </c>
      <c r="I387" s="176">
        <v>17600</v>
      </c>
      <c r="J387" s="176">
        <f>ROUND(I387*H387,2)</f>
        <v>35200</v>
      </c>
      <c r="K387" s="173" t="s">
        <v>109</v>
      </c>
      <c r="L387" s="177"/>
      <c r="M387" s="178" t="s">
        <v>17</v>
      </c>
      <c r="N387" s="179" t="s">
        <v>40</v>
      </c>
      <c r="O387" s="180">
        <v>0</v>
      </c>
      <c r="P387" s="180">
        <f>O387*H387</f>
        <v>0</v>
      </c>
      <c r="Q387" s="180">
        <v>0</v>
      </c>
      <c r="R387" s="180">
        <f>Q387*H387</f>
        <v>0</v>
      </c>
      <c r="S387" s="180">
        <v>0</v>
      </c>
      <c r="T387" s="181">
        <f>S387*H387</f>
        <v>0</v>
      </c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R387" s="182" t="s">
        <v>110</v>
      </c>
      <c r="AT387" s="182" t="s">
        <v>105</v>
      </c>
      <c r="AU387" s="182" t="s">
        <v>69</v>
      </c>
      <c r="AY387" s="13" t="s">
        <v>111</v>
      </c>
      <c r="BE387" s="183">
        <f>IF(N387="základní",J387,0)</f>
        <v>35200</v>
      </c>
      <c r="BF387" s="183">
        <f>IF(N387="snížená",J387,0)</f>
        <v>0</v>
      </c>
      <c r="BG387" s="183">
        <f>IF(N387="zákl. přenesená",J387,0)</f>
        <v>0</v>
      </c>
      <c r="BH387" s="183">
        <f>IF(N387="sníž. přenesená",J387,0)</f>
        <v>0</v>
      </c>
      <c r="BI387" s="183">
        <f>IF(N387="nulová",J387,0)</f>
        <v>0</v>
      </c>
      <c r="BJ387" s="13" t="s">
        <v>77</v>
      </c>
      <c r="BK387" s="183">
        <f>ROUND(I387*H387,2)</f>
        <v>35200</v>
      </c>
      <c r="BL387" s="13" t="s">
        <v>112</v>
      </c>
      <c r="BM387" s="182" t="s">
        <v>722</v>
      </c>
    </row>
    <row r="388" s="2" customFormat="1">
      <c r="A388" s="28"/>
      <c r="B388" s="29"/>
      <c r="C388" s="30"/>
      <c r="D388" s="184" t="s">
        <v>114</v>
      </c>
      <c r="E388" s="30"/>
      <c r="F388" s="185" t="s">
        <v>721</v>
      </c>
      <c r="G388" s="30"/>
      <c r="H388" s="30"/>
      <c r="I388" s="30"/>
      <c r="J388" s="30"/>
      <c r="K388" s="30"/>
      <c r="L388" s="34"/>
      <c r="M388" s="186"/>
      <c r="N388" s="187"/>
      <c r="O388" s="73"/>
      <c r="P388" s="73"/>
      <c r="Q388" s="73"/>
      <c r="R388" s="73"/>
      <c r="S388" s="73"/>
      <c r="T388" s="74"/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T388" s="13" t="s">
        <v>114</v>
      </c>
      <c r="AU388" s="13" t="s">
        <v>69</v>
      </c>
    </row>
    <row r="389" s="2" customFormat="1" ht="21.75" customHeight="1">
      <c r="A389" s="28"/>
      <c r="B389" s="29"/>
      <c r="C389" s="171" t="s">
        <v>723</v>
      </c>
      <c r="D389" s="171" t="s">
        <v>105</v>
      </c>
      <c r="E389" s="172" t="s">
        <v>724</v>
      </c>
      <c r="F389" s="173" t="s">
        <v>725</v>
      </c>
      <c r="G389" s="174" t="s">
        <v>108</v>
      </c>
      <c r="H389" s="175">
        <v>1</v>
      </c>
      <c r="I389" s="176">
        <v>19800</v>
      </c>
      <c r="J389" s="176">
        <f>ROUND(I389*H389,2)</f>
        <v>19800</v>
      </c>
      <c r="K389" s="173" t="s">
        <v>109</v>
      </c>
      <c r="L389" s="177"/>
      <c r="M389" s="178" t="s">
        <v>17</v>
      </c>
      <c r="N389" s="179" t="s">
        <v>40</v>
      </c>
      <c r="O389" s="180">
        <v>0</v>
      </c>
      <c r="P389" s="180">
        <f>O389*H389</f>
        <v>0</v>
      </c>
      <c r="Q389" s="180">
        <v>0</v>
      </c>
      <c r="R389" s="180">
        <f>Q389*H389</f>
        <v>0</v>
      </c>
      <c r="S389" s="180">
        <v>0</v>
      </c>
      <c r="T389" s="181">
        <f>S389*H389</f>
        <v>0</v>
      </c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R389" s="182" t="s">
        <v>110</v>
      </c>
      <c r="AT389" s="182" t="s">
        <v>105</v>
      </c>
      <c r="AU389" s="182" t="s">
        <v>69</v>
      </c>
      <c r="AY389" s="13" t="s">
        <v>111</v>
      </c>
      <c r="BE389" s="183">
        <f>IF(N389="základní",J389,0)</f>
        <v>19800</v>
      </c>
      <c r="BF389" s="183">
        <f>IF(N389="snížená",J389,0)</f>
        <v>0</v>
      </c>
      <c r="BG389" s="183">
        <f>IF(N389="zákl. přenesená",J389,0)</f>
        <v>0</v>
      </c>
      <c r="BH389" s="183">
        <f>IF(N389="sníž. přenesená",J389,0)</f>
        <v>0</v>
      </c>
      <c r="BI389" s="183">
        <f>IF(N389="nulová",J389,0)</f>
        <v>0</v>
      </c>
      <c r="BJ389" s="13" t="s">
        <v>77</v>
      </c>
      <c r="BK389" s="183">
        <f>ROUND(I389*H389,2)</f>
        <v>19800</v>
      </c>
      <c r="BL389" s="13" t="s">
        <v>112</v>
      </c>
      <c r="BM389" s="182" t="s">
        <v>726</v>
      </c>
    </row>
    <row r="390" s="2" customFormat="1">
      <c r="A390" s="28"/>
      <c r="B390" s="29"/>
      <c r="C390" s="30"/>
      <c r="D390" s="184" t="s">
        <v>114</v>
      </c>
      <c r="E390" s="30"/>
      <c r="F390" s="185" t="s">
        <v>725</v>
      </c>
      <c r="G390" s="30"/>
      <c r="H390" s="30"/>
      <c r="I390" s="30"/>
      <c r="J390" s="30"/>
      <c r="K390" s="30"/>
      <c r="L390" s="34"/>
      <c r="M390" s="186"/>
      <c r="N390" s="187"/>
      <c r="O390" s="73"/>
      <c r="P390" s="73"/>
      <c r="Q390" s="73"/>
      <c r="R390" s="73"/>
      <c r="S390" s="73"/>
      <c r="T390" s="74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T390" s="13" t="s">
        <v>114</v>
      </c>
      <c r="AU390" s="13" t="s">
        <v>69</v>
      </c>
    </row>
    <row r="391" s="2" customFormat="1" ht="16.5" customHeight="1">
      <c r="A391" s="28"/>
      <c r="B391" s="29"/>
      <c r="C391" s="171" t="s">
        <v>727</v>
      </c>
      <c r="D391" s="171" t="s">
        <v>105</v>
      </c>
      <c r="E391" s="172" t="s">
        <v>728</v>
      </c>
      <c r="F391" s="173" t="s">
        <v>729</v>
      </c>
      <c r="G391" s="174" t="s">
        <v>108</v>
      </c>
      <c r="H391" s="175">
        <v>1</v>
      </c>
      <c r="I391" s="176">
        <v>23200</v>
      </c>
      <c r="J391" s="176">
        <f>ROUND(I391*H391,2)</f>
        <v>23200</v>
      </c>
      <c r="K391" s="173" t="s">
        <v>109</v>
      </c>
      <c r="L391" s="177"/>
      <c r="M391" s="178" t="s">
        <v>17</v>
      </c>
      <c r="N391" s="179" t="s">
        <v>40</v>
      </c>
      <c r="O391" s="180">
        <v>0</v>
      </c>
      <c r="P391" s="180">
        <f>O391*H391</f>
        <v>0</v>
      </c>
      <c r="Q391" s="180">
        <v>0</v>
      </c>
      <c r="R391" s="180">
        <f>Q391*H391</f>
        <v>0</v>
      </c>
      <c r="S391" s="180">
        <v>0</v>
      </c>
      <c r="T391" s="181">
        <f>S391*H391</f>
        <v>0</v>
      </c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R391" s="182" t="s">
        <v>110</v>
      </c>
      <c r="AT391" s="182" t="s">
        <v>105</v>
      </c>
      <c r="AU391" s="182" t="s">
        <v>69</v>
      </c>
      <c r="AY391" s="13" t="s">
        <v>111</v>
      </c>
      <c r="BE391" s="183">
        <f>IF(N391="základní",J391,0)</f>
        <v>23200</v>
      </c>
      <c r="BF391" s="183">
        <f>IF(N391="snížená",J391,0)</f>
        <v>0</v>
      </c>
      <c r="BG391" s="183">
        <f>IF(N391="zákl. přenesená",J391,0)</f>
        <v>0</v>
      </c>
      <c r="BH391" s="183">
        <f>IF(N391="sníž. přenesená",J391,0)</f>
        <v>0</v>
      </c>
      <c r="BI391" s="183">
        <f>IF(N391="nulová",J391,0)</f>
        <v>0</v>
      </c>
      <c r="BJ391" s="13" t="s">
        <v>77</v>
      </c>
      <c r="BK391" s="183">
        <f>ROUND(I391*H391,2)</f>
        <v>23200</v>
      </c>
      <c r="BL391" s="13" t="s">
        <v>112</v>
      </c>
      <c r="BM391" s="182" t="s">
        <v>730</v>
      </c>
    </row>
    <row r="392" s="2" customFormat="1">
      <c r="A392" s="28"/>
      <c r="B392" s="29"/>
      <c r="C392" s="30"/>
      <c r="D392" s="184" t="s">
        <v>114</v>
      </c>
      <c r="E392" s="30"/>
      <c r="F392" s="185" t="s">
        <v>729</v>
      </c>
      <c r="G392" s="30"/>
      <c r="H392" s="30"/>
      <c r="I392" s="30"/>
      <c r="J392" s="30"/>
      <c r="K392" s="30"/>
      <c r="L392" s="34"/>
      <c r="M392" s="186"/>
      <c r="N392" s="187"/>
      <c r="O392" s="73"/>
      <c r="P392" s="73"/>
      <c r="Q392" s="73"/>
      <c r="R392" s="73"/>
      <c r="S392" s="73"/>
      <c r="T392" s="74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T392" s="13" t="s">
        <v>114</v>
      </c>
      <c r="AU392" s="13" t="s">
        <v>69</v>
      </c>
    </row>
    <row r="393" s="2" customFormat="1" ht="24.15" customHeight="1">
      <c r="A393" s="28"/>
      <c r="B393" s="29"/>
      <c r="C393" s="171" t="s">
        <v>731</v>
      </c>
      <c r="D393" s="171" t="s">
        <v>105</v>
      </c>
      <c r="E393" s="172" t="s">
        <v>732</v>
      </c>
      <c r="F393" s="173" t="s">
        <v>733</v>
      </c>
      <c r="G393" s="174" t="s">
        <v>108</v>
      </c>
      <c r="H393" s="175">
        <v>1</v>
      </c>
      <c r="I393" s="176">
        <v>55900</v>
      </c>
      <c r="J393" s="176">
        <f>ROUND(I393*H393,2)</f>
        <v>55900</v>
      </c>
      <c r="K393" s="173" t="s">
        <v>109</v>
      </c>
      <c r="L393" s="177"/>
      <c r="M393" s="178" t="s">
        <v>17</v>
      </c>
      <c r="N393" s="179" t="s">
        <v>40</v>
      </c>
      <c r="O393" s="180">
        <v>0</v>
      </c>
      <c r="P393" s="180">
        <f>O393*H393</f>
        <v>0</v>
      </c>
      <c r="Q393" s="180">
        <v>0</v>
      </c>
      <c r="R393" s="180">
        <f>Q393*H393</f>
        <v>0</v>
      </c>
      <c r="S393" s="180">
        <v>0</v>
      </c>
      <c r="T393" s="181">
        <f>S393*H393</f>
        <v>0</v>
      </c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R393" s="182" t="s">
        <v>110</v>
      </c>
      <c r="AT393" s="182" t="s">
        <v>105</v>
      </c>
      <c r="AU393" s="182" t="s">
        <v>69</v>
      </c>
      <c r="AY393" s="13" t="s">
        <v>111</v>
      </c>
      <c r="BE393" s="183">
        <f>IF(N393="základní",J393,0)</f>
        <v>55900</v>
      </c>
      <c r="BF393" s="183">
        <f>IF(N393="snížená",J393,0)</f>
        <v>0</v>
      </c>
      <c r="BG393" s="183">
        <f>IF(N393="zákl. přenesená",J393,0)</f>
        <v>0</v>
      </c>
      <c r="BH393" s="183">
        <f>IF(N393="sníž. přenesená",J393,0)</f>
        <v>0</v>
      </c>
      <c r="BI393" s="183">
        <f>IF(N393="nulová",J393,0)</f>
        <v>0</v>
      </c>
      <c r="BJ393" s="13" t="s">
        <v>77</v>
      </c>
      <c r="BK393" s="183">
        <f>ROUND(I393*H393,2)</f>
        <v>55900</v>
      </c>
      <c r="BL393" s="13" t="s">
        <v>112</v>
      </c>
      <c r="BM393" s="182" t="s">
        <v>734</v>
      </c>
    </row>
    <row r="394" s="2" customFormat="1">
      <c r="A394" s="28"/>
      <c r="B394" s="29"/>
      <c r="C394" s="30"/>
      <c r="D394" s="184" t="s">
        <v>114</v>
      </c>
      <c r="E394" s="30"/>
      <c r="F394" s="185" t="s">
        <v>733</v>
      </c>
      <c r="G394" s="30"/>
      <c r="H394" s="30"/>
      <c r="I394" s="30"/>
      <c r="J394" s="30"/>
      <c r="K394" s="30"/>
      <c r="L394" s="34"/>
      <c r="M394" s="186"/>
      <c r="N394" s="187"/>
      <c r="O394" s="73"/>
      <c r="P394" s="73"/>
      <c r="Q394" s="73"/>
      <c r="R394" s="73"/>
      <c r="S394" s="73"/>
      <c r="T394" s="74"/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T394" s="13" t="s">
        <v>114</v>
      </c>
      <c r="AU394" s="13" t="s">
        <v>69</v>
      </c>
    </row>
    <row r="395" s="2" customFormat="1" ht="16.5" customHeight="1">
      <c r="A395" s="28"/>
      <c r="B395" s="29"/>
      <c r="C395" s="171" t="s">
        <v>735</v>
      </c>
      <c r="D395" s="171" t="s">
        <v>105</v>
      </c>
      <c r="E395" s="172" t="s">
        <v>736</v>
      </c>
      <c r="F395" s="173" t="s">
        <v>737</v>
      </c>
      <c r="G395" s="174" t="s">
        <v>108</v>
      </c>
      <c r="H395" s="175">
        <v>1</v>
      </c>
      <c r="I395" s="176">
        <v>9500</v>
      </c>
      <c r="J395" s="176">
        <f>ROUND(I395*H395,2)</f>
        <v>9500</v>
      </c>
      <c r="K395" s="173" t="s">
        <v>109</v>
      </c>
      <c r="L395" s="177"/>
      <c r="M395" s="178" t="s">
        <v>17</v>
      </c>
      <c r="N395" s="179" t="s">
        <v>40</v>
      </c>
      <c r="O395" s="180">
        <v>0</v>
      </c>
      <c r="P395" s="180">
        <f>O395*H395</f>
        <v>0</v>
      </c>
      <c r="Q395" s="180">
        <v>0</v>
      </c>
      <c r="R395" s="180">
        <f>Q395*H395</f>
        <v>0</v>
      </c>
      <c r="S395" s="180">
        <v>0</v>
      </c>
      <c r="T395" s="181">
        <f>S395*H395</f>
        <v>0</v>
      </c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R395" s="182" t="s">
        <v>110</v>
      </c>
      <c r="AT395" s="182" t="s">
        <v>105</v>
      </c>
      <c r="AU395" s="182" t="s">
        <v>69</v>
      </c>
      <c r="AY395" s="13" t="s">
        <v>111</v>
      </c>
      <c r="BE395" s="183">
        <f>IF(N395="základní",J395,0)</f>
        <v>9500</v>
      </c>
      <c r="BF395" s="183">
        <f>IF(N395="snížená",J395,0)</f>
        <v>0</v>
      </c>
      <c r="BG395" s="183">
        <f>IF(N395="zákl. přenesená",J395,0)</f>
        <v>0</v>
      </c>
      <c r="BH395" s="183">
        <f>IF(N395="sníž. přenesená",J395,0)</f>
        <v>0</v>
      </c>
      <c r="BI395" s="183">
        <f>IF(N395="nulová",J395,0)</f>
        <v>0</v>
      </c>
      <c r="BJ395" s="13" t="s">
        <v>77</v>
      </c>
      <c r="BK395" s="183">
        <f>ROUND(I395*H395,2)</f>
        <v>9500</v>
      </c>
      <c r="BL395" s="13" t="s">
        <v>112</v>
      </c>
      <c r="BM395" s="182" t="s">
        <v>738</v>
      </c>
    </row>
    <row r="396" s="2" customFormat="1">
      <c r="A396" s="28"/>
      <c r="B396" s="29"/>
      <c r="C396" s="30"/>
      <c r="D396" s="184" t="s">
        <v>114</v>
      </c>
      <c r="E396" s="30"/>
      <c r="F396" s="185" t="s">
        <v>737</v>
      </c>
      <c r="G396" s="30"/>
      <c r="H396" s="30"/>
      <c r="I396" s="30"/>
      <c r="J396" s="30"/>
      <c r="K396" s="30"/>
      <c r="L396" s="34"/>
      <c r="M396" s="186"/>
      <c r="N396" s="187"/>
      <c r="O396" s="73"/>
      <c r="P396" s="73"/>
      <c r="Q396" s="73"/>
      <c r="R396" s="73"/>
      <c r="S396" s="73"/>
      <c r="T396" s="74"/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T396" s="13" t="s">
        <v>114</v>
      </c>
      <c r="AU396" s="13" t="s">
        <v>69</v>
      </c>
    </row>
    <row r="397" s="2" customFormat="1" ht="24.15" customHeight="1">
      <c r="A397" s="28"/>
      <c r="B397" s="29"/>
      <c r="C397" s="171" t="s">
        <v>739</v>
      </c>
      <c r="D397" s="171" t="s">
        <v>105</v>
      </c>
      <c r="E397" s="172" t="s">
        <v>740</v>
      </c>
      <c r="F397" s="173" t="s">
        <v>741</v>
      </c>
      <c r="G397" s="174" t="s">
        <v>108</v>
      </c>
      <c r="H397" s="175">
        <v>1</v>
      </c>
      <c r="I397" s="176">
        <v>27900</v>
      </c>
      <c r="J397" s="176">
        <f>ROUND(I397*H397,2)</f>
        <v>27900</v>
      </c>
      <c r="K397" s="173" t="s">
        <v>109</v>
      </c>
      <c r="L397" s="177"/>
      <c r="M397" s="178" t="s">
        <v>17</v>
      </c>
      <c r="N397" s="179" t="s">
        <v>40</v>
      </c>
      <c r="O397" s="180">
        <v>0</v>
      </c>
      <c r="P397" s="180">
        <f>O397*H397</f>
        <v>0</v>
      </c>
      <c r="Q397" s="180">
        <v>0</v>
      </c>
      <c r="R397" s="180">
        <f>Q397*H397</f>
        <v>0</v>
      </c>
      <c r="S397" s="180">
        <v>0</v>
      </c>
      <c r="T397" s="181">
        <f>S397*H397</f>
        <v>0</v>
      </c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R397" s="182" t="s">
        <v>110</v>
      </c>
      <c r="AT397" s="182" t="s">
        <v>105</v>
      </c>
      <c r="AU397" s="182" t="s">
        <v>69</v>
      </c>
      <c r="AY397" s="13" t="s">
        <v>111</v>
      </c>
      <c r="BE397" s="183">
        <f>IF(N397="základní",J397,0)</f>
        <v>27900</v>
      </c>
      <c r="BF397" s="183">
        <f>IF(N397="snížená",J397,0)</f>
        <v>0</v>
      </c>
      <c r="BG397" s="183">
        <f>IF(N397="zákl. přenesená",J397,0)</f>
        <v>0</v>
      </c>
      <c r="BH397" s="183">
        <f>IF(N397="sníž. přenesená",J397,0)</f>
        <v>0</v>
      </c>
      <c r="BI397" s="183">
        <f>IF(N397="nulová",J397,0)</f>
        <v>0</v>
      </c>
      <c r="BJ397" s="13" t="s">
        <v>77</v>
      </c>
      <c r="BK397" s="183">
        <f>ROUND(I397*H397,2)</f>
        <v>27900</v>
      </c>
      <c r="BL397" s="13" t="s">
        <v>112</v>
      </c>
      <c r="BM397" s="182" t="s">
        <v>742</v>
      </c>
    </row>
    <row r="398" s="2" customFormat="1">
      <c r="A398" s="28"/>
      <c r="B398" s="29"/>
      <c r="C398" s="30"/>
      <c r="D398" s="184" t="s">
        <v>114</v>
      </c>
      <c r="E398" s="30"/>
      <c r="F398" s="185" t="s">
        <v>741</v>
      </c>
      <c r="G398" s="30"/>
      <c r="H398" s="30"/>
      <c r="I398" s="30"/>
      <c r="J398" s="30"/>
      <c r="K398" s="30"/>
      <c r="L398" s="34"/>
      <c r="M398" s="186"/>
      <c r="N398" s="187"/>
      <c r="O398" s="73"/>
      <c r="P398" s="73"/>
      <c r="Q398" s="73"/>
      <c r="R398" s="73"/>
      <c r="S398" s="73"/>
      <c r="T398" s="74"/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T398" s="13" t="s">
        <v>114</v>
      </c>
      <c r="AU398" s="13" t="s">
        <v>69</v>
      </c>
    </row>
    <row r="399" s="2" customFormat="1" ht="16.5" customHeight="1">
      <c r="A399" s="28"/>
      <c r="B399" s="29"/>
      <c r="C399" s="171" t="s">
        <v>743</v>
      </c>
      <c r="D399" s="171" t="s">
        <v>105</v>
      </c>
      <c r="E399" s="172" t="s">
        <v>744</v>
      </c>
      <c r="F399" s="173" t="s">
        <v>745</v>
      </c>
      <c r="G399" s="174" t="s">
        <v>108</v>
      </c>
      <c r="H399" s="175">
        <v>1</v>
      </c>
      <c r="I399" s="176">
        <v>10400</v>
      </c>
      <c r="J399" s="176">
        <f>ROUND(I399*H399,2)</f>
        <v>10400</v>
      </c>
      <c r="K399" s="173" t="s">
        <v>109</v>
      </c>
      <c r="L399" s="177"/>
      <c r="M399" s="178" t="s">
        <v>17</v>
      </c>
      <c r="N399" s="179" t="s">
        <v>40</v>
      </c>
      <c r="O399" s="180">
        <v>0</v>
      </c>
      <c r="P399" s="180">
        <f>O399*H399</f>
        <v>0</v>
      </c>
      <c r="Q399" s="180">
        <v>0</v>
      </c>
      <c r="R399" s="180">
        <f>Q399*H399</f>
        <v>0</v>
      </c>
      <c r="S399" s="180">
        <v>0</v>
      </c>
      <c r="T399" s="181">
        <f>S399*H399</f>
        <v>0</v>
      </c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R399" s="182" t="s">
        <v>110</v>
      </c>
      <c r="AT399" s="182" t="s">
        <v>105</v>
      </c>
      <c r="AU399" s="182" t="s">
        <v>69</v>
      </c>
      <c r="AY399" s="13" t="s">
        <v>111</v>
      </c>
      <c r="BE399" s="183">
        <f>IF(N399="základní",J399,0)</f>
        <v>10400</v>
      </c>
      <c r="BF399" s="183">
        <f>IF(N399="snížená",J399,0)</f>
        <v>0</v>
      </c>
      <c r="BG399" s="183">
        <f>IF(N399="zákl. přenesená",J399,0)</f>
        <v>0</v>
      </c>
      <c r="BH399" s="183">
        <f>IF(N399="sníž. přenesená",J399,0)</f>
        <v>0</v>
      </c>
      <c r="BI399" s="183">
        <f>IF(N399="nulová",J399,0)</f>
        <v>0</v>
      </c>
      <c r="BJ399" s="13" t="s">
        <v>77</v>
      </c>
      <c r="BK399" s="183">
        <f>ROUND(I399*H399,2)</f>
        <v>10400</v>
      </c>
      <c r="BL399" s="13" t="s">
        <v>112</v>
      </c>
      <c r="BM399" s="182" t="s">
        <v>746</v>
      </c>
    </row>
    <row r="400" s="2" customFormat="1">
      <c r="A400" s="28"/>
      <c r="B400" s="29"/>
      <c r="C400" s="30"/>
      <c r="D400" s="184" t="s">
        <v>114</v>
      </c>
      <c r="E400" s="30"/>
      <c r="F400" s="185" t="s">
        <v>745</v>
      </c>
      <c r="G400" s="30"/>
      <c r="H400" s="30"/>
      <c r="I400" s="30"/>
      <c r="J400" s="30"/>
      <c r="K400" s="30"/>
      <c r="L400" s="34"/>
      <c r="M400" s="186"/>
      <c r="N400" s="187"/>
      <c r="O400" s="73"/>
      <c r="P400" s="73"/>
      <c r="Q400" s="73"/>
      <c r="R400" s="73"/>
      <c r="S400" s="73"/>
      <c r="T400" s="74"/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T400" s="13" t="s">
        <v>114</v>
      </c>
      <c r="AU400" s="13" t="s">
        <v>69</v>
      </c>
    </row>
    <row r="401" s="2" customFormat="1" ht="21.75" customHeight="1">
      <c r="A401" s="28"/>
      <c r="B401" s="29"/>
      <c r="C401" s="171" t="s">
        <v>747</v>
      </c>
      <c r="D401" s="171" t="s">
        <v>105</v>
      </c>
      <c r="E401" s="172" t="s">
        <v>748</v>
      </c>
      <c r="F401" s="173" t="s">
        <v>749</v>
      </c>
      <c r="G401" s="174" t="s">
        <v>108</v>
      </c>
      <c r="H401" s="175">
        <v>1</v>
      </c>
      <c r="I401" s="176">
        <v>36200</v>
      </c>
      <c r="J401" s="176">
        <f>ROUND(I401*H401,2)</f>
        <v>36200</v>
      </c>
      <c r="K401" s="173" t="s">
        <v>109</v>
      </c>
      <c r="L401" s="177"/>
      <c r="M401" s="178" t="s">
        <v>17</v>
      </c>
      <c r="N401" s="179" t="s">
        <v>40</v>
      </c>
      <c r="O401" s="180">
        <v>0</v>
      </c>
      <c r="P401" s="180">
        <f>O401*H401</f>
        <v>0</v>
      </c>
      <c r="Q401" s="180">
        <v>0</v>
      </c>
      <c r="R401" s="180">
        <f>Q401*H401</f>
        <v>0</v>
      </c>
      <c r="S401" s="180">
        <v>0</v>
      </c>
      <c r="T401" s="181">
        <f>S401*H401</f>
        <v>0</v>
      </c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R401" s="182" t="s">
        <v>110</v>
      </c>
      <c r="AT401" s="182" t="s">
        <v>105</v>
      </c>
      <c r="AU401" s="182" t="s">
        <v>69</v>
      </c>
      <c r="AY401" s="13" t="s">
        <v>111</v>
      </c>
      <c r="BE401" s="183">
        <f>IF(N401="základní",J401,0)</f>
        <v>36200</v>
      </c>
      <c r="BF401" s="183">
        <f>IF(N401="snížená",J401,0)</f>
        <v>0</v>
      </c>
      <c r="BG401" s="183">
        <f>IF(N401="zákl. přenesená",J401,0)</f>
        <v>0</v>
      </c>
      <c r="BH401" s="183">
        <f>IF(N401="sníž. přenesená",J401,0)</f>
        <v>0</v>
      </c>
      <c r="BI401" s="183">
        <f>IF(N401="nulová",J401,0)</f>
        <v>0</v>
      </c>
      <c r="BJ401" s="13" t="s">
        <v>77</v>
      </c>
      <c r="BK401" s="183">
        <f>ROUND(I401*H401,2)</f>
        <v>36200</v>
      </c>
      <c r="BL401" s="13" t="s">
        <v>112</v>
      </c>
      <c r="BM401" s="182" t="s">
        <v>750</v>
      </c>
    </row>
    <row r="402" s="2" customFormat="1">
      <c r="A402" s="28"/>
      <c r="B402" s="29"/>
      <c r="C402" s="30"/>
      <c r="D402" s="184" t="s">
        <v>114</v>
      </c>
      <c r="E402" s="30"/>
      <c r="F402" s="185" t="s">
        <v>749</v>
      </c>
      <c r="G402" s="30"/>
      <c r="H402" s="30"/>
      <c r="I402" s="30"/>
      <c r="J402" s="30"/>
      <c r="K402" s="30"/>
      <c r="L402" s="34"/>
      <c r="M402" s="186"/>
      <c r="N402" s="187"/>
      <c r="O402" s="73"/>
      <c r="P402" s="73"/>
      <c r="Q402" s="73"/>
      <c r="R402" s="73"/>
      <c r="S402" s="73"/>
      <c r="T402" s="74"/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T402" s="13" t="s">
        <v>114</v>
      </c>
      <c r="AU402" s="13" t="s">
        <v>69</v>
      </c>
    </row>
    <row r="403" s="2" customFormat="1" ht="21.75" customHeight="1">
      <c r="A403" s="28"/>
      <c r="B403" s="29"/>
      <c r="C403" s="171" t="s">
        <v>751</v>
      </c>
      <c r="D403" s="171" t="s">
        <v>105</v>
      </c>
      <c r="E403" s="172" t="s">
        <v>752</v>
      </c>
      <c r="F403" s="173" t="s">
        <v>753</v>
      </c>
      <c r="G403" s="174" t="s">
        <v>108</v>
      </c>
      <c r="H403" s="175">
        <v>1</v>
      </c>
      <c r="I403" s="176">
        <v>26100</v>
      </c>
      <c r="J403" s="176">
        <f>ROUND(I403*H403,2)</f>
        <v>26100</v>
      </c>
      <c r="K403" s="173" t="s">
        <v>109</v>
      </c>
      <c r="L403" s="177"/>
      <c r="M403" s="178" t="s">
        <v>17</v>
      </c>
      <c r="N403" s="179" t="s">
        <v>40</v>
      </c>
      <c r="O403" s="180">
        <v>0</v>
      </c>
      <c r="P403" s="180">
        <f>O403*H403</f>
        <v>0</v>
      </c>
      <c r="Q403" s="180">
        <v>0</v>
      </c>
      <c r="R403" s="180">
        <f>Q403*H403</f>
        <v>0</v>
      </c>
      <c r="S403" s="180">
        <v>0</v>
      </c>
      <c r="T403" s="181">
        <f>S403*H403</f>
        <v>0</v>
      </c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R403" s="182" t="s">
        <v>110</v>
      </c>
      <c r="AT403" s="182" t="s">
        <v>105</v>
      </c>
      <c r="AU403" s="182" t="s">
        <v>69</v>
      </c>
      <c r="AY403" s="13" t="s">
        <v>111</v>
      </c>
      <c r="BE403" s="183">
        <f>IF(N403="základní",J403,0)</f>
        <v>26100</v>
      </c>
      <c r="BF403" s="183">
        <f>IF(N403="snížená",J403,0)</f>
        <v>0</v>
      </c>
      <c r="BG403" s="183">
        <f>IF(N403="zákl. přenesená",J403,0)</f>
        <v>0</v>
      </c>
      <c r="BH403" s="183">
        <f>IF(N403="sníž. přenesená",J403,0)</f>
        <v>0</v>
      </c>
      <c r="BI403" s="183">
        <f>IF(N403="nulová",J403,0)</f>
        <v>0</v>
      </c>
      <c r="BJ403" s="13" t="s">
        <v>77</v>
      </c>
      <c r="BK403" s="183">
        <f>ROUND(I403*H403,2)</f>
        <v>26100</v>
      </c>
      <c r="BL403" s="13" t="s">
        <v>112</v>
      </c>
      <c r="BM403" s="182" t="s">
        <v>754</v>
      </c>
    </row>
    <row r="404" s="2" customFormat="1">
      <c r="A404" s="28"/>
      <c r="B404" s="29"/>
      <c r="C404" s="30"/>
      <c r="D404" s="184" t="s">
        <v>114</v>
      </c>
      <c r="E404" s="30"/>
      <c r="F404" s="185" t="s">
        <v>753</v>
      </c>
      <c r="G404" s="30"/>
      <c r="H404" s="30"/>
      <c r="I404" s="30"/>
      <c r="J404" s="30"/>
      <c r="K404" s="30"/>
      <c r="L404" s="34"/>
      <c r="M404" s="186"/>
      <c r="N404" s="187"/>
      <c r="O404" s="73"/>
      <c r="P404" s="73"/>
      <c r="Q404" s="73"/>
      <c r="R404" s="73"/>
      <c r="S404" s="73"/>
      <c r="T404" s="74"/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T404" s="13" t="s">
        <v>114</v>
      </c>
      <c r="AU404" s="13" t="s">
        <v>69</v>
      </c>
    </row>
    <row r="405" s="2" customFormat="1" ht="16.5" customHeight="1">
      <c r="A405" s="28"/>
      <c r="B405" s="29"/>
      <c r="C405" s="171" t="s">
        <v>755</v>
      </c>
      <c r="D405" s="171" t="s">
        <v>105</v>
      </c>
      <c r="E405" s="172" t="s">
        <v>756</v>
      </c>
      <c r="F405" s="173" t="s">
        <v>757</v>
      </c>
      <c r="G405" s="174" t="s">
        <v>108</v>
      </c>
      <c r="H405" s="175">
        <v>2</v>
      </c>
      <c r="I405" s="176">
        <v>3050</v>
      </c>
      <c r="J405" s="176">
        <f>ROUND(I405*H405,2)</f>
        <v>6100</v>
      </c>
      <c r="K405" s="173" t="s">
        <v>109</v>
      </c>
      <c r="L405" s="177"/>
      <c r="M405" s="178" t="s">
        <v>17</v>
      </c>
      <c r="N405" s="179" t="s">
        <v>40</v>
      </c>
      <c r="O405" s="180">
        <v>0</v>
      </c>
      <c r="P405" s="180">
        <f>O405*H405</f>
        <v>0</v>
      </c>
      <c r="Q405" s="180">
        <v>0</v>
      </c>
      <c r="R405" s="180">
        <f>Q405*H405</f>
        <v>0</v>
      </c>
      <c r="S405" s="180">
        <v>0</v>
      </c>
      <c r="T405" s="181">
        <f>S405*H405</f>
        <v>0</v>
      </c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R405" s="182" t="s">
        <v>110</v>
      </c>
      <c r="AT405" s="182" t="s">
        <v>105</v>
      </c>
      <c r="AU405" s="182" t="s">
        <v>69</v>
      </c>
      <c r="AY405" s="13" t="s">
        <v>111</v>
      </c>
      <c r="BE405" s="183">
        <f>IF(N405="základní",J405,0)</f>
        <v>6100</v>
      </c>
      <c r="BF405" s="183">
        <f>IF(N405="snížená",J405,0)</f>
        <v>0</v>
      </c>
      <c r="BG405" s="183">
        <f>IF(N405="zákl. přenesená",J405,0)</f>
        <v>0</v>
      </c>
      <c r="BH405" s="183">
        <f>IF(N405="sníž. přenesená",J405,0)</f>
        <v>0</v>
      </c>
      <c r="BI405" s="183">
        <f>IF(N405="nulová",J405,0)</f>
        <v>0</v>
      </c>
      <c r="BJ405" s="13" t="s">
        <v>77</v>
      </c>
      <c r="BK405" s="183">
        <f>ROUND(I405*H405,2)</f>
        <v>6100</v>
      </c>
      <c r="BL405" s="13" t="s">
        <v>112</v>
      </c>
      <c r="BM405" s="182" t="s">
        <v>758</v>
      </c>
    </row>
    <row r="406" s="2" customFormat="1">
      <c r="A406" s="28"/>
      <c r="B406" s="29"/>
      <c r="C406" s="30"/>
      <c r="D406" s="184" t="s">
        <v>114</v>
      </c>
      <c r="E406" s="30"/>
      <c r="F406" s="185" t="s">
        <v>757</v>
      </c>
      <c r="G406" s="30"/>
      <c r="H406" s="30"/>
      <c r="I406" s="30"/>
      <c r="J406" s="30"/>
      <c r="K406" s="30"/>
      <c r="L406" s="34"/>
      <c r="M406" s="186"/>
      <c r="N406" s="187"/>
      <c r="O406" s="73"/>
      <c r="P406" s="73"/>
      <c r="Q406" s="73"/>
      <c r="R406" s="73"/>
      <c r="S406" s="73"/>
      <c r="T406" s="74"/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T406" s="13" t="s">
        <v>114</v>
      </c>
      <c r="AU406" s="13" t="s">
        <v>69</v>
      </c>
    </row>
    <row r="407" s="2" customFormat="1" ht="16.5" customHeight="1">
      <c r="A407" s="28"/>
      <c r="B407" s="29"/>
      <c r="C407" s="171" t="s">
        <v>759</v>
      </c>
      <c r="D407" s="171" t="s">
        <v>105</v>
      </c>
      <c r="E407" s="172" t="s">
        <v>760</v>
      </c>
      <c r="F407" s="173" t="s">
        <v>761</v>
      </c>
      <c r="G407" s="174" t="s">
        <v>108</v>
      </c>
      <c r="H407" s="175">
        <v>2</v>
      </c>
      <c r="I407" s="176">
        <v>14500</v>
      </c>
      <c r="J407" s="176">
        <f>ROUND(I407*H407,2)</f>
        <v>29000</v>
      </c>
      <c r="K407" s="173" t="s">
        <v>109</v>
      </c>
      <c r="L407" s="177"/>
      <c r="M407" s="178" t="s">
        <v>17</v>
      </c>
      <c r="N407" s="179" t="s">
        <v>40</v>
      </c>
      <c r="O407" s="180">
        <v>0</v>
      </c>
      <c r="P407" s="180">
        <f>O407*H407</f>
        <v>0</v>
      </c>
      <c r="Q407" s="180">
        <v>0</v>
      </c>
      <c r="R407" s="180">
        <f>Q407*H407</f>
        <v>0</v>
      </c>
      <c r="S407" s="180">
        <v>0</v>
      </c>
      <c r="T407" s="181">
        <f>S407*H407</f>
        <v>0</v>
      </c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R407" s="182" t="s">
        <v>110</v>
      </c>
      <c r="AT407" s="182" t="s">
        <v>105</v>
      </c>
      <c r="AU407" s="182" t="s">
        <v>69</v>
      </c>
      <c r="AY407" s="13" t="s">
        <v>111</v>
      </c>
      <c r="BE407" s="183">
        <f>IF(N407="základní",J407,0)</f>
        <v>29000</v>
      </c>
      <c r="BF407" s="183">
        <f>IF(N407="snížená",J407,0)</f>
        <v>0</v>
      </c>
      <c r="BG407" s="183">
        <f>IF(N407="zákl. přenesená",J407,0)</f>
        <v>0</v>
      </c>
      <c r="BH407" s="183">
        <f>IF(N407="sníž. přenesená",J407,0)</f>
        <v>0</v>
      </c>
      <c r="BI407" s="183">
        <f>IF(N407="nulová",J407,0)</f>
        <v>0</v>
      </c>
      <c r="BJ407" s="13" t="s">
        <v>77</v>
      </c>
      <c r="BK407" s="183">
        <f>ROUND(I407*H407,2)</f>
        <v>29000</v>
      </c>
      <c r="BL407" s="13" t="s">
        <v>112</v>
      </c>
      <c r="BM407" s="182" t="s">
        <v>762</v>
      </c>
    </row>
    <row r="408" s="2" customFormat="1">
      <c r="A408" s="28"/>
      <c r="B408" s="29"/>
      <c r="C408" s="30"/>
      <c r="D408" s="184" t="s">
        <v>114</v>
      </c>
      <c r="E408" s="30"/>
      <c r="F408" s="185" t="s">
        <v>761</v>
      </c>
      <c r="G408" s="30"/>
      <c r="H408" s="30"/>
      <c r="I408" s="30"/>
      <c r="J408" s="30"/>
      <c r="K408" s="30"/>
      <c r="L408" s="34"/>
      <c r="M408" s="186"/>
      <c r="N408" s="187"/>
      <c r="O408" s="73"/>
      <c r="P408" s="73"/>
      <c r="Q408" s="73"/>
      <c r="R408" s="73"/>
      <c r="S408" s="73"/>
      <c r="T408" s="74"/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T408" s="13" t="s">
        <v>114</v>
      </c>
      <c r="AU408" s="13" t="s">
        <v>69</v>
      </c>
    </row>
    <row r="409" s="2" customFormat="1" ht="16.5" customHeight="1">
      <c r="A409" s="28"/>
      <c r="B409" s="29"/>
      <c r="C409" s="171" t="s">
        <v>763</v>
      </c>
      <c r="D409" s="171" t="s">
        <v>105</v>
      </c>
      <c r="E409" s="172" t="s">
        <v>764</v>
      </c>
      <c r="F409" s="173" t="s">
        <v>765</v>
      </c>
      <c r="G409" s="174" t="s">
        <v>108</v>
      </c>
      <c r="H409" s="175">
        <v>2</v>
      </c>
      <c r="I409" s="176">
        <v>6570</v>
      </c>
      <c r="J409" s="176">
        <f>ROUND(I409*H409,2)</f>
        <v>13140</v>
      </c>
      <c r="K409" s="173" t="s">
        <v>109</v>
      </c>
      <c r="L409" s="177"/>
      <c r="M409" s="178" t="s">
        <v>17</v>
      </c>
      <c r="N409" s="179" t="s">
        <v>40</v>
      </c>
      <c r="O409" s="180">
        <v>0</v>
      </c>
      <c r="P409" s="180">
        <f>O409*H409</f>
        <v>0</v>
      </c>
      <c r="Q409" s="180">
        <v>0</v>
      </c>
      <c r="R409" s="180">
        <f>Q409*H409</f>
        <v>0</v>
      </c>
      <c r="S409" s="180">
        <v>0</v>
      </c>
      <c r="T409" s="181">
        <f>S409*H409</f>
        <v>0</v>
      </c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R409" s="182" t="s">
        <v>110</v>
      </c>
      <c r="AT409" s="182" t="s">
        <v>105</v>
      </c>
      <c r="AU409" s="182" t="s">
        <v>69</v>
      </c>
      <c r="AY409" s="13" t="s">
        <v>111</v>
      </c>
      <c r="BE409" s="183">
        <f>IF(N409="základní",J409,0)</f>
        <v>13140</v>
      </c>
      <c r="BF409" s="183">
        <f>IF(N409="snížená",J409,0)</f>
        <v>0</v>
      </c>
      <c r="BG409" s="183">
        <f>IF(N409="zákl. přenesená",J409,0)</f>
        <v>0</v>
      </c>
      <c r="BH409" s="183">
        <f>IF(N409="sníž. přenesená",J409,0)</f>
        <v>0</v>
      </c>
      <c r="BI409" s="183">
        <f>IF(N409="nulová",J409,0)</f>
        <v>0</v>
      </c>
      <c r="BJ409" s="13" t="s">
        <v>77</v>
      </c>
      <c r="BK409" s="183">
        <f>ROUND(I409*H409,2)</f>
        <v>13140</v>
      </c>
      <c r="BL409" s="13" t="s">
        <v>112</v>
      </c>
      <c r="BM409" s="182" t="s">
        <v>766</v>
      </c>
    </row>
    <row r="410" s="2" customFormat="1">
      <c r="A410" s="28"/>
      <c r="B410" s="29"/>
      <c r="C410" s="30"/>
      <c r="D410" s="184" t="s">
        <v>114</v>
      </c>
      <c r="E410" s="30"/>
      <c r="F410" s="185" t="s">
        <v>765</v>
      </c>
      <c r="G410" s="30"/>
      <c r="H410" s="30"/>
      <c r="I410" s="30"/>
      <c r="J410" s="30"/>
      <c r="K410" s="30"/>
      <c r="L410" s="34"/>
      <c r="M410" s="186"/>
      <c r="N410" s="187"/>
      <c r="O410" s="73"/>
      <c r="P410" s="73"/>
      <c r="Q410" s="73"/>
      <c r="R410" s="73"/>
      <c r="S410" s="73"/>
      <c r="T410" s="74"/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T410" s="13" t="s">
        <v>114</v>
      </c>
      <c r="AU410" s="13" t="s">
        <v>69</v>
      </c>
    </row>
    <row r="411" s="2" customFormat="1" ht="16.5" customHeight="1">
      <c r="A411" s="28"/>
      <c r="B411" s="29"/>
      <c r="C411" s="171" t="s">
        <v>767</v>
      </c>
      <c r="D411" s="171" t="s">
        <v>105</v>
      </c>
      <c r="E411" s="172" t="s">
        <v>768</v>
      </c>
      <c r="F411" s="173" t="s">
        <v>769</v>
      </c>
      <c r="G411" s="174" t="s">
        <v>108</v>
      </c>
      <c r="H411" s="175">
        <v>2</v>
      </c>
      <c r="I411" s="176">
        <v>7020</v>
      </c>
      <c r="J411" s="176">
        <f>ROUND(I411*H411,2)</f>
        <v>14040</v>
      </c>
      <c r="K411" s="173" t="s">
        <v>109</v>
      </c>
      <c r="L411" s="177"/>
      <c r="M411" s="178" t="s">
        <v>17</v>
      </c>
      <c r="N411" s="179" t="s">
        <v>40</v>
      </c>
      <c r="O411" s="180">
        <v>0</v>
      </c>
      <c r="P411" s="180">
        <f>O411*H411</f>
        <v>0</v>
      </c>
      <c r="Q411" s="180">
        <v>0</v>
      </c>
      <c r="R411" s="180">
        <f>Q411*H411</f>
        <v>0</v>
      </c>
      <c r="S411" s="180">
        <v>0</v>
      </c>
      <c r="T411" s="181">
        <f>S411*H411</f>
        <v>0</v>
      </c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R411" s="182" t="s">
        <v>110</v>
      </c>
      <c r="AT411" s="182" t="s">
        <v>105</v>
      </c>
      <c r="AU411" s="182" t="s">
        <v>69</v>
      </c>
      <c r="AY411" s="13" t="s">
        <v>111</v>
      </c>
      <c r="BE411" s="183">
        <f>IF(N411="základní",J411,0)</f>
        <v>14040</v>
      </c>
      <c r="BF411" s="183">
        <f>IF(N411="snížená",J411,0)</f>
        <v>0</v>
      </c>
      <c r="BG411" s="183">
        <f>IF(N411="zákl. přenesená",J411,0)</f>
        <v>0</v>
      </c>
      <c r="BH411" s="183">
        <f>IF(N411="sníž. přenesená",J411,0)</f>
        <v>0</v>
      </c>
      <c r="BI411" s="183">
        <f>IF(N411="nulová",J411,0)</f>
        <v>0</v>
      </c>
      <c r="BJ411" s="13" t="s">
        <v>77</v>
      </c>
      <c r="BK411" s="183">
        <f>ROUND(I411*H411,2)</f>
        <v>14040</v>
      </c>
      <c r="BL411" s="13" t="s">
        <v>112</v>
      </c>
      <c r="BM411" s="182" t="s">
        <v>770</v>
      </c>
    </row>
    <row r="412" s="2" customFormat="1">
      <c r="A412" s="28"/>
      <c r="B412" s="29"/>
      <c r="C412" s="30"/>
      <c r="D412" s="184" t="s">
        <v>114</v>
      </c>
      <c r="E412" s="30"/>
      <c r="F412" s="185" t="s">
        <v>769</v>
      </c>
      <c r="G412" s="30"/>
      <c r="H412" s="30"/>
      <c r="I412" s="30"/>
      <c r="J412" s="30"/>
      <c r="K412" s="30"/>
      <c r="L412" s="34"/>
      <c r="M412" s="186"/>
      <c r="N412" s="187"/>
      <c r="O412" s="73"/>
      <c r="P412" s="73"/>
      <c r="Q412" s="73"/>
      <c r="R412" s="73"/>
      <c r="S412" s="73"/>
      <c r="T412" s="74"/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T412" s="13" t="s">
        <v>114</v>
      </c>
      <c r="AU412" s="13" t="s">
        <v>69</v>
      </c>
    </row>
    <row r="413" s="2" customFormat="1" ht="16.5" customHeight="1">
      <c r="A413" s="28"/>
      <c r="B413" s="29"/>
      <c r="C413" s="171" t="s">
        <v>771</v>
      </c>
      <c r="D413" s="171" t="s">
        <v>105</v>
      </c>
      <c r="E413" s="172" t="s">
        <v>772</v>
      </c>
      <c r="F413" s="173" t="s">
        <v>773</v>
      </c>
      <c r="G413" s="174" t="s">
        <v>108</v>
      </c>
      <c r="H413" s="175">
        <v>2</v>
      </c>
      <c r="I413" s="176">
        <v>9640</v>
      </c>
      <c r="J413" s="176">
        <f>ROUND(I413*H413,2)</f>
        <v>19280</v>
      </c>
      <c r="K413" s="173" t="s">
        <v>109</v>
      </c>
      <c r="L413" s="177"/>
      <c r="M413" s="178" t="s">
        <v>17</v>
      </c>
      <c r="N413" s="179" t="s">
        <v>40</v>
      </c>
      <c r="O413" s="180">
        <v>0</v>
      </c>
      <c r="P413" s="180">
        <f>O413*H413</f>
        <v>0</v>
      </c>
      <c r="Q413" s="180">
        <v>0</v>
      </c>
      <c r="R413" s="180">
        <f>Q413*H413</f>
        <v>0</v>
      </c>
      <c r="S413" s="180">
        <v>0</v>
      </c>
      <c r="T413" s="181">
        <f>S413*H413</f>
        <v>0</v>
      </c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R413" s="182" t="s">
        <v>110</v>
      </c>
      <c r="AT413" s="182" t="s">
        <v>105</v>
      </c>
      <c r="AU413" s="182" t="s">
        <v>69</v>
      </c>
      <c r="AY413" s="13" t="s">
        <v>111</v>
      </c>
      <c r="BE413" s="183">
        <f>IF(N413="základní",J413,0)</f>
        <v>19280</v>
      </c>
      <c r="BF413" s="183">
        <f>IF(N413="snížená",J413,0)</f>
        <v>0</v>
      </c>
      <c r="BG413" s="183">
        <f>IF(N413="zákl. přenesená",J413,0)</f>
        <v>0</v>
      </c>
      <c r="BH413" s="183">
        <f>IF(N413="sníž. přenesená",J413,0)</f>
        <v>0</v>
      </c>
      <c r="BI413" s="183">
        <f>IF(N413="nulová",J413,0)</f>
        <v>0</v>
      </c>
      <c r="BJ413" s="13" t="s">
        <v>77</v>
      </c>
      <c r="BK413" s="183">
        <f>ROUND(I413*H413,2)</f>
        <v>19280</v>
      </c>
      <c r="BL413" s="13" t="s">
        <v>112</v>
      </c>
      <c r="BM413" s="182" t="s">
        <v>774</v>
      </c>
    </row>
    <row r="414" s="2" customFormat="1">
      <c r="A414" s="28"/>
      <c r="B414" s="29"/>
      <c r="C414" s="30"/>
      <c r="D414" s="184" t="s">
        <v>114</v>
      </c>
      <c r="E414" s="30"/>
      <c r="F414" s="185" t="s">
        <v>773</v>
      </c>
      <c r="G414" s="30"/>
      <c r="H414" s="30"/>
      <c r="I414" s="30"/>
      <c r="J414" s="30"/>
      <c r="K414" s="30"/>
      <c r="L414" s="34"/>
      <c r="M414" s="186"/>
      <c r="N414" s="187"/>
      <c r="O414" s="73"/>
      <c r="P414" s="73"/>
      <c r="Q414" s="73"/>
      <c r="R414" s="73"/>
      <c r="S414" s="73"/>
      <c r="T414" s="74"/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T414" s="13" t="s">
        <v>114</v>
      </c>
      <c r="AU414" s="13" t="s">
        <v>69</v>
      </c>
    </row>
    <row r="415" s="2" customFormat="1" ht="16.5" customHeight="1">
      <c r="A415" s="28"/>
      <c r="B415" s="29"/>
      <c r="C415" s="171" t="s">
        <v>775</v>
      </c>
      <c r="D415" s="171" t="s">
        <v>105</v>
      </c>
      <c r="E415" s="172" t="s">
        <v>776</v>
      </c>
      <c r="F415" s="173" t="s">
        <v>777</v>
      </c>
      <c r="G415" s="174" t="s">
        <v>108</v>
      </c>
      <c r="H415" s="175">
        <v>1</v>
      </c>
      <c r="I415" s="176">
        <v>89400</v>
      </c>
      <c r="J415" s="176">
        <f>ROUND(I415*H415,2)</f>
        <v>89400</v>
      </c>
      <c r="K415" s="173" t="s">
        <v>109</v>
      </c>
      <c r="L415" s="177"/>
      <c r="M415" s="178" t="s">
        <v>17</v>
      </c>
      <c r="N415" s="179" t="s">
        <v>40</v>
      </c>
      <c r="O415" s="180">
        <v>0</v>
      </c>
      <c r="P415" s="180">
        <f>O415*H415</f>
        <v>0</v>
      </c>
      <c r="Q415" s="180">
        <v>0</v>
      </c>
      <c r="R415" s="180">
        <f>Q415*H415</f>
        <v>0</v>
      </c>
      <c r="S415" s="180">
        <v>0</v>
      </c>
      <c r="T415" s="181">
        <f>S415*H415</f>
        <v>0</v>
      </c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R415" s="182" t="s">
        <v>110</v>
      </c>
      <c r="AT415" s="182" t="s">
        <v>105</v>
      </c>
      <c r="AU415" s="182" t="s">
        <v>69</v>
      </c>
      <c r="AY415" s="13" t="s">
        <v>111</v>
      </c>
      <c r="BE415" s="183">
        <f>IF(N415="základní",J415,0)</f>
        <v>89400</v>
      </c>
      <c r="BF415" s="183">
        <f>IF(N415="snížená",J415,0)</f>
        <v>0</v>
      </c>
      <c r="BG415" s="183">
        <f>IF(N415="zákl. přenesená",J415,0)</f>
        <v>0</v>
      </c>
      <c r="BH415" s="183">
        <f>IF(N415="sníž. přenesená",J415,0)</f>
        <v>0</v>
      </c>
      <c r="BI415" s="183">
        <f>IF(N415="nulová",J415,0)</f>
        <v>0</v>
      </c>
      <c r="BJ415" s="13" t="s">
        <v>77</v>
      </c>
      <c r="BK415" s="183">
        <f>ROUND(I415*H415,2)</f>
        <v>89400</v>
      </c>
      <c r="BL415" s="13" t="s">
        <v>112</v>
      </c>
      <c r="BM415" s="182" t="s">
        <v>778</v>
      </c>
    </row>
    <row r="416" s="2" customFormat="1">
      <c r="A416" s="28"/>
      <c r="B416" s="29"/>
      <c r="C416" s="30"/>
      <c r="D416" s="184" t="s">
        <v>114</v>
      </c>
      <c r="E416" s="30"/>
      <c r="F416" s="185" t="s">
        <v>777</v>
      </c>
      <c r="G416" s="30"/>
      <c r="H416" s="30"/>
      <c r="I416" s="30"/>
      <c r="J416" s="30"/>
      <c r="K416" s="30"/>
      <c r="L416" s="34"/>
      <c r="M416" s="186"/>
      <c r="N416" s="187"/>
      <c r="O416" s="73"/>
      <c r="P416" s="73"/>
      <c r="Q416" s="73"/>
      <c r="R416" s="73"/>
      <c r="S416" s="73"/>
      <c r="T416" s="74"/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T416" s="13" t="s">
        <v>114</v>
      </c>
      <c r="AU416" s="13" t="s">
        <v>69</v>
      </c>
    </row>
    <row r="417" s="2" customFormat="1" ht="16.5" customHeight="1">
      <c r="A417" s="28"/>
      <c r="B417" s="29"/>
      <c r="C417" s="171" t="s">
        <v>779</v>
      </c>
      <c r="D417" s="171" t="s">
        <v>105</v>
      </c>
      <c r="E417" s="172" t="s">
        <v>780</v>
      </c>
      <c r="F417" s="173" t="s">
        <v>781</v>
      </c>
      <c r="G417" s="174" t="s">
        <v>108</v>
      </c>
      <c r="H417" s="175">
        <v>1</v>
      </c>
      <c r="I417" s="176">
        <v>38100</v>
      </c>
      <c r="J417" s="176">
        <f>ROUND(I417*H417,2)</f>
        <v>38100</v>
      </c>
      <c r="K417" s="173" t="s">
        <v>109</v>
      </c>
      <c r="L417" s="177"/>
      <c r="M417" s="178" t="s">
        <v>17</v>
      </c>
      <c r="N417" s="179" t="s">
        <v>40</v>
      </c>
      <c r="O417" s="180">
        <v>0</v>
      </c>
      <c r="P417" s="180">
        <f>O417*H417</f>
        <v>0</v>
      </c>
      <c r="Q417" s="180">
        <v>0</v>
      </c>
      <c r="R417" s="180">
        <f>Q417*H417</f>
        <v>0</v>
      </c>
      <c r="S417" s="180">
        <v>0</v>
      </c>
      <c r="T417" s="181">
        <f>S417*H417</f>
        <v>0</v>
      </c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R417" s="182" t="s">
        <v>110</v>
      </c>
      <c r="AT417" s="182" t="s">
        <v>105</v>
      </c>
      <c r="AU417" s="182" t="s">
        <v>69</v>
      </c>
      <c r="AY417" s="13" t="s">
        <v>111</v>
      </c>
      <c r="BE417" s="183">
        <f>IF(N417="základní",J417,0)</f>
        <v>38100</v>
      </c>
      <c r="BF417" s="183">
        <f>IF(N417="snížená",J417,0)</f>
        <v>0</v>
      </c>
      <c r="BG417" s="183">
        <f>IF(N417="zákl. přenesená",J417,0)</f>
        <v>0</v>
      </c>
      <c r="BH417" s="183">
        <f>IF(N417="sníž. přenesená",J417,0)</f>
        <v>0</v>
      </c>
      <c r="BI417" s="183">
        <f>IF(N417="nulová",J417,0)</f>
        <v>0</v>
      </c>
      <c r="BJ417" s="13" t="s">
        <v>77</v>
      </c>
      <c r="BK417" s="183">
        <f>ROUND(I417*H417,2)</f>
        <v>38100</v>
      </c>
      <c r="BL417" s="13" t="s">
        <v>112</v>
      </c>
      <c r="BM417" s="182" t="s">
        <v>782</v>
      </c>
    </row>
    <row r="418" s="2" customFormat="1">
      <c r="A418" s="28"/>
      <c r="B418" s="29"/>
      <c r="C418" s="30"/>
      <c r="D418" s="184" t="s">
        <v>114</v>
      </c>
      <c r="E418" s="30"/>
      <c r="F418" s="185" t="s">
        <v>781</v>
      </c>
      <c r="G418" s="30"/>
      <c r="H418" s="30"/>
      <c r="I418" s="30"/>
      <c r="J418" s="30"/>
      <c r="K418" s="30"/>
      <c r="L418" s="34"/>
      <c r="M418" s="186"/>
      <c r="N418" s="187"/>
      <c r="O418" s="73"/>
      <c r="P418" s="73"/>
      <c r="Q418" s="73"/>
      <c r="R418" s="73"/>
      <c r="S418" s="73"/>
      <c r="T418" s="74"/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T418" s="13" t="s">
        <v>114</v>
      </c>
      <c r="AU418" s="13" t="s">
        <v>69</v>
      </c>
    </row>
    <row r="419" s="2" customFormat="1" ht="16.5" customHeight="1">
      <c r="A419" s="28"/>
      <c r="B419" s="29"/>
      <c r="C419" s="171" t="s">
        <v>783</v>
      </c>
      <c r="D419" s="171" t="s">
        <v>105</v>
      </c>
      <c r="E419" s="172" t="s">
        <v>784</v>
      </c>
      <c r="F419" s="173" t="s">
        <v>785</v>
      </c>
      <c r="G419" s="174" t="s">
        <v>108</v>
      </c>
      <c r="H419" s="175">
        <v>1</v>
      </c>
      <c r="I419" s="176">
        <v>38200</v>
      </c>
      <c r="J419" s="176">
        <f>ROUND(I419*H419,2)</f>
        <v>38200</v>
      </c>
      <c r="K419" s="173" t="s">
        <v>109</v>
      </c>
      <c r="L419" s="177"/>
      <c r="M419" s="178" t="s">
        <v>17</v>
      </c>
      <c r="N419" s="179" t="s">
        <v>40</v>
      </c>
      <c r="O419" s="180">
        <v>0</v>
      </c>
      <c r="P419" s="180">
        <f>O419*H419</f>
        <v>0</v>
      </c>
      <c r="Q419" s="180">
        <v>0</v>
      </c>
      <c r="R419" s="180">
        <f>Q419*H419</f>
        <v>0</v>
      </c>
      <c r="S419" s="180">
        <v>0</v>
      </c>
      <c r="T419" s="181">
        <f>S419*H419</f>
        <v>0</v>
      </c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R419" s="182" t="s">
        <v>110</v>
      </c>
      <c r="AT419" s="182" t="s">
        <v>105</v>
      </c>
      <c r="AU419" s="182" t="s">
        <v>69</v>
      </c>
      <c r="AY419" s="13" t="s">
        <v>111</v>
      </c>
      <c r="BE419" s="183">
        <f>IF(N419="základní",J419,0)</f>
        <v>38200</v>
      </c>
      <c r="BF419" s="183">
        <f>IF(N419="snížená",J419,0)</f>
        <v>0</v>
      </c>
      <c r="BG419" s="183">
        <f>IF(N419="zákl. přenesená",J419,0)</f>
        <v>0</v>
      </c>
      <c r="BH419" s="183">
        <f>IF(N419="sníž. přenesená",J419,0)</f>
        <v>0</v>
      </c>
      <c r="BI419" s="183">
        <f>IF(N419="nulová",J419,0)</f>
        <v>0</v>
      </c>
      <c r="BJ419" s="13" t="s">
        <v>77</v>
      </c>
      <c r="BK419" s="183">
        <f>ROUND(I419*H419,2)</f>
        <v>38200</v>
      </c>
      <c r="BL419" s="13" t="s">
        <v>112</v>
      </c>
      <c r="BM419" s="182" t="s">
        <v>786</v>
      </c>
    </row>
    <row r="420" s="2" customFormat="1">
      <c r="A420" s="28"/>
      <c r="B420" s="29"/>
      <c r="C420" s="30"/>
      <c r="D420" s="184" t="s">
        <v>114</v>
      </c>
      <c r="E420" s="30"/>
      <c r="F420" s="185" t="s">
        <v>785</v>
      </c>
      <c r="G420" s="30"/>
      <c r="H420" s="30"/>
      <c r="I420" s="30"/>
      <c r="J420" s="30"/>
      <c r="K420" s="30"/>
      <c r="L420" s="34"/>
      <c r="M420" s="186"/>
      <c r="N420" s="187"/>
      <c r="O420" s="73"/>
      <c r="P420" s="73"/>
      <c r="Q420" s="73"/>
      <c r="R420" s="73"/>
      <c r="S420" s="73"/>
      <c r="T420" s="74"/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T420" s="13" t="s">
        <v>114</v>
      </c>
      <c r="AU420" s="13" t="s">
        <v>69</v>
      </c>
    </row>
    <row r="421" s="2" customFormat="1" ht="21.75" customHeight="1">
      <c r="A421" s="28"/>
      <c r="B421" s="29"/>
      <c r="C421" s="171" t="s">
        <v>787</v>
      </c>
      <c r="D421" s="171" t="s">
        <v>105</v>
      </c>
      <c r="E421" s="172" t="s">
        <v>788</v>
      </c>
      <c r="F421" s="173" t="s">
        <v>789</v>
      </c>
      <c r="G421" s="174" t="s">
        <v>108</v>
      </c>
      <c r="H421" s="175">
        <v>1</v>
      </c>
      <c r="I421" s="176">
        <v>15100</v>
      </c>
      <c r="J421" s="176">
        <f>ROUND(I421*H421,2)</f>
        <v>15100</v>
      </c>
      <c r="K421" s="173" t="s">
        <v>109</v>
      </c>
      <c r="L421" s="177"/>
      <c r="M421" s="178" t="s">
        <v>17</v>
      </c>
      <c r="N421" s="179" t="s">
        <v>40</v>
      </c>
      <c r="O421" s="180">
        <v>0</v>
      </c>
      <c r="P421" s="180">
        <f>O421*H421</f>
        <v>0</v>
      </c>
      <c r="Q421" s="180">
        <v>0</v>
      </c>
      <c r="R421" s="180">
        <f>Q421*H421</f>
        <v>0</v>
      </c>
      <c r="S421" s="180">
        <v>0</v>
      </c>
      <c r="T421" s="181">
        <f>S421*H421</f>
        <v>0</v>
      </c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R421" s="182" t="s">
        <v>110</v>
      </c>
      <c r="AT421" s="182" t="s">
        <v>105</v>
      </c>
      <c r="AU421" s="182" t="s">
        <v>69</v>
      </c>
      <c r="AY421" s="13" t="s">
        <v>111</v>
      </c>
      <c r="BE421" s="183">
        <f>IF(N421="základní",J421,0)</f>
        <v>15100</v>
      </c>
      <c r="BF421" s="183">
        <f>IF(N421="snížená",J421,0)</f>
        <v>0</v>
      </c>
      <c r="BG421" s="183">
        <f>IF(N421="zákl. přenesená",J421,0)</f>
        <v>0</v>
      </c>
      <c r="BH421" s="183">
        <f>IF(N421="sníž. přenesená",J421,0)</f>
        <v>0</v>
      </c>
      <c r="BI421" s="183">
        <f>IF(N421="nulová",J421,0)</f>
        <v>0</v>
      </c>
      <c r="BJ421" s="13" t="s">
        <v>77</v>
      </c>
      <c r="BK421" s="183">
        <f>ROUND(I421*H421,2)</f>
        <v>15100</v>
      </c>
      <c r="BL421" s="13" t="s">
        <v>112</v>
      </c>
      <c r="BM421" s="182" t="s">
        <v>790</v>
      </c>
    </row>
    <row r="422" s="2" customFormat="1">
      <c r="A422" s="28"/>
      <c r="B422" s="29"/>
      <c r="C422" s="30"/>
      <c r="D422" s="184" t="s">
        <v>114</v>
      </c>
      <c r="E422" s="30"/>
      <c r="F422" s="185" t="s">
        <v>789</v>
      </c>
      <c r="G422" s="30"/>
      <c r="H422" s="30"/>
      <c r="I422" s="30"/>
      <c r="J422" s="30"/>
      <c r="K422" s="30"/>
      <c r="L422" s="34"/>
      <c r="M422" s="186"/>
      <c r="N422" s="187"/>
      <c r="O422" s="73"/>
      <c r="P422" s="73"/>
      <c r="Q422" s="73"/>
      <c r="R422" s="73"/>
      <c r="S422" s="73"/>
      <c r="T422" s="74"/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T422" s="13" t="s">
        <v>114</v>
      </c>
      <c r="AU422" s="13" t="s">
        <v>69</v>
      </c>
    </row>
    <row r="423" s="2" customFormat="1" ht="16.5" customHeight="1">
      <c r="A423" s="28"/>
      <c r="B423" s="29"/>
      <c r="C423" s="171" t="s">
        <v>791</v>
      </c>
      <c r="D423" s="171" t="s">
        <v>105</v>
      </c>
      <c r="E423" s="172" t="s">
        <v>792</v>
      </c>
      <c r="F423" s="173" t="s">
        <v>793</v>
      </c>
      <c r="G423" s="174" t="s">
        <v>108</v>
      </c>
      <c r="H423" s="175">
        <v>1</v>
      </c>
      <c r="I423" s="176">
        <v>86200</v>
      </c>
      <c r="J423" s="176">
        <f>ROUND(I423*H423,2)</f>
        <v>86200</v>
      </c>
      <c r="K423" s="173" t="s">
        <v>109</v>
      </c>
      <c r="L423" s="177"/>
      <c r="M423" s="178" t="s">
        <v>17</v>
      </c>
      <c r="N423" s="179" t="s">
        <v>40</v>
      </c>
      <c r="O423" s="180">
        <v>0</v>
      </c>
      <c r="P423" s="180">
        <f>O423*H423</f>
        <v>0</v>
      </c>
      <c r="Q423" s="180">
        <v>0</v>
      </c>
      <c r="R423" s="180">
        <f>Q423*H423</f>
        <v>0</v>
      </c>
      <c r="S423" s="180">
        <v>0</v>
      </c>
      <c r="T423" s="181">
        <f>S423*H423</f>
        <v>0</v>
      </c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R423" s="182" t="s">
        <v>110</v>
      </c>
      <c r="AT423" s="182" t="s">
        <v>105</v>
      </c>
      <c r="AU423" s="182" t="s">
        <v>69</v>
      </c>
      <c r="AY423" s="13" t="s">
        <v>111</v>
      </c>
      <c r="BE423" s="183">
        <f>IF(N423="základní",J423,0)</f>
        <v>86200</v>
      </c>
      <c r="BF423" s="183">
        <f>IF(N423="snížená",J423,0)</f>
        <v>0</v>
      </c>
      <c r="BG423" s="183">
        <f>IF(N423="zákl. přenesená",J423,0)</f>
        <v>0</v>
      </c>
      <c r="BH423" s="183">
        <f>IF(N423="sníž. přenesená",J423,0)</f>
        <v>0</v>
      </c>
      <c r="BI423" s="183">
        <f>IF(N423="nulová",J423,0)</f>
        <v>0</v>
      </c>
      <c r="BJ423" s="13" t="s">
        <v>77</v>
      </c>
      <c r="BK423" s="183">
        <f>ROUND(I423*H423,2)</f>
        <v>86200</v>
      </c>
      <c r="BL423" s="13" t="s">
        <v>112</v>
      </c>
      <c r="BM423" s="182" t="s">
        <v>794</v>
      </c>
    </row>
    <row r="424" s="2" customFormat="1">
      <c r="A424" s="28"/>
      <c r="B424" s="29"/>
      <c r="C424" s="30"/>
      <c r="D424" s="184" t="s">
        <v>114</v>
      </c>
      <c r="E424" s="30"/>
      <c r="F424" s="185" t="s">
        <v>793</v>
      </c>
      <c r="G424" s="30"/>
      <c r="H424" s="30"/>
      <c r="I424" s="30"/>
      <c r="J424" s="30"/>
      <c r="K424" s="30"/>
      <c r="L424" s="34"/>
      <c r="M424" s="186"/>
      <c r="N424" s="187"/>
      <c r="O424" s="73"/>
      <c r="P424" s="73"/>
      <c r="Q424" s="73"/>
      <c r="R424" s="73"/>
      <c r="S424" s="73"/>
      <c r="T424" s="74"/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T424" s="13" t="s">
        <v>114</v>
      </c>
      <c r="AU424" s="13" t="s">
        <v>69</v>
      </c>
    </row>
    <row r="425" s="2" customFormat="1" ht="16.5" customHeight="1">
      <c r="A425" s="28"/>
      <c r="B425" s="29"/>
      <c r="C425" s="171" t="s">
        <v>795</v>
      </c>
      <c r="D425" s="171" t="s">
        <v>105</v>
      </c>
      <c r="E425" s="172" t="s">
        <v>796</v>
      </c>
      <c r="F425" s="173" t="s">
        <v>797</v>
      </c>
      <c r="G425" s="174" t="s">
        <v>108</v>
      </c>
      <c r="H425" s="175">
        <v>2</v>
      </c>
      <c r="I425" s="176">
        <v>3350</v>
      </c>
      <c r="J425" s="176">
        <f>ROUND(I425*H425,2)</f>
        <v>6700</v>
      </c>
      <c r="K425" s="173" t="s">
        <v>109</v>
      </c>
      <c r="L425" s="177"/>
      <c r="M425" s="178" t="s">
        <v>17</v>
      </c>
      <c r="N425" s="179" t="s">
        <v>40</v>
      </c>
      <c r="O425" s="180">
        <v>0</v>
      </c>
      <c r="P425" s="180">
        <f>O425*H425</f>
        <v>0</v>
      </c>
      <c r="Q425" s="180">
        <v>0</v>
      </c>
      <c r="R425" s="180">
        <f>Q425*H425</f>
        <v>0</v>
      </c>
      <c r="S425" s="180">
        <v>0</v>
      </c>
      <c r="T425" s="181">
        <f>S425*H425</f>
        <v>0</v>
      </c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R425" s="182" t="s">
        <v>110</v>
      </c>
      <c r="AT425" s="182" t="s">
        <v>105</v>
      </c>
      <c r="AU425" s="182" t="s">
        <v>69</v>
      </c>
      <c r="AY425" s="13" t="s">
        <v>111</v>
      </c>
      <c r="BE425" s="183">
        <f>IF(N425="základní",J425,0)</f>
        <v>6700</v>
      </c>
      <c r="BF425" s="183">
        <f>IF(N425="snížená",J425,0)</f>
        <v>0</v>
      </c>
      <c r="BG425" s="183">
        <f>IF(N425="zákl. přenesená",J425,0)</f>
        <v>0</v>
      </c>
      <c r="BH425" s="183">
        <f>IF(N425="sníž. přenesená",J425,0)</f>
        <v>0</v>
      </c>
      <c r="BI425" s="183">
        <f>IF(N425="nulová",J425,0)</f>
        <v>0</v>
      </c>
      <c r="BJ425" s="13" t="s">
        <v>77</v>
      </c>
      <c r="BK425" s="183">
        <f>ROUND(I425*H425,2)</f>
        <v>6700</v>
      </c>
      <c r="BL425" s="13" t="s">
        <v>112</v>
      </c>
      <c r="BM425" s="182" t="s">
        <v>798</v>
      </c>
    </row>
    <row r="426" s="2" customFormat="1">
      <c r="A426" s="28"/>
      <c r="B426" s="29"/>
      <c r="C426" s="30"/>
      <c r="D426" s="184" t="s">
        <v>114</v>
      </c>
      <c r="E426" s="30"/>
      <c r="F426" s="185" t="s">
        <v>797</v>
      </c>
      <c r="G426" s="30"/>
      <c r="H426" s="30"/>
      <c r="I426" s="30"/>
      <c r="J426" s="30"/>
      <c r="K426" s="30"/>
      <c r="L426" s="34"/>
      <c r="M426" s="186"/>
      <c r="N426" s="187"/>
      <c r="O426" s="73"/>
      <c r="P426" s="73"/>
      <c r="Q426" s="73"/>
      <c r="R426" s="73"/>
      <c r="S426" s="73"/>
      <c r="T426" s="74"/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T426" s="13" t="s">
        <v>114</v>
      </c>
      <c r="AU426" s="13" t="s">
        <v>69</v>
      </c>
    </row>
    <row r="427" s="2" customFormat="1" ht="16.5" customHeight="1">
      <c r="A427" s="28"/>
      <c r="B427" s="29"/>
      <c r="C427" s="171" t="s">
        <v>799</v>
      </c>
      <c r="D427" s="171" t="s">
        <v>105</v>
      </c>
      <c r="E427" s="172" t="s">
        <v>800</v>
      </c>
      <c r="F427" s="173" t="s">
        <v>801</v>
      </c>
      <c r="G427" s="174" t="s">
        <v>108</v>
      </c>
      <c r="H427" s="175">
        <v>2</v>
      </c>
      <c r="I427" s="176">
        <v>6710</v>
      </c>
      <c r="J427" s="176">
        <f>ROUND(I427*H427,2)</f>
        <v>13420</v>
      </c>
      <c r="K427" s="173" t="s">
        <v>109</v>
      </c>
      <c r="L427" s="177"/>
      <c r="M427" s="178" t="s">
        <v>17</v>
      </c>
      <c r="N427" s="179" t="s">
        <v>40</v>
      </c>
      <c r="O427" s="180">
        <v>0</v>
      </c>
      <c r="P427" s="180">
        <f>O427*H427</f>
        <v>0</v>
      </c>
      <c r="Q427" s="180">
        <v>0</v>
      </c>
      <c r="R427" s="180">
        <f>Q427*H427</f>
        <v>0</v>
      </c>
      <c r="S427" s="180">
        <v>0</v>
      </c>
      <c r="T427" s="181">
        <f>S427*H427</f>
        <v>0</v>
      </c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R427" s="182" t="s">
        <v>110</v>
      </c>
      <c r="AT427" s="182" t="s">
        <v>105</v>
      </c>
      <c r="AU427" s="182" t="s">
        <v>69</v>
      </c>
      <c r="AY427" s="13" t="s">
        <v>111</v>
      </c>
      <c r="BE427" s="183">
        <f>IF(N427="základní",J427,0)</f>
        <v>13420</v>
      </c>
      <c r="BF427" s="183">
        <f>IF(N427="snížená",J427,0)</f>
        <v>0</v>
      </c>
      <c r="BG427" s="183">
        <f>IF(N427="zákl. přenesená",J427,0)</f>
        <v>0</v>
      </c>
      <c r="BH427" s="183">
        <f>IF(N427="sníž. přenesená",J427,0)</f>
        <v>0</v>
      </c>
      <c r="BI427" s="183">
        <f>IF(N427="nulová",J427,0)</f>
        <v>0</v>
      </c>
      <c r="BJ427" s="13" t="s">
        <v>77</v>
      </c>
      <c r="BK427" s="183">
        <f>ROUND(I427*H427,2)</f>
        <v>13420</v>
      </c>
      <c r="BL427" s="13" t="s">
        <v>112</v>
      </c>
      <c r="BM427" s="182" t="s">
        <v>802</v>
      </c>
    </row>
    <row r="428" s="2" customFormat="1">
      <c r="A428" s="28"/>
      <c r="B428" s="29"/>
      <c r="C428" s="30"/>
      <c r="D428" s="184" t="s">
        <v>114</v>
      </c>
      <c r="E428" s="30"/>
      <c r="F428" s="185" t="s">
        <v>801</v>
      </c>
      <c r="G428" s="30"/>
      <c r="H428" s="30"/>
      <c r="I428" s="30"/>
      <c r="J428" s="30"/>
      <c r="K428" s="30"/>
      <c r="L428" s="34"/>
      <c r="M428" s="186"/>
      <c r="N428" s="187"/>
      <c r="O428" s="73"/>
      <c r="P428" s="73"/>
      <c r="Q428" s="73"/>
      <c r="R428" s="73"/>
      <c r="S428" s="73"/>
      <c r="T428" s="74"/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T428" s="13" t="s">
        <v>114</v>
      </c>
      <c r="AU428" s="13" t="s">
        <v>69</v>
      </c>
    </row>
    <row r="429" s="2" customFormat="1" ht="16.5" customHeight="1">
      <c r="A429" s="28"/>
      <c r="B429" s="29"/>
      <c r="C429" s="171" t="s">
        <v>803</v>
      </c>
      <c r="D429" s="171" t="s">
        <v>105</v>
      </c>
      <c r="E429" s="172" t="s">
        <v>804</v>
      </c>
      <c r="F429" s="173" t="s">
        <v>805</v>
      </c>
      <c r="G429" s="174" t="s">
        <v>108</v>
      </c>
      <c r="H429" s="175">
        <v>1</v>
      </c>
      <c r="I429" s="176">
        <v>20200</v>
      </c>
      <c r="J429" s="176">
        <f>ROUND(I429*H429,2)</f>
        <v>20200</v>
      </c>
      <c r="K429" s="173" t="s">
        <v>109</v>
      </c>
      <c r="L429" s="177"/>
      <c r="M429" s="178" t="s">
        <v>17</v>
      </c>
      <c r="N429" s="179" t="s">
        <v>40</v>
      </c>
      <c r="O429" s="180">
        <v>0</v>
      </c>
      <c r="P429" s="180">
        <f>O429*H429</f>
        <v>0</v>
      </c>
      <c r="Q429" s="180">
        <v>0</v>
      </c>
      <c r="R429" s="180">
        <f>Q429*H429</f>
        <v>0</v>
      </c>
      <c r="S429" s="180">
        <v>0</v>
      </c>
      <c r="T429" s="181">
        <f>S429*H429</f>
        <v>0</v>
      </c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R429" s="182" t="s">
        <v>110</v>
      </c>
      <c r="AT429" s="182" t="s">
        <v>105</v>
      </c>
      <c r="AU429" s="182" t="s">
        <v>69</v>
      </c>
      <c r="AY429" s="13" t="s">
        <v>111</v>
      </c>
      <c r="BE429" s="183">
        <f>IF(N429="základní",J429,0)</f>
        <v>20200</v>
      </c>
      <c r="BF429" s="183">
        <f>IF(N429="snížená",J429,0)</f>
        <v>0</v>
      </c>
      <c r="BG429" s="183">
        <f>IF(N429="zákl. přenesená",J429,0)</f>
        <v>0</v>
      </c>
      <c r="BH429" s="183">
        <f>IF(N429="sníž. přenesená",J429,0)</f>
        <v>0</v>
      </c>
      <c r="BI429" s="183">
        <f>IF(N429="nulová",J429,0)</f>
        <v>0</v>
      </c>
      <c r="BJ429" s="13" t="s">
        <v>77</v>
      </c>
      <c r="BK429" s="183">
        <f>ROUND(I429*H429,2)</f>
        <v>20200</v>
      </c>
      <c r="BL429" s="13" t="s">
        <v>112</v>
      </c>
      <c r="BM429" s="182" t="s">
        <v>806</v>
      </c>
    </row>
    <row r="430" s="2" customFormat="1">
      <c r="A430" s="28"/>
      <c r="B430" s="29"/>
      <c r="C430" s="30"/>
      <c r="D430" s="184" t="s">
        <v>114</v>
      </c>
      <c r="E430" s="30"/>
      <c r="F430" s="185" t="s">
        <v>805</v>
      </c>
      <c r="G430" s="30"/>
      <c r="H430" s="30"/>
      <c r="I430" s="30"/>
      <c r="J430" s="30"/>
      <c r="K430" s="30"/>
      <c r="L430" s="34"/>
      <c r="M430" s="186"/>
      <c r="N430" s="187"/>
      <c r="O430" s="73"/>
      <c r="P430" s="73"/>
      <c r="Q430" s="73"/>
      <c r="R430" s="73"/>
      <c r="S430" s="73"/>
      <c r="T430" s="74"/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T430" s="13" t="s">
        <v>114</v>
      </c>
      <c r="AU430" s="13" t="s">
        <v>69</v>
      </c>
    </row>
    <row r="431" s="2" customFormat="1" ht="16.5" customHeight="1">
      <c r="A431" s="28"/>
      <c r="B431" s="29"/>
      <c r="C431" s="171" t="s">
        <v>807</v>
      </c>
      <c r="D431" s="171" t="s">
        <v>105</v>
      </c>
      <c r="E431" s="172" t="s">
        <v>808</v>
      </c>
      <c r="F431" s="173" t="s">
        <v>809</v>
      </c>
      <c r="G431" s="174" t="s">
        <v>108</v>
      </c>
      <c r="H431" s="175">
        <v>1</v>
      </c>
      <c r="I431" s="176">
        <v>2830</v>
      </c>
      <c r="J431" s="176">
        <f>ROUND(I431*H431,2)</f>
        <v>2830</v>
      </c>
      <c r="K431" s="173" t="s">
        <v>109</v>
      </c>
      <c r="L431" s="177"/>
      <c r="M431" s="178" t="s">
        <v>17</v>
      </c>
      <c r="N431" s="179" t="s">
        <v>40</v>
      </c>
      <c r="O431" s="180">
        <v>0</v>
      </c>
      <c r="P431" s="180">
        <f>O431*H431</f>
        <v>0</v>
      </c>
      <c r="Q431" s="180">
        <v>0</v>
      </c>
      <c r="R431" s="180">
        <f>Q431*H431</f>
        <v>0</v>
      </c>
      <c r="S431" s="180">
        <v>0</v>
      </c>
      <c r="T431" s="181">
        <f>S431*H431</f>
        <v>0</v>
      </c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R431" s="182" t="s">
        <v>110</v>
      </c>
      <c r="AT431" s="182" t="s">
        <v>105</v>
      </c>
      <c r="AU431" s="182" t="s">
        <v>69</v>
      </c>
      <c r="AY431" s="13" t="s">
        <v>111</v>
      </c>
      <c r="BE431" s="183">
        <f>IF(N431="základní",J431,0)</f>
        <v>2830</v>
      </c>
      <c r="BF431" s="183">
        <f>IF(N431="snížená",J431,0)</f>
        <v>0</v>
      </c>
      <c r="BG431" s="183">
        <f>IF(N431="zákl. přenesená",J431,0)</f>
        <v>0</v>
      </c>
      <c r="BH431" s="183">
        <f>IF(N431="sníž. přenesená",J431,0)</f>
        <v>0</v>
      </c>
      <c r="BI431" s="183">
        <f>IF(N431="nulová",J431,0)</f>
        <v>0</v>
      </c>
      <c r="BJ431" s="13" t="s">
        <v>77</v>
      </c>
      <c r="BK431" s="183">
        <f>ROUND(I431*H431,2)</f>
        <v>2830</v>
      </c>
      <c r="BL431" s="13" t="s">
        <v>112</v>
      </c>
      <c r="BM431" s="182" t="s">
        <v>810</v>
      </c>
    </row>
    <row r="432" s="2" customFormat="1">
      <c r="A432" s="28"/>
      <c r="B432" s="29"/>
      <c r="C432" s="30"/>
      <c r="D432" s="184" t="s">
        <v>114</v>
      </c>
      <c r="E432" s="30"/>
      <c r="F432" s="185" t="s">
        <v>809</v>
      </c>
      <c r="G432" s="30"/>
      <c r="H432" s="30"/>
      <c r="I432" s="30"/>
      <c r="J432" s="30"/>
      <c r="K432" s="30"/>
      <c r="L432" s="34"/>
      <c r="M432" s="186"/>
      <c r="N432" s="187"/>
      <c r="O432" s="73"/>
      <c r="P432" s="73"/>
      <c r="Q432" s="73"/>
      <c r="R432" s="73"/>
      <c r="S432" s="73"/>
      <c r="T432" s="74"/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T432" s="13" t="s">
        <v>114</v>
      </c>
      <c r="AU432" s="13" t="s">
        <v>69</v>
      </c>
    </row>
    <row r="433" s="2" customFormat="1" ht="16.5" customHeight="1">
      <c r="A433" s="28"/>
      <c r="B433" s="29"/>
      <c r="C433" s="171" t="s">
        <v>811</v>
      </c>
      <c r="D433" s="171" t="s">
        <v>105</v>
      </c>
      <c r="E433" s="172" t="s">
        <v>812</v>
      </c>
      <c r="F433" s="173" t="s">
        <v>813</v>
      </c>
      <c r="G433" s="174" t="s">
        <v>108</v>
      </c>
      <c r="H433" s="175">
        <v>1</v>
      </c>
      <c r="I433" s="176">
        <v>18700</v>
      </c>
      <c r="J433" s="176">
        <f>ROUND(I433*H433,2)</f>
        <v>18700</v>
      </c>
      <c r="K433" s="173" t="s">
        <v>109</v>
      </c>
      <c r="L433" s="177"/>
      <c r="M433" s="178" t="s">
        <v>17</v>
      </c>
      <c r="N433" s="179" t="s">
        <v>40</v>
      </c>
      <c r="O433" s="180">
        <v>0</v>
      </c>
      <c r="P433" s="180">
        <f>O433*H433</f>
        <v>0</v>
      </c>
      <c r="Q433" s="180">
        <v>0</v>
      </c>
      <c r="R433" s="180">
        <f>Q433*H433</f>
        <v>0</v>
      </c>
      <c r="S433" s="180">
        <v>0</v>
      </c>
      <c r="T433" s="181">
        <f>S433*H433</f>
        <v>0</v>
      </c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R433" s="182" t="s">
        <v>110</v>
      </c>
      <c r="AT433" s="182" t="s">
        <v>105</v>
      </c>
      <c r="AU433" s="182" t="s">
        <v>69</v>
      </c>
      <c r="AY433" s="13" t="s">
        <v>111</v>
      </c>
      <c r="BE433" s="183">
        <f>IF(N433="základní",J433,0)</f>
        <v>18700</v>
      </c>
      <c r="BF433" s="183">
        <f>IF(N433="snížená",J433,0)</f>
        <v>0</v>
      </c>
      <c r="BG433" s="183">
        <f>IF(N433="zákl. přenesená",J433,0)</f>
        <v>0</v>
      </c>
      <c r="BH433" s="183">
        <f>IF(N433="sníž. přenesená",J433,0)</f>
        <v>0</v>
      </c>
      <c r="BI433" s="183">
        <f>IF(N433="nulová",J433,0)</f>
        <v>0</v>
      </c>
      <c r="BJ433" s="13" t="s">
        <v>77</v>
      </c>
      <c r="BK433" s="183">
        <f>ROUND(I433*H433,2)</f>
        <v>18700</v>
      </c>
      <c r="BL433" s="13" t="s">
        <v>112</v>
      </c>
      <c r="BM433" s="182" t="s">
        <v>814</v>
      </c>
    </row>
    <row r="434" s="2" customFormat="1">
      <c r="A434" s="28"/>
      <c r="B434" s="29"/>
      <c r="C434" s="30"/>
      <c r="D434" s="184" t="s">
        <v>114</v>
      </c>
      <c r="E434" s="30"/>
      <c r="F434" s="185" t="s">
        <v>813</v>
      </c>
      <c r="G434" s="30"/>
      <c r="H434" s="30"/>
      <c r="I434" s="30"/>
      <c r="J434" s="30"/>
      <c r="K434" s="30"/>
      <c r="L434" s="34"/>
      <c r="M434" s="186"/>
      <c r="N434" s="187"/>
      <c r="O434" s="73"/>
      <c r="P434" s="73"/>
      <c r="Q434" s="73"/>
      <c r="R434" s="73"/>
      <c r="S434" s="73"/>
      <c r="T434" s="74"/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T434" s="13" t="s">
        <v>114</v>
      </c>
      <c r="AU434" s="13" t="s">
        <v>69</v>
      </c>
    </row>
    <row r="435" s="2" customFormat="1" ht="16.5" customHeight="1">
      <c r="A435" s="28"/>
      <c r="B435" s="29"/>
      <c r="C435" s="171" t="s">
        <v>815</v>
      </c>
      <c r="D435" s="171" t="s">
        <v>105</v>
      </c>
      <c r="E435" s="172" t="s">
        <v>816</v>
      </c>
      <c r="F435" s="173" t="s">
        <v>817</v>
      </c>
      <c r="G435" s="174" t="s">
        <v>108</v>
      </c>
      <c r="H435" s="175">
        <v>2</v>
      </c>
      <c r="I435" s="176">
        <v>2360</v>
      </c>
      <c r="J435" s="176">
        <f>ROUND(I435*H435,2)</f>
        <v>4720</v>
      </c>
      <c r="K435" s="173" t="s">
        <v>109</v>
      </c>
      <c r="L435" s="177"/>
      <c r="M435" s="178" t="s">
        <v>17</v>
      </c>
      <c r="N435" s="179" t="s">
        <v>40</v>
      </c>
      <c r="O435" s="180">
        <v>0</v>
      </c>
      <c r="P435" s="180">
        <f>O435*H435</f>
        <v>0</v>
      </c>
      <c r="Q435" s="180">
        <v>0</v>
      </c>
      <c r="R435" s="180">
        <f>Q435*H435</f>
        <v>0</v>
      </c>
      <c r="S435" s="180">
        <v>0</v>
      </c>
      <c r="T435" s="181">
        <f>S435*H435</f>
        <v>0</v>
      </c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R435" s="182" t="s">
        <v>110</v>
      </c>
      <c r="AT435" s="182" t="s">
        <v>105</v>
      </c>
      <c r="AU435" s="182" t="s">
        <v>69</v>
      </c>
      <c r="AY435" s="13" t="s">
        <v>111</v>
      </c>
      <c r="BE435" s="183">
        <f>IF(N435="základní",J435,0)</f>
        <v>4720</v>
      </c>
      <c r="BF435" s="183">
        <f>IF(N435="snížená",J435,0)</f>
        <v>0</v>
      </c>
      <c r="BG435" s="183">
        <f>IF(N435="zákl. přenesená",J435,0)</f>
        <v>0</v>
      </c>
      <c r="BH435" s="183">
        <f>IF(N435="sníž. přenesená",J435,0)</f>
        <v>0</v>
      </c>
      <c r="BI435" s="183">
        <f>IF(N435="nulová",J435,0)</f>
        <v>0</v>
      </c>
      <c r="BJ435" s="13" t="s">
        <v>77</v>
      </c>
      <c r="BK435" s="183">
        <f>ROUND(I435*H435,2)</f>
        <v>4720</v>
      </c>
      <c r="BL435" s="13" t="s">
        <v>112</v>
      </c>
      <c r="BM435" s="182" t="s">
        <v>818</v>
      </c>
    </row>
    <row r="436" s="2" customFormat="1">
      <c r="A436" s="28"/>
      <c r="B436" s="29"/>
      <c r="C436" s="30"/>
      <c r="D436" s="184" t="s">
        <v>114</v>
      </c>
      <c r="E436" s="30"/>
      <c r="F436" s="185" t="s">
        <v>817</v>
      </c>
      <c r="G436" s="30"/>
      <c r="H436" s="30"/>
      <c r="I436" s="30"/>
      <c r="J436" s="30"/>
      <c r="K436" s="30"/>
      <c r="L436" s="34"/>
      <c r="M436" s="186"/>
      <c r="N436" s="187"/>
      <c r="O436" s="73"/>
      <c r="P436" s="73"/>
      <c r="Q436" s="73"/>
      <c r="R436" s="73"/>
      <c r="S436" s="73"/>
      <c r="T436" s="74"/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T436" s="13" t="s">
        <v>114</v>
      </c>
      <c r="AU436" s="13" t="s">
        <v>69</v>
      </c>
    </row>
    <row r="437" s="2" customFormat="1" ht="16.5" customHeight="1">
      <c r="A437" s="28"/>
      <c r="B437" s="29"/>
      <c r="C437" s="171" t="s">
        <v>819</v>
      </c>
      <c r="D437" s="171" t="s">
        <v>105</v>
      </c>
      <c r="E437" s="172" t="s">
        <v>820</v>
      </c>
      <c r="F437" s="173" t="s">
        <v>821</v>
      </c>
      <c r="G437" s="174" t="s">
        <v>108</v>
      </c>
      <c r="H437" s="175">
        <v>2</v>
      </c>
      <c r="I437" s="176">
        <v>8010</v>
      </c>
      <c r="J437" s="176">
        <f>ROUND(I437*H437,2)</f>
        <v>16020</v>
      </c>
      <c r="K437" s="173" t="s">
        <v>109</v>
      </c>
      <c r="L437" s="177"/>
      <c r="M437" s="178" t="s">
        <v>17</v>
      </c>
      <c r="N437" s="179" t="s">
        <v>40</v>
      </c>
      <c r="O437" s="180">
        <v>0</v>
      </c>
      <c r="P437" s="180">
        <f>O437*H437</f>
        <v>0</v>
      </c>
      <c r="Q437" s="180">
        <v>0</v>
      </c>
      <c r="R437" s="180">
        <f>Q437*H437</f>
        <v>0</v>
      </c>
      <c r="S437" s="180">
        <v>0</v>
      </c>
      <c r="T437" s="181">
        <f>S437*H437</f>
        <v>0</v>
      </c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R437" s="182" t="s">
        <v>110</v>
      </c>
      <c r="AT437" s="182" t="s">
        <v>105</v>
      </c>
      <c r="AU437" s="182" t="s">
        <v>69</v>
      </c>
      <c r="AY437" s="13" t="s">
        <v>111</v>
      </c>
      <c r="BE437" s="183">
        <f>IF(N437="základní",J437,0)</f>
        <v>16020</v>
      </c>
      <c r="BF437" s="183">
        <f>IF(N437="snížená",J437,0)</f>
        <v>0</v>
      </c>
      <c r="BG437" s="183">
        <f>IF(N437="zákl. přenesená",J437,0)</f>
        <v>0</v>
      </c>
      <c r="BH437" s="183">
        <f>IF(N437="sníž. přenesená",J437,0)</f>
        <v>0</v>
      </c>
      <c r="BI437" s="183">
        <f>IF(N437="nulová",J437,0)</f>
        <v>0</v>
      </c>
      <c r="BJ437" s="13" t="s">
        <v>77</v>
      </c>
      <c r="BK437" s="183">
        <f>ROUND(I437*H437,2)</f>
        <v>16020</v>
      </c>
      <c r="BL437" s="13" t="s">
        <v>112</v>
      </c>
      <c r="BM437" s="182" t="s">
        <v>822</v>
      </c>
    </row>
    <row r="438" s="2" customFormat="1">
      <c r="A438" s="28"/>
      <c r="B438" s="29"/>
      <c r="C438" s="30"/>
      <c r="D438" s="184" t="s">
        <v>114</v>
      </c>
      <c r="E438" s="30"/>
      <c r="F438" s="185" t="s">
        <v>821</v>
      </c>
      <c r="G438" s="30"/>
      <c r="H438" s="30"/>
      <c r="I438" s="30"/>
      <c r="J438" s="30"/>
      <c r="K438" s="30"/>
      <c r="L438" s="34"/>
      <c r="M438" s="186"/>
      <c r="N438" s="187"/>
      <c r="O438" s="73"/>
      <c r="P438" s="73"/>
      <c r="Q438" s="73"/>
      <c r="R438" s="73"/>
      <c r="S438" s="73"/>
      <c r="T438" s="74"/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T438" s="13" t="s">
        <v>114</v>
      </c>
      <c r="AU438" s="13" t="s">
        <v>69</v>
      </c>
    </row>
    <row r="439" s="2" customFormat="1" ht="16.5" customHeight="1">
      <c r="A439" s="28"/>
      <c r="B439" s="29"/>
      <c r="C439" s="171" t="s">
        <v>823</v>
      </c>
      <c r="D439" s="171" t="s">
        <v>105</v>
      </c>
      <c r="E439" s="172" t="s">
        <v>824</v>
      </c>
      <c r="F439" s="173" t="s">
        <v>825</v>
      </c>
      <c r="G439" s="174" t="s">
        <v>108</v>
      </c>
      <c r="H439" s="175">
        <v>2</v>
      </c>
      <c r="I439" s="176">
        <v>7770</v>
      </c>
      <c r="J439" s="176">
        <f>ROUND(I439*H439,2)</f>
        <v>15540</v>
      </c>
      <c r="K439" s="173" t="s">
        <v>109</v>
      </c>
      <c r="L439" s="177"/>
      <c r="M439" s="178" t="s">
        <v>17</v>
      </c>
      <c r="N439" s="179" t="s">
        <v>40</v>
      </c>
      <c r="O439" s="180">
        <v>0</v>
      </c>
      <c r="P439" s="180">
        <f>O439*H439</f>
        <v>0</v>
      </c>
      <c r="Q439" s="180">
        <v>0</v>
      </c>
      <c r="R439" s="180">
        <f>Q439*H439</f>
        <v>0</v>
      </c>
      <c r="S439" s="180">
        <v>0</v>
      </c>
      <c r="T439" s="181">
        <f>S439*H439</f>
        <v>0</v>
      </c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R439" s="182" t="s">
        <v>110</v>
      </c>
      <c r="AT439" s="182" t="s">
        <v>105</v>
      </c>
      <c r="AU439" s="182" t="s">
        <v>69</v>
      </c>
      <c r="AY439" s="13" t="s">
        <v>111</v>
      </c>
      <c r="BE439" s="183">
        <f>IF(N439="základní",J439,0)</f>
        <v>15540</v>
      </c>
      <c r="BF439" s="183">
        <f>IF(N439="snížená",J439,0)</f>
        <v>0</v>
      </c>
      <c r="BG439" s="183">
        <f>IF(N439="zákl. přenesená",J439,0)</f>
        <v>0</v>
      </c>
      <c r="BH439" s="183">
        <f>IF(N439="sníž. přenesená",J439,0)</f>
        <v>0</v>
      </c>
      <c r="BI439" s="183">
        <f>IF(N439="nulová",J439,0)</f>
        <v>0</v>
      </c>
      <c r="BJ439" s="13" t="s">
        <v>77</v>
      </c>
      <c r="BK439" s="183">
        <f>ROUND(I439*H439,2)</f>
        <v>15540</v>
      </c>
      <c r="BL439" s="13" t="s">
        <v>112</v>
      </c>
      <c r="BM439" s="182" t="s">
        <v>826</v>
      </c>
    </row>
    <row r="440" s="2" customFormat="1">
      <c r="A440" s="28"/>
      <c r="B440" s="29"/>
      <c r="C440" s="30"/>
      <c r="D440" s="184" t="s">
        <v>114</v>
      </c>
      <c r="E440" s="30"/>
      <c r="F440" s="185" t="s">
        <v>825</v>
      </c>
      <c r="G440" s="30"/>
      <c r="H440" s="30"/>
      <c r="I440" s="30"/>
      <c r="J440" s="30"/>
      <c r="K440" s="30"/>
      <c r="L440" s="34"/>
      <c r="M440" s="186"/>
      <c r="N440" s="187"/>
      <c r="O440" s="73"/>
      <c r="P440" s="73"/>
      <c r="Q440" s="73"/>
      <c r="R440" s="73"/>
      <c r="S440" s="73"/>
      <c r="T440" s="74"/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T440" s="13" t="s">
        <v>114</v>
      </c>
      <c r="AU440" s="13" t="s">
        <v>69</v>
      </c>
    </row>
    <row r="441" s="2" customFormat="1" ht="21.75" customHeight="1">
      <c r="A441" s="28"/>
      <c r="B441" s="29"/>
      <c r="C441" s="171" t="s">
        <v>827</v>
      </c>
      <c r="D441" s="171" t="s">
        <v>105</v>
      </c>
      <c r="E441" s="172" t="s">
        <v>828</v>
      </c>
      <c r="F441" s="173" t="s">
        <v>829</v>
      </c>
      <c r="G441" s="174" t="s">
        <v>108</v>
      </c>
      <c r="H441" s="175">
        <v>1</v>
      </c>
      <c r="I441" s="176">
        <v>22100</v>
      </c>
      <c r="J441" s="176">
        <f>ROUND(I441*H441,2)</f>
        <v>22100</v>
      </c>
      <c r="K441" s="173" t="s">
        <v>109</v>
      </c>
      <c r="L441" s="177"/>
      <c r="M441" s="178" t="s">
        <v>17</v>
      </c>
      <c r="N441" s="179" t="s">
        <v>40</v>
      </c>
      <c r="O441" s="180">
        <v>0</v>
      </c>
      <c r="P441" s="180">
        <f>O441*H441</f>
        <v>0</v>
      </c>
      <c r="Q441" s="180">
        <v>0</v>
      </c>
      <c r="R441" s="180">
        <f>Q441*H441</f>
        <v>0</v>
      </c>
      <c r="S441" s="180">
        <v>0</v>
      </c>
      <c r="T441" s="181">
        <f>S441*H441</f>
        <v>0</v>
      </c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R441" s="182" t="s">
        <v>110</v>
      </c>
      <c r="AT441" s="182" t="s">
        <v>105</v>
      </c>
      <c r="AU441" s="182" t="s">
        <v>69</v>
      </c>
      <c r="AY441" s="13" t="s">
        <v>111</v>
      </c>
      <c r="BE441" s="183">
        <f>IF(N441="základní",J441,0)</f>
        <v>22100</v>
      </c>
      <c r="BF441" s="183">
        <f>IF(N441="snížená",J441,0)</f>
        <v>0</v>
      </c>
      <c r="BG441" s="183">
        <f>IF(N441="zákl. přenesená",J441,0)</f>
        <v>0</v>
      </c>
      <c r="BH441" s="183">
        <f>IF(N441="sníž. přenesená",J441,0)</f>
        <v>0</v>
      </c>
      <c r="BI441" s="183">
        <f>IF(N441="nulová",J441,0)</f>
        <v>0</v>
      </c>
      <c r="BJ441" s="13" t="s">
        <v>77</v>
      </c>
      <c r="BK441" s="183">
        <f>ROUND(I441*H441,2)</f>
        <v>22100</v>
      </c>
      <c r="BL441" s="13" t="s">
        <v>112</v>
      </c>
      <c r="BM441" s="182" t="s">
        <v>830</v>
      </c>
    </row>
    <row r="442" s="2" customFormat="1">
      <c r="A442" s="28"/>
      <c r="B442" s="29"/>
      <c r="C442" s="30"/>
      <c r="D442" s="184" t="s">
        <v>114</v>
      </c>
      <c r="E442" s="30"/>
      <c r="F442" s="185" t="s">
        <v>829</v>
      </c>
      <c r="G442" s="30"/>
      <c r="H442" s="30"/>
      <c r="I442" s="30"/>
      <c r="J442" s="30"/>
      <c r="K442" s="30"/>
      <c r="L442" s="34"/>
      <c r="M442" s="186"/>
      <c r="N442" s="187"/>
      <c r="O442" s="73"/>
      <c r="P442" s="73"/>
      <c r="Q442" s="73"/>
      <c r="R442" s="73"/>
      <c r="S442" s="73"/>
      <c r="T442" s="74"/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T442" s="13" t="s">
        <v>114</v>
      </c>
      <c r="AU442" s="13" t="s">
        <v>69</v>
      </c>
    </row>
    <row r="443" s="2" customFormat="1" ht="21.75" customHeight="1">
      <c r="A443" s="28"/>
      <c r="B443" s="29"/>
      <c r="C443" s="171" t="s">
        <v>831</v>
      </c>
      <c r="D443" s="171" t="s">
        <v>105</v>
      </c>
      <c r="E443" s="172" t="s">
        <v>832</v>
      </c>
      <c r="F443" s="173" t="s">
        <v>833</v>
      </c>
      <c r="G443" s="174" t="s">
        <v>108</v>
      </c>
      <c r="H443" s="175">
        <v>2</v>
      </c>
      <c r="I443" s="176">
        <v>11000</v>
      </c>
      <c r="J443" s="176">
        <f>ROUND(I443*H443,2)</f>
        <v>22000</v>
      </c>
      <c r="K443" s="173" t="s">
        <v>109</v>
      </c>
      <c r="L443" s="177"/>
      <c r="M443" s="178" t="s">
        <v>17</v>
      </c>
      <c r="N443" s="179" t="s">
        <v>40</v>
      </c>
      <c r="O443" s="180">
        <v>0</v>
      </c>
      <c r="P443" s="180">
        <f>O443*H443</f>
        <v>0</v>
      </c>
      <c r="Q443" s="180">
        <v>0</v>
      </c>
      <c r="R443" s="180">
        <f>Q443*H443</f>
        <v>0</v>
      </c>
      <c r="S443" s="180">
        <v>0</v>
      </c>
      <c r="T443" s="181">
        <f>S443*H443</f>
        <v>0</v>
      </c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R443" s="182" t="s">
        <v>110</v>
      </c>
      <c r="AT443" s="182" t="s">
        <v>105</v>
      </c>
      <c r="AU443" s="182" t="s">
        <v>69</v>
      </c>
      <c r="AY443" s="13" t="s">
        <v>111</v>
      </c>
      <c r="BE443" s="183">
        <f>IF(N443="základní",J443,0)</f>
        <v>22000</v>
      </c>
      <c r="BF443" s="183">
        <f>IF(N443="snížená",J443,0)</f>
        <v>0</v>
      </c>
      <c r="BG443" s="183">
        <f>IF(N443="zákl. přenesená",J443,0)</f>
        <v>0</v>
      </c>
      <c r="BH443" s="183">
        <f>IF(N443="sníž. přenesená",J443,0)</f>
        <v>0</v>
      </c>
      <c r="BI443" s="183">
        <f>IF(N443="nulová",J443,0)</f>
        <v>0</v>
      </c>
      <c r="BJ443" s="13" t="s">
        <v>77</v>
      </c>
      <c r="BK443" s="183">
        <f>ROUND(I443*H443,2)</f>
        <v>22000</v>
      </c>
      <c r="BL443" s="13" t="s">
        <v>112</v>
      </c>
      <c r="BM443" s="182" t="s">
        <v>834</v>
      </c>
    </row>
    <row r="444" s="2" customFormat="1">
      <c r="A444" s="28"/>
      <c r="B444" s="29"/>
      <c r="C444" s="30"/>
      <c r="D444" s="184" t="s">
        <v>114</v>
      </c>
      <c r="E444" s="30"/>
      <c r="F444" s="185" t="s">
        <v>833</v>
      </c>
      <c r="G444" s="30"/>
      <c r="H444" s="30"/>
      <c r="I444" s="30"/>
      <c r="J444" s="30"/>
      <c r="K444" s="30"/>
      <c r="L444" s="34"/>
      <c r="M444" s="186"/>
      <c r="N444" s="187"/>
      <c r="O444" s="73"/>
      <c r="P444" s="73"/>
      <c r="Q444" s="73"/>
      <c r="R444" s="73"/>
      <c r="S444" s="73"/>
      <c r="T444" s="74"/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T444" s="13" t="s">
        <v>114</v>
      </c>
      <c r="AU444" s="13" t="s">
        <v>69</v>
      </c>
    </row>
    <row r="445" s="2" customFormat="1" ht="16.5" customHeight="1">
      <c r="A445" s="28"/>
      <c r="B445" s="29"/>
      <c r="C445" s="171" t="s">
        <v>835</v>
      </c>
      <c r="D445" s="171" t="s">
        <v>105</v>
      </c>
      <c r="E445" s="172" t="s">
        <v>836</v>
      </c>
      <c r="F445" s="173" t="s">
        <v>837</v>
      </c>
      <c r="G445" s="174" t="s">
        <v>108</v>
      </c>
      <c r="H445" s="175">
        <v>1</v>
      </c>
      <c r="I445" s="176">
        <v>3820</v>
      </c>
      <c r="J445" s="176">
        <f>ROUND(I445*H445,2)</f>
        <v>3820</v>
      </c>
      <c r="K445" s="173" t="s">
        <v>109</v>
      </c>
      <c r="L445" s="177"/>
      <c r="M445" s="178" t="s">
        <v>17</v>
      </c>
      <c r="N445" s="179" t="s">
        <v>40</v>
      </c>
      <c r="O445" s="180">
        <v>0</v>
      </c>
      <c r="P445" s="180">
        <f>O445*H445</f>
        <v>0</v>
      </c>
      <c r="Q445" s="180">
        <v>0</v>
      </c>
      <c r="R445" s="180">
        <f>Q445*H445</f>
        <v>0</v>
      </c>
      <c r="S445" s="180">
        <v>0</v>
      </c>
      <c r="T445" s="181">
        <f>S445*H445</f>
        <v>0</v>
      </c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R445" s="182" t="s">
        <v>110</v>
      </c>
      <c r="AT445" s="182" t="s">
        <v>105</v>
      </c>
      <c r="AU445" s="182" t="s">
        <v>69</v>
      </c>
      <c r="AY445" s="13" t="s">
        <v>111</v>
      </c>
      <c r="BE445" s="183">
        <f>IF(N445="základní",J445,0)</f>
        <v>3820</v>
      </c>
      <c r="BF445" s="183">
        <f>IF(N445="snížená",J445,0)</f>
        <v>0</v>
      </c>
      <c r="BG445" s="183">
        <f>IF(N445="zákl. přenesená",J445,0)</f>
        <v>0</v>
      </c>
      <c r="BH445" s="183">
        <f>IF(N445="sníž. přenesená",J445,0)</f>
        <v>0</v>
      </c>
      <c r="BI445" s="183">
        <f>IF(N445="nulová",J445,0)</f>
        <v>0</v>
      </c>
      <c r="BJ445" s="13" t="s">
        <v>77</v>
      </c>
      <c r="BK445" s="183">
        <f>ROUND(I445*H445,2)</f>
        <v>3820</v>
      </c>
      <c r="BL445" s="13" t="s">
        <v>112</v>
      </c>
      <c r="BM445" s="182" t="s">
        <v>838</v>
      </c>
    </row>
    <row r="446" s="2" customFormat="1">
      <c r="A446" s="28"/>
      <c r="B446" s="29"/>
      <c r="C446" s="30"/>
      <c r="D446" s="184" t="s">
        <v>114</v>
      </c>
      <c r="E446" s="30"/>
      <c r="F446" s="185" t="s">
        <v>837</v>
      </c>
      <c r="G446" s="30"/>
      <c r="H446" s="30"/>
      <c r="I446" s="30"/>
      <c r="J446" s="30"/>
      <c r="K446" s="30"/>
      <c r="L446" s="34"/>
      <c r="M446" s="186"/>
      <c r="N446" s="187"/>
      <c r="O446" s="73"/>
      <c r="P446" s="73"/>
      <c r="Q446" s="73"/>
      <c r="R446" s="73"/>
      <c r="S446" s="73"/>
      <c r="T446" s="74"/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T446" s="13" t="s">
        <v>114</v>
      </c>
      <c r="AU446" s="13" t="s">
        <v>69</v>
      </c>
    </row>
    <row r="447" s="2" customFormat="1" ht="16.5" customHeight="1">
      <c r="A447" s="28"/>
      <c r="B447" s="29"/>
      <c r="C447" s="171" t="s">
        <v>839</v>
      </c>
      <c r="D447" s="171" t="s">
        <v>105</v>
      </c>
      <c r="E447" s="172" t="s">
        <v>840</v>
      </c>
      <c r="F447" s="173" t="s">
        <v>841</v>
      </c>
      <c r="G447" s="174" t="s">
        <v>108</v>
      </c>
      <c r="H447" s="175">
        <v>1</v>
      </c>
      <c r="I447" s="176">
        <v>24400</v>
      </c>
      <c r="J447" s="176">
        <f>ROUND(I447*H447,2)</f>
        <v>24400</v>
      </c>
      <c r="K447" s="173" t="s">
        <v>109</v>
      </c>
      <c r="L447" s="177"/>
      <c r="M447" s="178" t="s">
        <v>17</v>
      </c>
      <c r="N447" s="179" t="s">
        <v>40</v>
      </c>
      <c r="O447" s="180">
        <v>0</v>
      </c>
      <c r="P447" s="180">
        <f>O447*H447</f>
        <v>0</v>
      </c>
      <c r="Q447" s="180">
        <v>0</v>
      </c>
      <c r="R447" s="180">
        <f>Q447*H447</f>
        <v>0</v>
      </c>
      <c r="S447" s="180">
        <v>0</v>
      </c>
      <c r="T447" s="181">
        <f>S447*H447</f>
        <v>0</v>
      </c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R447" s="182" t="s">
        <v>110</v>
      </c>
      <c r="AT447" s="182" t="s">
        <v>105</v>
      </c>
      <c r="AU447" s="182" t="s">
        <v>69</v>
      </c>
      <c r="AY447" s="13" t="s">
        <v>111</v>
      </c>
      <c r="BE447" s="183">
        <f>IF(N447="základní",J447,0)</f>
        <v>24400</v>
      </c>
      <c r="BF447" s="183">
        <f>IF(N447="snížená",J447,0)</f>
        <v>0</v>
      </c>
      <c r="BG447" s="183">
        <f>IF(N447="zákl. přenesená",J447,0)</f>
        <v>0</v>
      </c>
      <c r="BH447" s="183">
        <f>IF(N447="sníž. přenesená",J447,0)</f>
        <v>0</v>
      </c>
      <c r="BI447" s="183">
        <f>IF(N447="nulová",J447,0)</f>
        <v>0</v>
      </c>
      <c r="BJ447" s="13" t="s">
        <v>77</v>
      </c>
      <c r="BK447" s="183">
        <f>ROUND(I447*H447,2)</f>
        <v>24400</v>
      </c>
      <c r="BL447" s="13" t="s">
        <v>112</v>
      </c>
      <c r="BM447" s="182" t="s">
        <v>842</v>
      </c>
    </row>
    <row r="448" s="2" customFormat="1">
      <c r="A448" s="28"/>
      <c r="B448" s="29"/>
      <c r="C448" s="30"/>
      <c r="D448" s="184" t="s">
        <v>114</v>
      </c>
      <c r="E448" s="30"/>
      <c r="F448" s="185" t="s">
        <v>841</v>
      </c>
      <c r="G448" s="30"/>
      <c r="H448" s="30"/>
      <c r="I448" s="30"/>
      <c r="J448" s="30"/>
      <c r="K448" s="30"/>
      <c r="L448" s="34"/>
      <c r="M448" s="186"/>
      <c r="N448" s="187"/>
      <c r="O448" s="73"/>
      <c r="P448" s="73"/>
      <c r="Q448" s="73"/>
      <c r="R448" s="73"/>
      <c r="S448" s="73"/>
      <c r="T448" s="74"/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T448" s="13" t="s">
        <v>114</v>
      </c>
      <c r="AU448" s="13" t="s">
        <v>69</v>
      </c>
    </row>
    <row r="449" s="2" customFormat="1" ht="16.5" customHeight="1">
      <c r="A449" s="28"/>
      <c r="B449" s="29"/>
      <c r="C449" s="171" t="s">
        <v>843</v>
      </c>
      <c r="D449" s="171" t="s">
        <v>105</v>
      </c>
      <c r="E449" s="172" t="s">
        <v>844</v>
      </c>
      <c r="F449" s="173" t="s">
        <v>845</v>
      </c>
      <c r="G449" s="174" t="s">
        <v>108</v>
      </c>
      <c r="H449" s="175">
        <v>1</v>
      </c>
      <c r="I449" s="176">
        <v>39200</v>
      </c>
      <c r="J449" s="176">
        <f>ROUND(I449*H449,2)</f>
        <v>39200</v>
      </c>
      <c r="K449" s="173" t="s">
        <v>109</v>
      </c>
      <c r="L449" s="177"/>
      <c r="M449" s="178" t="s">
        <v>17</v>
      </c>
      <c r="N449" s="179" t="s">
        <v>40</v>
      </c>
      <c r="O449" s="180">
        <v>0</v>
      </c>
      <c r="P449" s="180">
        <f>O449*H449</f>
        <v>0</v>
      </c>
      <c r="Q449" s="180">
        <v>0</v>
      </c>
      <c r="R449" s="180">
        <f>Q449*H449</f>
        <v>0</v>
      </c>
      <c r="S449" s="180">
        <v>0</v>
      </c>
      <c r="T449" s="181">
        <f>S449*H449</f>
        <v>0</v>
      </c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R449" s="182" t="s">
        <v>110</v>
      </c>
      <c r="AT449" s="182" t="s">
        <v>105</v>
      </c>
      <c r="AU449" s="182" t="s">
        <v>69</v>
      </c>
      <c r="AY449" s="13" t="s">
        <v>111</v>
      </c>
      <c r="BE449" s="183">
        <f>IF(N449="základní",J449,0)</f>
        <v>39200</v>
      </c>
      <c r="BF449" s="183">
        <f>IF(N449="snížená",J449,0)</f>
        <v>0</v>
      </c>
      <c r="BG449" s="183">
        <f>IF(N449="zákl. přenesená",J449,0)</f>
        <v>0</v>
      </c>
      <c r="BH449" s="183">
        <f>IF(N449="sníž. přenesená",J449,0)</f>
        <v>0</v>
      </c>
      <c r="BI449" s="183">
        <f>IF(N449="nulová",J449,0)</f>
        <v>0</v>
      </c>
      <c r="BJ449" s="13" t="s">
        <v>77</v>
      </c>
      <c r="BK449" s="183">
        <f>ROUND(I449*H449,2)</f>
        <v>39200</v>
      </c>
      <c r="BL449" s="13" t="s">
        <v>112</v>
      </c>
      <c r="BM449" s="182" t="s">
        <v>846</v>
      </c>
    </row>
    <row r="450" s="2" customFormat="1">
      <c r="A450" s="28"/>
      <c r="B450" s="29"/>
      <c r="C450" s="30"/>
      <c r="D450" s="184" t="s">
        <v>114</v>
      </c>
      <c r="E450" s="30"/>
      <c r="F450" s="185" t="s">
        <v>845</v>
      </c>
      <c r="G450" s="30"/>
      <c r="H450" s="30"/>
      <c r="I450" s="30"/>
      <c r="J450" s="30"/>
      <c r="K450" s="30"/>
      <c r="L450" s="34"/>
      <c r="M450" s="186"/>
      <c r="N450" s="187"/>
      <c r="O450" s="73"/>
      <c r="P450" s="73"/>
      <c r="Q450" s="73"/>
      <c r="R450" s="73"/>
      <c r="S450" s="73"/>
      <c r="T450" s="74"/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T450" s="13" t="s">
        <v>114</v>
      </c>
      <c r="AU450" s="13" t="s">
        <v>69</v>
      </c>
    </row>
    <row r="451" s="2" customFormat="1" ht="16.5" customHeight="1">
      <c r="A451" s="28"/>
      <c r="B451" s="29"/>
      <c r="C451" s="171" t="s">
        <v>847</v>
      </c>
      <c r="D451" s="171" t="s">
        <v>105</v>
      </c>
      <c r="E451" s="172" t="s">
        <v>848</v>
      </c>
      <c r="F451" s="173" t="s">
        <v>849</v>
      </c>
      <c r="G451" s="174" t="s">
        <v>108</v>
      </c>
      <c r="H451" s="175">
        <v>1</v>
      </c>
      <c r="I451" s="176">
        <v>26500</v>
      </c>
      <c r="J451" s="176">
        <f>ROUND(I451*H451,2)</f>
        <v>26500</v>
      </c>
      <c r="K451" s="173" t="s">
        <v>109</v>
      </c>
      <c r="L451" s="177"/>
      <c r="M451" s="178" t="s">
        <v>17</v>
      </c>
      <c r="N451" s="179" t="s">
        <v>40</v>
      </c>
      <c r="O451" s="180">
        <v>0</v>
      </c>
      <c r="P451" s="180">
        <f>O451*H451</f>
        <v>0</v>
      </c>
      <c r="Q451" s="180">
        <v>0</v>
      </c>
      <c r="R451" s="180">
        <f>Q451*H451</f>
        <v>0</v>
      </c>
      <c r="S451" s="180">
        <v>0</v>
      </c>
      <c r="T451" s="181">
        <f>S451*H451</f>
        <v>0</v>
      </c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R451" s="182" t="s">
        <v>110</v>
      </c>
      <c r="AT451" s="182" t="s">
        <v>105</v>
      </c>
      <c r="AU451" s="182" t="s">
        <v>69</v>
      </c>
      <c r="AY451" s="13" t="s">
        <v>111</v>
      </c>
      <c r="BE451" s="183">
        <f>IF(N451="základní",J451,0)</f>
        <v>26500</v>
      </c>
      <c r="BF451" s="183">
        <f>IF(N451="snížená",J451,0)</f>
        <v>0</v>
      </c>
      <c r="BG451" s="183">
        <f>IF(N451="zákl. přenesená",J451,0)</f>
        <v>0</v>
      </c>
      <c r="BH451" s="183">
        <f>IF(N451="sníž. přenesená",J451,0)</f>
        <v>0</v>
      </c>
      <c r="BI451" s="183">
        <f>IF(N451="nulová",J451,0)</f>
        <v>0</v>
      </c>
      <c r="BJ451" s="13" t="s">
        <v>77</v>
      </c>
      <c r="BK451" s="183">
        <f>ROUND(I451*H451,2)</f>
        <v>26500</v>
      </c>
      <c r="BL451" s="13" t="s">
        <v>112</v>
      </c>
      <c r="BM451" s="182" t="s">
        <v>850</v>
      </c>
    </row>
    <row r="452" s="2" customFormat="1">
      <c r="A452" s="28"/>
      <c r="B452" s="29"/>
      <c r="C452" s="30"/>
      <c r="D452" s="184" t="s">
        <v>114</v>
      </c>
      <c r="E452" s="30"/>
      <c r="F452" s="185" t="s">
        <v>849</v>
      </c>
      <c r="G452" s="30"/>
      <c r="H452" s="30"/>
      <c r="I452" s="30"/>
      <c r="J452" s="30"/>
      <c r="K452" s="30"/>
      <c r="L452" s="34"/>
      <c r="M452" s="186"/>
      <c r="N452" s="187"/>
      <c r="O452" s="73"/>
      <c r="P452" s="73"/>
      <c r="Q452" s="73"/>
      <c r="R452" s="73"/>
      <c r="S452" s="73"/>
      <c r="T452" s="74"/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T452" s="13" t="s">
        <v>114</v>
      </c>
      <c r="AU452" s="13" t="s">
        <v>69</v>
      </c>
    </row>
    <row r="453" s="2" customFormat="1" ht="16.5" customHeight="1">
      <c r="A453" s="28"/>
      <c r="B453" s="29"/>
      <c r="C453" s="171" t="s">
        <v>851</v>
      </c>
      <c r="D453" s="171" t="s">
        <v>105</v>
      </c>
      <c r="E453" s="172" t="s">
        <v>852</v>
      </c>
      <c r="F453" s="173" t="s">
        <v>853</v>
      </c>
      <c r="G453" s="174" t="s">
        <v>108</v>
      </c>
      <c r="H453" s="175">
        <v>1</v>
      </c>
      <c r="I453" s="176">
        <v>41100</v>
      </c>
      <c r="J453" s="176">
        <f>ROUND(I453*H453,2)</f>
        <v>41100</v>
      </c>
      <c r="K453" s="173" t="s">
        <v>109</v>
      </c>
      <c r="L453" s="177"/>
      <c r="M453" s="178" t="s">
        <v>17</v>
      </c>
      <c r="N453" s="179" t="s">
        <v>40</v>
      </c>
      <c r="O453" s="180">
        <v>0</v>
      </c>
      <c r="P453" s="180">
        <f>O453*H453</f>
        <v>0</v>
      </c>
      <c r="Q453" s="180">
        <v>0</v>
      </c>
      <c r="R453" s="180">
        <f>Q453*H453</f>
        <v>0</v>
      </c>
      <c r="S453" s="180">
        <v>0</v>
      </c>
      <c r="T453" s="181">
        <f>S453*H453</f>
        <v>0</v>
      </c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R453" s="182" t="s">
        <v>110</v>
      </c>
      <c r="AT453" s="182" t="s">
        <v>105</v>
      </c>
      <c r="AU453" s="182" t="s">
        <v>69</v>
      </c>
      <c r="AY453" s="13" t="s">
        <v>111</v>
      </c>
      <c r="BE453" s="183">
        <f>IF(N453="základní",J453,0)</f>
        <v>41100</v>
      </c>
      <c r="BF453" s="183">
        <f>IF(N453="snížená",J453,0)</f>
        <v>0</v>
      </c>
      <c r="BG453" s="183">
        <f>IF(N453="zákl. přenesená",J453,0)</f>
        <v>0</v>
      </c>
      <c r="BH453" s="183">
        <f>IF(N453="sníž. přenesená",J453,0)</f>
        <v>0</v>
      </c>
      <c r="BI453" s="183">
        <f>IF(N453="nulová",J453,0)</f>
        <v>0</v>
      </c>
      <c r="BJ453" s="13" t="s">
        <v>77</v>
      </c>
      <c r="BK453" s="183">
        <f>ROUND(I453*H453,2)</f>
        <v>41100</v>
      </c>
      <c r="BL453" s="13" t="s">
        <v>112</v>
      </c>
      <c r="BM453" s="182" t="s">
        <v>854</v>
      </c>
    </row>
    <row r="454" s="2" customFormat="1">
      <c r="A454" s="28"/>
      <c r="B454" s="29"/>
      <c r="C454" s="30"/>
      <c r="D454" s="184" t="s">
        <v>114</v>
      </c>
      <c r="E454" s="30"/>
      <c r="F454" s="185" t="s">
        <v>853</v>
      </c>
      <c r="G454" s="30"/>
      <c r="H454" s="30"/>
      <c r="I454" s="30"/>
      <c r="J454" s="30"/>
      <c r="K454" s="30"/>
      <c r="L454" s="34"/>
      <c r="M454" s="186"/>
      <c r="N454" s="187"/>
      <c r="O454" s="73"/>
      <c r="P454" s="73"/>
      <c r="Q454" s="73"/>
      <c r="R454" s="73"/>
      <c r="S454" s="73"/>
      <c r="T454" s="74"/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T454" s="13" t="s">
        <v>114</v>
      </c>
      <c r="AU454" s="13" t="s">
        <v>69</v>
      </c>
    </row>
    <row r="455" s="2" customFormat="1" ht="24.15" customHeight="1">
      <c r="A455" s="28"/>
      <c r="B455" s="29"/>
      <c r="C455" s="171" t="s">
        <v>855</v>
      </c>
      <c r="D455" s="171" t="s">
        <v>105</v>
      </c>
      <c r="E455" s="172" t="s">
        <v>856</v>
      </c>
      <c r="F455" s="173" t="s">
        <v>857</v>
      </c>
      <c r="G455" s="174" t="s">
        <v>108</v>
      </c>
      <c r="H455" s="175">
        <v>1</v>
      </c>
      <c r="I455" s="176">
        <v>3100</v>
      </c>
      <c r="J455" s="176">
        <f>ROUND(I455*H455,2)</f>
        <v>3100</v>
      </c>
      <c r="K455" s="173" t="s">
        <v>109</v>
      </c>
      <c r="L455" s="177"/>
      <c r="M455" s="178" t="s">
        <v>17</v>
      </c>
      <c r="N455" s="179" t="s">
        <v>40</v>
      </c>
      <c r="O455" s="180">
        <v>0</v>
      </c>
      <c r="P455" s="180">
        <f>O455*H455</f>
        <v>0</v>
      </c>
      <c r="Q455" s="180">
        <v>0</v>
      </c>
      <c r="R455" s="180">
        <f>Q455*H455</f>
        <v>0</v>
      </c>
      <c r="S455" s="180">
        <v>0</v>
      </c>
      <c r="T455" s="181">
        <f>S455*H455</f>
        <v>0</v>
      </c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R455" s="182" t="s">
        <v>110</v>
      </c>
      <c r="AT455" s="182" t="s">
        <v>105</v>
      </c>
      <c r="AU455" s="182" t="s">
        <v>69</v>
      </c>
      <c r="AY455" s="13" t="s">
        <v>111</v>
      </c>
      <c r="BE455" s="183">
        <f>IF(N455="základní",J455,0)</f>
        <v>3100</v>
      </c>
      <c r="BF455" s="183">
        <f>IF(N455="snížená",J455,0)</f>
        <v>0</v>
      </c>
      <c r="BG455" s="183">
        <f>IF(N455="zákl. přenesená",J455,0)</f>
        <v>0</v>
      </c>
      <c r="BH455" s="183">
        <f>IF(N455="sníž. přenesená",J455,0)</f>
        <v>0</v>
      </c>
      <c r="BI455" s="183">
        <f>IF(N455="nulová",J455,0)</f>
        <v>0</v>
      </c>
      <c r="BJ455" s="13" t="s">
        <v>77</v>
      </c>
      <c r="BK455" s="183">
        <f>ROUND(I455*H455,2)</f>
        <v>3100</v>
      </c>
      <c r="BL455" s="13" t="s">
        <v>112</v>
      </c>
      <c r="BM455" s="182" t="s">
        <v>858</v>
      </c>
    </row>
    <row r="456" s="2" customFormat="1">
      <c r="A456" s="28"/>
      <c r="B456" s="29"/>
      <c r="C456" s="30"/>
      <c r="D456" s="184" t="s">
        <v>114</v>
      </c>
      <c r="E456" s="30"/>
      <c r="F456" s="185" t="s">
        <v>857</v>
      </c>
      <c r="G456" s="30"/>
      <c r="H456" s="30"/>
      <c r="I456" s="30"/>
      <c r="J456" s="30"/>
      <c r="K456" s="30"/>
      <c r="L456" s="34"/>
      <c r="M456" s="186"/>
      <c r="N456" s="187"/>
      <c r="O456" s="73"/>
      <c r="P456" s="73"/>
      <c r="Q456" s="73"/>
      <c r="R456" s="73"/>
      <c r="S456" s="73"/>
      <c r="T456" s="74"/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T456" s="13" t="s">
        <v>114</v>
      </c>
      <c r="AU456" s="13" t="s">
        <v>69</v>
      </c>
    </row>
    <row r="457" s="2" customFormat="1" ht="24.15" customHeight="1">
      <c r="A457" s="28"/>
      <c r="B457" s="29"/>
      <c r="C457" s="171" t="s">
        <v>859</v>
      </c>
      <c r="D457" s="171" t="s">
        <v>105</v>
      </c>
      <c r="E457" s="172" t="s">
        <v>860</v>
      </c>
      <c r="F457" s="173" t="s">
        <v>861</v>
      </c>
      <c r="G457" s="174" t="s">
        <v>108</v>
      </c>
      <c r="H457" s="175">
        <v>1</v>
      </c>
      <c r="I457" s="176">
        <v>3050</v>
      </c>
      <c r="J457" s="176">
        <f>ROUND(I457*H457,2)</f>
        <v>3050</v>
      </c>
      <c r="K457" s="173" t="s">
        <v>109</v>
      </c>
      <c r="L457" s="177"/>
      <c r="M457" s="178" t="s">
        <v>17</v>
      </c>
      <c r="N457" s="179" t="s">
        <v>40</v>
      </c>
      <c r="O457" s="180">
        <v>0</v>
      </c>
      <c r="P457" s="180">
        <f>O457*H457</f>
        <v>0</v>
      </c>
      <c r="Q457" s="180">
        <v>0</v>
      </c>
      <c r="R457" s="180">
        <f>Q457*H457</f>
        <v>0</v>
      </c>
      <c r="S457" s="180">
        <v>0</v>
      </c>
      <c r="T457" s="181">
        <f>S457*H457</f>
        <v>0</v>
      </c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R457" s="182" t="s">
        <v>110</v>
      </c>
      <c r="AT457" s="182" t="s">
        <v>105</v>
      </c>
      <c r="AU457" s="182" t="s">
        <v>69</v>
      </c>
      <c r="AY457" s="13" t="s">
        <v>111</v>
      </c>
      <c r="BE457" s="183">
        <f>IF(N457="základní",J457,0)</f>
        <v>3050</v>
      </c>
      <c r="BF457" s="183">
        <f>IF(N457="snížená",J457,0)</f>
        <v>0</v>
      </c>
      <c r="BG457" s="183">
        <f>IF(N457="zákl. přenesená",J457,0)</f>
        <v>0</v>
      </c>
      <c r="BH457" s="183">
        <f>IF(N457="sníž. přenesená",J457,0)</f>
        <v>0</v>
      </c>
      <c r="BI457" s="183">
        <f>IF(N457="nulová",J457,0)</f>
        <v>0</v>
      </c>
      <c r="BJ457" s="13" t="s">
        <v>77</v>
      </c>
      <c r="BK457" s="183">
        <f>ROUND(I457*H457,2)</f>
        <v>3050</v>
      </c>
      <c r="BL457" s="13" t="s">
        <v>112</v>
      </c>
      <c r="BM457" s="182" t="s">
        <v>862</v>
      </c>
    </row>
    <row r="458" s="2" customFormat="1">
      <c r="A458" s="28"/>
      <c r="B458" s="29"/>
      <c r="C458" s="30"/>
      <c r="D458" s="184" t="s">
        <v>114</v>
      </c>
      <c r="E458" s="30"/>
      <c r="F458" s="185" t="s">
        <v>861</v>
      </c>
      <c r="G458" s="30"/>
      <c r="H458" s="30"/>
      <c r="I458" s="30"/>
      <c r="J458" s="30"/>
      <c r="K458" s="30"/>
      <c r="L458" s="34"/>
      <c r="M458" s="186"/>
      <c r="N458" s="187"/>
      <c r="O458" s="73"/>
      <c r="P458" s="73"/>
      <c r="Q458" s="73"/>
      <c r="R458" s="73"/>
      <c r="S458" s="73"/>
      <c r="T458" s="74"/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T458" s="13" t="s">
        <v>114</v>
      </c>
      <c r="AU458" s="13" t="s">
        <v>69</v>
      </c>
    </row>
    <row r="459" s="2" customFormat="1" ht="21.75" customHeight="1">
      <c r="A459" s="28"/>
      <c r="B459" s="29"/>
      <c r="C459" s="171" t="s">
        <v>863</v>
      </c>
      <c r="D459" s="171" t="s">
        <v>105</v>
      </c>
      <c r="E459" s="172" t="s">
        <v>864</v>
      </c>
      <c r="F459" s="173" t="s">
        <v>865</v>
      </c>
      <c r="G459" s="174" t="s">
        <v>108</v>
      </c>
      <c r="H459" s="175">
        <v>1</v>
      </c>
      <c r="I459" s="176">
        <v>7240</v>
      </c>
      <c r="J459" s="176">
        <f>ROUND(I459*H459,2)</f>
        <v>7240</v>
      </c>
      <c r="K459" s="173" t="s">
        <v>109</v>
      </c>
      <c r="L459" s="177"/>
      <c r="M459" s="178" t="s">
        <v>17</v>
      </c>
      <c r="N459" s="179" t="s">
        <v>40</v>
      </c>
      <c r="O459" s="180">
        <v>0</v>
      </c>
      <c r="P459" s="180">
        <f>O459*H459</f>
        <v>0</v>
      </c>
      <c r="Q459" s="180">
        <v>0</v>
      </c>
      <c r="R459" s="180">
        <f>Q459*H459</f>
        <v>0</v>
      </c>
      <c r="S459" s="180">
        <v>0</v>
      </c>
      <c r="T459" s="181">
        <f>S459*H459</f>
        <v>0</v>
      </c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R459" s="182" t="s">
        <v>110</v>
      </c>
      <c r="AT459" s="182" t="s">
        <v>105</v>
      </c>
      <c r="AU459" s="182" t="s">
        <v>69</v>
      </c>
      <c r="AY459" s="13" t="s">
        <v>111</v>
      </c>
      <c r="BE459" s="183">
        <f>IF(N459="základní",J459,0)</f>
        <v>7240</v>
      </c>
      <c r="BF459" s="183">
        <f>IF(N459="snížená",J459,0)</f>
        <v>0</v>
      </c>
      <c r="BG459" s="183">
        <f>IF(N459="zákl. přenesená",J459,0)</f>
        <v>0</v>
      </c>
      <c r="BH459" s="183">
        <f>IF(N459="sníž. přenesená",J459,0)</f>
        <v>0</v>
      </c>
      <c r="BI459" s="183">
        <f>IF(N459="nulová",J459,0)</f>
        <v>0</v>
      </c>
      <c r="BJ459" s="13" t="s">
        <v>77</v>
      </c>
      <c r="BK459" s="183">
        <f>ROUND(I459*H459,2)</f>
        <v>7240</v>
      </c>
      <c r="BL459" s="13" t="s">
        <v>112</v>
      </c>
      <c r="BM459" s="182" t="s">
        <v>866</v>
      </c>
    </row>
    <row r="460" s="2" customFormat="1">
      <c r="A460" s="28"/>
      <c r="B460" s="29"/>
      <c r="C460" s="30"/>
      <c r="D460" s="184" t="s">
        <v>114</v>
      </c>
      <c r="E460" s="30"/>
      <c r="F460" s="185" t="s">
        <v>865</v>
      </c>
      <c r="G460" s="30"/>
      <c r="H460" s="30"/>
      <c r="I460" s="30"/>
      <c r="J460" s="30"/>
      <c r="K460" s="30"/>
      <c r="L460" s="34"/>
      <c r="M460" s="186"/>
      <c r="N460" s="187"/>
      <c r="O460" s="73"/>
      <c r="P460" s="73"/>
      <c r="Q460" s="73"/>
      <c r="R460" s="73"/>
      <c r="S460" s="73"/>
      <c r="T460" s="74"/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T460" s="13" t="s">
        <v>114</v>
      </c>
      <c r="AU460" s="13" t="s">
        <v>69</v>
      </c>
    </row>
    <row r="461" s="2" customFormat="1" ht="24.15" customHeight="1">
      <c r="A461" s="28"/>
      <c r="B461" s="29"/>
      <c r="C461" s="171" t="s">
        <v>867</v>
      </c>
      <c r="D461" s="171" t="s">
        <v>105</v>
      </c>
      <c r="E461" s="172" t="s">
        <v>868</v>
      </c>
      <c r="F461" s="173" t="s">
        <v>869</v>
      </c>
      <c r="G461" s="174" t="s">
        <v>108</v>
      </c>
      <c r="H461" s="175">
        <v>1</v>
      </c>
      <c r="I461" s="176">
        <v>80800</v>
      </c>
      <c r="J461" s="176">
        <f>ROUND(I461*H461,2)</f>
        <v>80800</v>
      </c>
      <c r="K461" s="173" t="s">
        <v>109</v>
      </c>
      <c r="L461" s="177"/>
      <c r="M461" s="178" t="s">
        <v>17</v>
      </c>
      <c r="N461" s="179" t="s">
        <v>40</v>
      </c>
      <c r="O461" s="180">
        <v>0</v>
      </c>
      <c r="P461" s="180">
        <f>O461*H461</f>
        <v>0</v>
      </c>
      <c r="Q461" s="180">
        <v>0</v>
      </c>
      <c r="R461" s="180">
        <f>Q461*H461</f>
        <v>0</v>
      </c>
      <c r="S461" s="180">
        <v>0</v>
      </c>
      <c r="T461" s="181">
        <f>S461*H461</f>
        <v>0</v>
      </c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R461" s="182" t="s">
        <v>110</v>
      </c>
      <c r="AT461" s="182" t="s">
        <v>105</v>
      </c>
      <c r="AU461" s="182" t="s">
        <v>69</v>
      </c>
      <c r="AY461" s="13" t="s">
        <v>111</v>
      </c>
      <c r="BE461" s="183">
        <f>IF(N461="základní",J461,0)</f>
        <v>80800</v>
      </c>
      <c r="BF461" s="183">
        <f>IF(N461="snížená",J461,0)</f>
        <v>0</v>
      </c>
      <c r="BG461" s="183">
        <f>IF(N461="zákl. přenesená",J461,0)</f>
        <v>0</v>
      </c>
      <c r="BH461" s="183">
        <f>IF(N461="sníž. přenesená",J461,0)</f>
        <v>0</v>
      </c>
      <c r="BI461" s="183">
        <f>IF(N461="nulová",J461,0)</f>
        <v>0</v>
      </c>
      <c r="BJ461" s="13" t="s">
        <v>77</v>
      </c>
      <c r="BK461" s="183">
        <f>ROUND(I461*H461,2)</f>
        <v>80800</v>
      </c>
      <c r="BL461" s="13" t="s">
        <v>112</v>
      </c>
      <c r="BM461" s="182" t="s">
        <v>870</v>
      </c>
    </row>
    <row r="462" s="2" customFormat="1">
      <c r="A462" s="28"/>
      <c r="B462" s="29"/>
      <c r="C462" s="30"/>
      <c r="D462" s="184" t="s">
        <v>114</v>
      </c>
      <c r="E462" s="30"/>
      <c r="F462" s="185" t="s">
        <v>869</v>
      </c>
      <c r="G462" s="30"/>
      <c r="H462" s="30"/>
      <c r="I462" s="30"/>
      <c r="J462" s="30"/>
      <c r="K462" s="30"/>
      <c r="L462" s="34"/>
      <c r="M462" s="186"/>
      <c r="N462" s="187"/>
      <c r="O462" s="73"/>
      <c r="P462" s="73"/>
      <c r="Q462" s="73"/>
      <c r="R462" s="73"/>
      <c r="S462" s="73"/>
      <c r="T462" s="74"/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T462" s="13" t="s">
        <v>114</v>
      </c>
      <c r="AU462" s="13" t="s">
        <v>69</v>
      </c>
    </row>
    <row r="463" s="2" customFormat="1" ht="24.15" customHeight="1">
      <c r="A463" s="28"/>
      <c r="B463" s="29"/>
      <c r="C463" s="171" t="s">
        <v>871</v>
      </c>
      <c r="D463" s="171" t="s">
        <v>105</v>
      </c>
      <c r="E463" s="172" t="s">
        <v>872</v>
      </c>
      <c r="F463" s="173" t="s">
        <v>873</v>
      </c>
      <c r="G463" s="174" t="s">
        <v>108</v>
      </c>
      <c r="H463" s="175">
        <v>1</v>
      </c>
      <c r="I463" s="176">
        <v>95100</v>
      </c>
      <c r="J463" s="176">
        <f>ROUND(I463*H463,2)</f>
        <v>95100</v>
      </c>
      <c r="K463" s="173" t="s">
        <v>109</v>
      </c>
      <c r="L463" s="177"/>
      <c r="M463" s="178" t="s">
        <v>17</v>
      </c>
      <c r="N463" s="179" t="s">
        <v>40</v>
      </c>
      <c r="O463" s="180">
        <v>0</v>
      </c>
      <c r="P463" s="180">
        <f>O463*H463</f>
        <v>0</v>
      </c>
      <c r="Q463" s="180">
        <v>0</v>
      </c>
      <c r="R463" s="180">
        <f>Q463*H463</f>
        <v>0</v>
      </c>
      <c r="S463" s="180">
        <v>0</v>
      </c>
      <c r="T463" s="181">
        <f>S463*H463</f>
        <v>0</v>
      </c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R463" s="182" t="s">
        <v>110</v>
      </c>
      <c r="AT463" s="182" t="s">
        <v>105</v>
      </c>
      <c r="AU463" s="182" t="s">
        <v>69</v>
      </c>
      <c r="AY463" s="13" t="s">
        <v>111</v>
      </c>
      <c r="BE463" s="183">
        <f>IF(N463="základní",J463,0)</f>
        <v>95100</v>
      </c>
      <c r="BF463" s="183">
        <f>IF(N463="snížená",J463,0)</f>
        <v>0</v>
      </c>
      <c r="BG463" s="183">
        <f>IF(N463="zákl. přenesená",J463,0)</f>
        <v>0</v>
      </c>
      <c r="BH463" s="183">
        <f>IF(N463="sníž. přenesená",J463,0)</f>
        <v>0</v>
      </c>
      <c r="BI463" s="183">
        <f>IF(N463="nulová",J463,0)</f>
        <v>0</v>
      </c>
      <c r="BJ463" s="13" t="s">
        <v>77</v>
      </c>
      <c r="BK463" s="183">
        <f>ROUND(I463*H463,2)</f>
        <v>95100</v>
      </c>
      <c r="BL463" s="13" t="s">
        <v>112</v>
      </c>
      <c r="BM463" s="182" t="s">
        <v>874</v>
      </c>
    </row>
    <row r="464" s="2" customFormat="1">
      <c r="A464" s="28"/>
      <c r="B464" s="29"/>
      <c r="C464" s="30"/>
      <c r="D464" s="184" t="s">
        <v>114</v>
      </c>
      <c r="E464" s="30"/>
      <c r="F464" s="185" t="s">
        <v>873</v>
      </c>
      <c r="G464" s="30"/>
      <c r="H464" s="30"/>
      <c r="I464" s="30"/>
      <c r="J464" s="30"/>
      <c r="K464" s="30"/>
      <c r="L464" s="34"/>
      <c r="M464" s="186"/>
      <c r="N464" s="187"/>
      <c r="O464" s="73"/>
      <c r="P464" s="73"/>
      <c r="Q464" s="73"/>
      <c r="R464" s="73"/>
      <c r="S464" s="73"/>
      <c r="T464" s="74"/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T464" s="13" t="s">
        <v>114</v>
      </c>
      <c r="AU464" s="13" t="s">
        <v>69</v>
      </c>
    </row>
    <row r="465" s="2" customFormat="1" ht="21.75" customHeight="1">
      <c r="A465" s="28"/>
      <c r="B465" s="29"/>
      <c r="C465" s="171" t="s">
        <v>875</v>
      </c>
      <c r="D465" s="171" t="s">
        <v>105</v>
      </c>
      <c r="E465" s="172" t="s">
        <v>876</v>
      </c>
      <c r="F465" s="173" t="s">
        <v>877</v>
      </c>
      <c r="G465" s="174" t="s">
        <v>108</v>
      </c>
      <c r="H465" s="175">
        <v>1</v>
      </c>
      <c r="I465" s="176">
        <v>19100</v>
      </c>
      <c r="J465" s="176">
        <f>ROUND(I465*H465,2)</f>
        <v>19100</v>
      </c>
      <c r="K465" s="173" t="s">
        <v>109</v>
      </c>
      <c r="L465" s="177"/>
      <c r="M465" s="178" t="s">
        <v>17</v>
      </c>
      <c r="N465" s="179" t="s">
        <v>40</v>
      </c>
      <c r="O465" s="180">
        <v>0</v>
      </c>
      <c r="P465" s="180">
        <f>O465*H465</f>
        <v>0</v>
      </c>
      <c r="Q465" s="180">
        <v>0</v>
      </c>
      <c r="R465" s="180">
        <f>Q465*H465</f>
        <v>0</v>
      </c>
      <c r="S465" s="180">
        <v>0</v>
      </c>
      <c r="T465" s="181">
        <f>S465*H465</f>
        <v>0</v>
      </c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R465" s="182" t="s">
        <v>110</v>
      </c>
      <c r="AT465" s="182" t="s">
        <v>105</v>
      </c>
      <c r="AU465" s="182" t="s">
        <v>69</v>
      </c>
      <c r="AY465" s="13" t="s">
        <v>111</v>
      </c>
      <c r="BE465" s="183">
        <f>IF(N465="základní",J465,0)</f>
        <v>19100</v>
      </c>
      <c r="BF465" s="183">
        <f>IF(N465="snížená",J465,0)</f>
        <v>0</v>
      </c>
      <c r="BG465" s="183">
        <f>IF(N465="zákl. přenesená",J465,0)</f>
        <v>0</v>
      </c>
      <c r="BH465" s="183">
        <f>IF(N465="sníž. přenesená",J465,0)</f>
        <v>0</v>
      </c>
      <c r="BI465" s="183">
        <f>IF(N465="nulová",J465,0)</f>
        <v>0</v>
      </c>
      <c r="BJ465" s="13" t="s">
        <v>77</v>
      </c>
      <c r="BK465" s="183">
        <f>ROUND(I465*H465,2)</f>
        <v>19100</v>
      </c>
      <c r="BL465" s="13" t="s">
        <v>112</v>
      </c>
      <c r="BM465" s="182" t="s">
        <v>878</v>
      </c>
    </row>
    <row r="466" s="2" customFormat="1">
      <c r="A466" s="28"/>
      <c r="B466" s="29"/>
      <c r="C466" s="30"/>
      <c r="D466" s="184" t="s">
        <v>114</v>
      </c>
      <c r="E466" s="30"/>
      <c r="F466" s="185" t="s">
        <v>877</v>
      </c>
      <c r="G466" s="30"/>
      <c r="H466" s="30"/>
      <c r="I466" s="30"/>
      <c r="J466" s="30"/>
      <c r="K466" s="30"/>
      <c r="L466" s="34"/>
      <c r="M466" s="186"/>
      <c r="N466" s="187"/>
      <c r="O466" s="73"/>
      <c r="P466" s="73"/>
      <c r="Q466" s="73"/>
      <c r="R466" s="73"/>
      <c r="S466" s="73"/>
      <c r="T466" s="74"/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T466" s="13" t="s">
        <v>114</v>
      </c>
      <c r="AU466" s="13" t="s">
        <v>69</v>
      </c>
    </row>
    <row r="467" s="2" customFormat="1" ht="24.15" customHeight="1">
      <c r="A467" s="28"/>
      <c r="B467" s="29"/>
      <c r="C467" s="171" t="s">
        <v>879</v>
      </c>
      <c r="D467" s="171" t="s">
        <v>105</v>
      </c>
      <c r="E467" s="172" t="s">
        <v>880</v>
      </c>
      <c r="F467" s="173" t="s">
        <v>881</v>
      </c>
      <c r="G467" s="174" t="s">
        <v>108</v>
      </c>
      <c r="H467" s="175">
        <v>1</v>
      </c>
      <c r="I467" s="176">
        <v>180500</v>
      </c>
      <c r="J467" s="176">
        <f>ROUND(I467*H467,2)</f>
        <v>180500</v>
      </c>
      <c r="K467" s="173" t="s">
        <v>109</v>
      </c>
      <c r="L467" s="177"/>
      <c r="M467" s="178" t="s">
        <v>17</v>
      </c>
      <c r="N467" s="179" t="s">
        <v>40</v>
      </c>
      <c r="O467" s="180">
        <v>0</v>
      </c>
      <c r="P467" s="180">
        <f>O467*H467</f>
        <v>0</v>
      </c>
      <c r="Q467" s="180">
        <v>0</v>
      </c>
      <c r="R467" s="180">
        <f>Q467*H467</f>
        <v>0</v>
      </c>
      <c r="S467" s="180">
        <v>0</v>
      </c>
      <c r="T467" s="181">
        <f>S467*H467</f>
        <v>0</v>
      </c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R467" s="182" t="s">
        <v>110</v>
      </c>
      <c r="AT467" s="182" t="s">
        <v>105</v>
      </c>
      <c r="AU467" s="182" t="s">
        <v>69</v>
      </c>
      <c r="AY467" s="13" t="s">
        <v>111</v>
      </c>
      <c r="BE467" s="183">
        <f>IF(N467="základní",J467,0)</f>
        <v>180500</v>
      </c>
      <c r="BF467" s="183">
        <f>IF(N467="snížená",J467,0)</f>
        <v>0</v>
      </c>
      <c r="BG467" s="183">
        <f>IF(N467="zákl. přenesená",J467,0)</f>
        <v>0</v>
      </c>
      <c r="BH467" s="183">
        <f>IF(N467="sníž. přenesená",J467,0)</f>
        <v>0</v>
      </c>
      <c r="BI467" s="183">
        <f>IF(N467="nulová",J467,0)</f>
        <v>0</v>
      </c>
      <c r="BJ467" s="13" t="s">
        <v>77</v>
      </c>
      <c r="BK467" s="183">
        <f>ROUND(I467*H467,2)</f>
        <v>180500</v>
      </c>
      <c r="BL467" s="13" t="s">
        <v>112</v>
      </c>
      <c r="BM467" s="182" t="s">
        <v>882</v>
      </c>
    </row>
    <row r="468" s="2" customFormat="1">
      <c r="A468" s="28"/>
      <c r="B468" s="29"/>
      <c r="C468" s="30"/>
      <c r="D468" s="184" t="s">
        <v>114</v>
      </c>
      <c r="E468" s="30"/>
      <c r="F468" s="185" t="s">
        <v>881</v>
      </c>
      <c r="G468" s="30"/>
      <c r="H468" s="30"/>
      <c r="I468" s="30"/>
      <c r="J468" s="30"/>
      <c r="K468" s="30"/>
      <c r="L468" s="34"/>
      <c r="M468" s="186"/>
      <c r="N468" s="187"/>
      <c r="O468" s="73"/>
      <c r="P468" s="73"/>
      <c r="Q468" s="73"/>
      <c r="R468" s="73"/>
      <c r="S468" s="73"/>
      <c r="T468" s="74"/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T468" s="13" t="s">
        <v>114</v>
      </c>
      <c r="AU468" s="13" t="s">
        <v>69</v>
      </c>
    </row>
    <row r="469" s="2" customFormat="1" ht="24.15" customHeight="1">
      <c r="A469" s="28"/>
      <c r="B469" s="29"/>
      <c r="C469" s="171" t="s">
        <v>883</v>
      </c>
      <c r="D469" s="171" t="s">
        <v>105</v>
      </c>
      <c r="E469" s="172" t="s">
        <v>884</v>
      </c>
      <c r="F469" s="173" t="s">
        <v>885</v>
      </c>
      <c r="G469" s="174" t="s">
        <v>108</v>
      </c>
      <c r="H469" s="175">
        <v>1</v>
      </c>
      <c r="I469" s="176">
        <v>13600</v>
      </c>
      <c r="J469" s="176">
        <f>ROUND(I469*H469,2)</f>
        <v>13600</v>
      </c>
      <c r="K469" s="173" t="s">
        <v>109</v>
      </c>
      <c r="L469" s="177"/>
      <c r="M469" s="178" t="s">
        <v>17</v>
      </c>
      <c r="N469" s="179" t="s">
        <v>40</v>
      </c>
      <c r="O469" s="180">
        <v>0</v>
      </c>
      <c r="P469" s="180">
        <f>O469*H469</f>
        <v>0</v>
      </c>
      <c r="Q469" s="180">
        <v>0</v>
      </c>
      <c r="R469" s="180">
        <f>Q469*H469</f>
        <v>0</v>
      </c>
      <c r="S469" s="180">
        <v>0</v>
      </c>
      <c r="T469" s="181">
        <f>S469*H469</f>
        <v>0</v>
      </c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R469" s="182" t="s">
        <v>110</v>
      </c>
      <c r="AT469" s="182" t="s">
        <v>105</v>
      </c>
      <c r="AU469" s="182" t="s">
        <v>69</v>
      </c>
      <c r="AY469" s="13" t="s">
        <v>111</v>
      </c>
      <c r="BE469" s="183">
        <f>IF(N469="základní",J469,0)</f>
        <v>13600</v>
      </c>
      <c r="BF469" s="183">
        <f>IF(N469="snížená",J469,0)</f>
        <v>0</v>
      </c>
      <c r="BG469" s="183">
        <f>IF(N469="zákl. přenesená",J469,0)</f>
        <v>0</v>
      </c>
      <c r="BH469" s="183">
        <f>IF(N469="sníž. přenesená",J469,0)</f>
        <v>0</v>
      </c>
      <c r="BI469" s="183">
        <f>IF(N469="nulová",J469,0)</f>
        <v>0</v>
      </c>
      <c r="BJ469" s="13" t="s">
        <v>77</v>
      </c>
      <c r="BK469" s="183">
        <f>ROUND(I469*H469,2)</f>
        <v>13600</v>
      </c>
      <c r="BL469" s="13" t="s">
        <v>112</v>
      </c>
      <c r="BM469" s="182" t="s">
        <v>886</v>
      </c>
    </row>
    <row r="470" s="2" customFormat="1">
      <c r="A470" s="28"/>
      <c r="B470" s="29"/>
      <c r="C470" s="30"/>
      <c r="D470" s="184" t="s">
        <v>114</v>
      </c>
      <c r="E470" s="30"/>
      <c r="F470" s="185" t="s">
        <v>885</v>
      </c>
      <c r="G470" s="30"/>
      <c r="H470" s="30"/>
      <c r="I470" s="30"/>
      <c r="J470" s="30"/>
      <c r="K470" s="30"/>
      <c r="L470" s="34"/>
      <c r="M470" s="186"/>
      <c r="N470" s="187"/>
      <c r="O470" s="73"/>
      <c r="P470" s="73"/>
      <c r="Q470" s="73"/>
      <c r="R470" s="73"/>
      <c r="S470" s="73"/>
      <c r="T470" s="74"/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T470" s="13" t="s">
        <v>114</v>
      </c>
      <c r="AU470" s="13" t="s">
        <v>69</v>
      </c>
    </row>
    <row r="471" s="2" customFormat="1" ht="21.75" customHeight="1">
      <c r="A471" s="28"/>
      <c r="B471" s="29"/>
      <c r="C471" s="171" t="s">
        <v>887</v>
      </c>
      <c r="D471" s="171" t="s">
        <v>105</v>
      </c>
      <c r="E471" s="172" t="s">
        <v>888</v>
      </c>
      <c r="F471" s="173" t="s">
        <v>889</v>
      </c>
      <c r="G471" s="174" t="s">
        <v>108</v>
      </c>
      <c r="H471" s="175">
        <v>1</v>
      </c>
      <c r="I471" s="176">
        <v>10200</v>
      </c>
      <c r="J471" s="176">
        <f>ROUND(I471*H471,2)</f>
        <v>10200</v>
      </c>
      <c r="K471" s="173" t="s">
        <v>109</v>
      </c>
      <c r="L471" s="177"/>
      <c r="M471" s="178" t="s">
        <v>17</v>
      </c>
      <c r="N471" s="179" t="s">
        <v>40</v>
      </c>
      <c r="O471" s="180">
        <v>0</v>
      </c>
      <c r="P471" s="180">
        <f>O471*H471</f>
        <v>0</v>
      </c>
      <c r="Q471" s="180">
        <v>0</v>
      </c>
      <c r="R471" s="180">
        <f>Q471*H471</f>
        <v>0</v>
      </c>
      <c r="S471" s="180">
        <v>0</v>
      </c>
      <c r="T471" s="181">
        <f>S471*H471</f>
        <v>0</v>
      </c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R471" s="182" t="s">
        <v>110</v>
      </c>
      <c r="AT471" s="182" t="s">
        <v>105</v>
      </c>
      <c r="AU471" s="182" t="s">
        <v>69</v>
      </c>
      <c r="AY471" s="13" t="s">
        <v>111</v>
      </c>
      <c r="BE471" s="183">
        <f>IF(N471="základní",J471,0)</f>
        <v>10200</v>
      </c>
      <c r="BF471" s="183">
        <f>IF(N471="snížená",J471,0)</f>
        <v>0</v>
      </c>
      <c r="BG471" s="183">
        <f>IF(N471="zákl. přenesená",J471,0)</f>
        <v>0</v>
      </c>
      <c r="BH471" s="183">
        <f>IF(N471="sníž. přenesená",J471,0)</f>
        <v>0</v>
      </c>
      <c r="BI471" s="183">
        <f>IF(N471="nulová",J471,0)</f>
        <v>0</v>
      </c>
      <c r="BJ471" s="13" t="s">
        <v>77</v>
      </c>
      <c r="BK471" s="183">
        <f>ROUND(I471*H471,2)</f>
        <v>10200</v>
      </c>
      <c r="BL471" s="13" t="s">
        <v>112</v>
      </c>
      <c r="BM471" s="182" t="s">
        <v>890</v>
      </c>
    </row>
    <row r="472" s="2" customFormat="1">
      <c r="A472" s="28"/>
      <c r="B472" s="29"/>
      <c r="C472" s="30"/>
      <c r="D472" s="184" t="s">
        <v>114</v>
      </c>
      <c r="E472" s="30"/>
      <c r="F472" s="185" t="s">
        <v>889</v>
      </c>
      <c r="G472" s="30"/>
      <c r="H472" s="30"/>
      <c r="I472" s="30"/>
      <c r="J472" s="30"/>
      <c r="K472" s="30"/>
      <c r="L472" s="34"/>
      <c r="M472" s="186"/>
      <c r="N472" s="187"/>
      <c r="O472" s="73"/>
      <c r="P472" s="73"/>
      <c r="Q472" s="73"/>
      <c r="R472" s="73"/>
      <c r="S472" s="73"/>
      <c r="T472" s="74"/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T472" s="13" t="s">
        <v>114</v>
      </c>
      <c r="AU472" s="13" t="s">
        <v>69</v>
      </c>
    </row>
    <row r="473" s="2" customFormat="1" ht="24.15" customHeight="1">
      <c r="A473" s="28"/>
      <c r="B473" s="29"/>
      <c r="C473" s="171" t="s">
        <v>891</v>
      </c>
      <c r="D473" s="171" t="s">
        <v>105</v>
      </c>
      <c r="E473" s="172" t="s">
        <v>892</v>
      </c>
      <c r="F473" s="173" t="s">
        <v>893</v>
      </c>
      <c r="G473" s="174" t="s">
        <v>108</v>
      </c>
      <c r="H473" s="175">
        <v>2</v>
      </c>
      <c r="I473" s="176">
        <v>13100</v>
      </c>
      <c r="J473" s="176">
        <f>ROUND(I473*H473,2)</f>
        <v>26200</v>
      </c>
      <c r="K473" s="173" t="s">
        <v>109</v>
      </c>
      <c r="L473" s="177"/>
      <c r="M473" s="178" t="s">
        <v>17</v>
      </c>
      <c r="N473" s="179" t="s">
        <v>40</v>
      </c>
      <c r="O473" s="180">
        <v>0</v>
      </c>
      <c r="P473" s="180">
        <f>O473*H473</f>
        <v>0</v>
      </c>
      <c r="Q473" s="180">
        <v>0</v>
      </c>
      <c r="R473" s="180">
        <f>Q473*H473</f>
        <v>0</v>
      </c>
      <c r="S473" s="180">
        <v>0</v>
      </c>
      <c r="T473" s="181">
        <f>S473*H473</f>
        <v>0</v>
      </c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R473" s="182" t="s">
        <v>110</v>
      </c>
      <c r="AT473" s="182" t="s">
        <v>105</v>
      </c>
      <c r="AU473" s="182" t="s">
        <v>69</v>
      </c>
      <c r="AY473" s="13" t="s">
        <v>111</v>
      </c>
      <c r="BE473" s="183">
        <f>IF(N473="základní",J473,0)</f>
        <v>26200</v>
      </c>
      <c r="BF473" s="183">
        <f>IF(N473="snížená",J473,0)</f>
        <v>0</v>
      </c>
      <c r="BG473" s="183">
        <f>IF(N473="zákl. přenesená",J473,0)</f>
        <v>0</v>
      </c>
      <c r="BH473" s="183">
        <f>IF(N473="sníž. přenesená",J473,0)</f>
        <v>0</v>
      </c>
      <c r="BI473" s="183">
        <f>IF(N473="nulová",J473,0)</f>
        <v>0</v>
      </c>
      <c r="BJ473" s="13" t="s">
        <v>77</v>
      </c>
      <c r="BK473" s="183">
        <f>ROUND(I473*H473,2)</f>
        <v>26200</v>
      </c>
      <c r="BL473" s="13" t="s">
        <v>112</v>
      </c>
      <c r="BM473" s="182" t="s">
        <v>894</v>
      </c>
    </row>
    <row r="474" s="2" customFormat="1">
      <c r="A474" s="28"/>
      <c r="B474" s="29"/>
      <c r="C474" s="30"/>
      <c r="D474" s="184" t="s">
        <v>114</v>
      </c>
      <c r="E474" s="30"/>
      <c r="F474" s="185" t="s">
        <v>893</v>
      </c>
      <c r="G474" s="30"/>
      <c r="H474" s="30"/>
      <c r="I474" s="30"/>
      <c r="J474" s="30"/>
      <c r="K474" s="30"/>
      <c r="L474" s="34"/>
      <c r="M474" s="186"/>
      <c r="N474" s="187"/>
      <c r="O474" s="73"/>
      <c r="P474" s="73"/>
      <c r="Q474" s="73"/>
      <c r="R474" s="73"/>
      <c r="S474" s="73"/>
      <c r="T474" s="74"/>
      <c r="U474" s="2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T474" s="13" t="s">
        <v>114</v>
      </c>
      <c r="AU474" s="13" t="s">
        <v>69</v>
      </c>
    </row>
    <row r="475" s="2" customFormat="1" ht="24.15" customHeight="1">
      <c r="A475" s="28"/>
      <c r="B475" s="29"/>
      <c r="C475" s="171" t="s">
        <v>895</v>
      </c>
      <c r="D475" s="171" t="s">
        <v>105</v>
      </c>
      <c r="E475" s="172" t="s">
        <v>896</v>
      </c>
      <c r="F475" s="173" t="s">
        <v>897</v>
      </c>
      <c r="G475" s="174" t="s">
        <v>108</v>
      </c>
      <c r="H475" s="175">
        <v>2</v>
      </c>
      <c r="I475" s="176">
        <v>2950</v>
      </c>
      <c r="J475" s="176">
        <f>ROUND(I475*H475,2)</f>
        <v>5900</v>
      </c>
      <c r="K475" s="173" t="s">
        <v>109</v>
      </c>
      <c r="L475" s="177"/>
      <c r="M475" s="178" t="s">
        <v>17</v>
      </c>
      <c r="N475" s="179" t="s">
        <v>40</v>
      </c>
      <c r="O475" s="180">
        <v>0</v>
      </c>
      <c r="P475" s="180">
        <f>O475*H475</f>
        <v>0</v>
      </c>
      <c r="Q475" s="180">
        <v>0</v>
      </c>
      <c r="R475" s="180">
        <f>Q475*H475</f>
        <v>0</v>
      </c>
      <c r="S475" s="180">
        <v>0</v>
      </c>
      <c r="T475" s="181">
        <f>S475*H475</f>
        <v>0</v>
      </c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R475" s="182" t="s">
        <v>110</v>
      </c>
      <c r="AT475" s="182" t="s">
        <v>105</v>
      </c>
      <c r="AU475" s="182" t="s">
        <v>69</v>
      </c>
      <c r="AY475" s="13" t="s">
        <v>111</v>
      </c>
      <c r="BE475" s="183">
        <f>IF(N475="základní",J475,0)</f>
        <v>5900</v>
      </c>
      <c r="BF475" s="183">
        <f>IF(N475="snížená",J475,0)</f>
        <v>0</v>
      </c>
      <c r="BG475" s="183">
        <f>IF(N475="zákl. přenesená",J475,0)</f>
        <v>0</v>
      </c>
      <c r="BH475" s="183">
        <f>IF(N475="sníž. přenesená",J475,0)</f>
        <v>0</v>
      </c>
      <c r="BI475" s="183">
        <f>IF(N475="nulová",J475,0)</f>
        <v>0</v>
      </c>
      <c r="BJ475" s="13" t="s">
        <v>77</v>
      </c>
      <c r="BK475" s="183">
        <f>ROUND(I475*H475,2)</f>
        <v>5900</v>
      </c>
      <c r="BL475" s="13" t="s">
        <v>112</v>
      </c>
      <c r="BM475" s="182" t="s">
        <v>898</v>
      </c>
    </row>
    <row r="476" s="2" customFormat="1">
      <c r="A476" s="28"/>
      <c r="B476" s="29"/>
      <c r="C476" s="30"/>
      <c r="D476" s="184" t="s">
        <v>114</v>
      </c>
      <c r="E476" s="30"/>
      <c r="F476" s="185" t="s">
        <v>897</v>
      </c>
      <c r="G476" s="30"/>
      <c r="H476" s="30"/>
      <c r="I476" s="30"/>
      <c r="J476" s="30"/>
      <c r="K476" s="30"/>
      <c r="L476" s="34"/>
      <c r="M476" s="186"/>
      <c r="N476" s="187"/>
      <c r="O476" s="73"/>
      <c r="P476" s="73"/>
      <c r="Q476" s="73"/>
      <c r="R476" s="73"/>
      <c r="S476" s="73"/>
      <c r="T476" s="74"/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T476" s="13" t="s">
        <v>114</v>
      </c>
      <c r="AU476" s="13" t="s">
        <v>69</v>
      </c>
    </row>
    <row r="477" s="2" customFormat="1" ht="16.5" customHeight="1">
      <c r="A477" s="28"/>
      <c r="B477" s="29"/>
      <c r="C477" s="171" t="s">
        <v>899</v>
      </c>
      <c r="D477" s="171" t="s">
        <v>105</v>
      </c>
      <c r="E477" s="172" t="s">
        <v>900</v>
      </c>
      <c r="F477" s="173" t="s">
        <v>901</v>
      </c>
      <c r="G477" s="174" t="s">
        <v>108</v>
      </c>
      <c r="H477" s="175">
        <v>1</v>
      </c>
      <c r="I477" s="176">
        <v>10100</v>
      </c>
      <c r="J477" s="176">
        <f>ROUND(I477*H477,2)</f>
        <v>10100</v>
      </c>
      <c r="K477" s="173" t="s">
        <v>109</v>
      </c>
      <c r="L477" s="177"/>
      <c r="M477" s="178" t="s">
        <v>17</v>
      </c>
      <c r="N477" s="179" t="s">
        <v>40</v>
      </c>
      <c r="O477" s="180">
        <v>0</v>
      </c>
      <c r="P477" s="180">
        <f>O477*H477</f>
        <v>0</v>
      </c>
      <c r="Q477" s="180">
        <v>0</v>
      </c>
      <c r="R477" s="180">
        <f>Q477*H477</f>
        <v>0</v>
      </c>
      <c r="S477" s="180">
        <v>0</v>
      </c>
      <c r="T477" s="181">
        <f>S477*H477</f>
        <v>0</v>
      </c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R477" s="182" t="s">
        <v>110</v>
      </c>
      <c r="AT477" s="182" t="s">
        <v>105</v>
      </c>
      <c r="AU477" s="182" t="s">
        <v>69</v>
      </c>
      <c r="AY477" s="13" t="s">
        <v>111</v>
      </c>
      <c r="BE477" s="183">
        <f>IF(N477="základní",J477,0)</f>
        <v>10100</v>
      </c>
      <c r="BF477" s="183">
        <f>IF(N477="snížená",J477,0)</f>
        <v>0</v>
      </c>
      <c r="BG477" s="183">
        <f>IF(N477="zákl. přenesená",J477,0)</f>
        <v>0</v>
      </c>
      <c r="BH477" s="183">
        <f>IF(N477="sníž. přenesená",J477,0)</f>
        <v>0</v>
      </c>
      <c r="BI477" s="183">
        <f>IF(N477="nulová",J477,0)</f>
        <v>0</v>
      </c>
      <c r="BJ477" s="13" t="s">
        <v>77</v>
      </c>
      <c r="BK477" s="183">
        <f>ROUND(I477*H477,2)</f>
        <v>10100</v>
      </c>
      <c r="BL477" s="13" t="s">
        <v>112</v>
      </c>
      <c r="BM477" s="182" t="s">
        <v>902</v>
      </c>
    </row>
    <row r="478" s="2" customFormat="1">
      <c r="A478" s="28"/>
      <c r="B478" s="29"/>
      <c r="C478" s="30"/>
      <c r="D478" s="184" t="s">
        <v>114</v>
      </c>
      <c r="E478" s="30"/>
      <c r="F478" s="185" t="s">
        <v>901</v>
      </c>
      <c r="G478" s="30"/>
      <c r="H478" s="30"/>
      <c r="I478" s="30"/>
      <c r="J478" s="30"/>
      <c r="K478" s="30"/>
      <c r="L478" s="34"/>
      <c r="M478" s="186"/>
      <c r="N478" s="187"/>
      <c r="O478" s="73"/>
      <c r="P478" s="73"/>
      <c r="Q478" s="73"/>
      <c r="R478" s="73"/>
      <c r="S478" s="73"/>
      <c r="T478" s="74"/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T478" s="13" t="s">
        <v>114</v>
      </c>
      <c r="AU478" s="13" t="s">
        <v>69</v>
      </c>
    </row>
    <row r="479" s="2" customFormat="1" ht="16.5" customHeight="1">
      <c r="A479" s="28"/>
      <c r="B479" s="29"/>
      <c r="C479" s="171" t="s">
        <v>903</v>
      </c>
      <c r="D479" s="171" t="s">
        <v>105</v>
      </c>
      <c r="E479" s="172" t="s">
        <v>904</v>
      </c>
      <c r="F479" s="173" t="s">
        <v>905</v>
      </c>
      <c r="G479" s="174" t="s">
        <v>108</v>
      </c>
      <c r="H479" s="175">
        <v>1</v>
      </c>
      <c r="I479" s="176">
        <v>51300</v>
      </c>
      <c r="J479" s="176">
        <f>ROUND(I479*H479,2)</f>
        <v>51300</v>
      </c>
      <c r="K479" s="173" t="s">
        <v>109</v>
      </c>
      <c r="L479" s="177"/>
      <c r="M479" s="178" t="s">
        <v>17</v>
      </c>
      <c r="N479" s="179" t="s">
        <v>40</v>
      </c>
      <c r="O479" s="180">
        <v>0</v>
      </c>
      <c r="P479" s="180">
        <f>O479*H479</f>
        <v>0</v>
      </c>
      <c r="Q479" s="180">
        <v>0</v>
      </c>
      <c r="R479" s="180">
        <f>Q479*H479</f>
        <v>0</v>
      </c>
      <c r="S479" s="180">
        <v>0</v>
      </c>
      <c r="T479" s="181">
        <f>S479*H479</f>
        <v>0</v>
      </c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R479" s="182" t="s">
        <v>110</v>
      </c>
      <c r="AT479" s="182" t="s">
        <v>105</v>
      </c>
      <c r="AU479" s="182" t="s">
        <v>69</v>
      </c>
      <c r="AY479" s="13" t="s">
        <v>111</v>
      </c>
      <c r="BE479" s="183">
        <f>IF(N479="základní",J479,0)</f>
        <v>51300</v>
      </c>
      <c r="BF479" s="183">
        <f>IF(N479="snížená",J479,0)</f>
        <v>0</v>
      </c>
      <c r="BG479" s="183">
        <f>IF(N479="zákl. přenesená",J479,0)</f>
        <v>0</v>
      </c>
      <c r="BH479" s="183">
        <f>IF(N479="sníž. přenesená",J479,0)</f>
        <v>0</v>
      </c>
      <c r="BI479" s="183">
        <f>IF(N479="nulová",J479,0)</f>
        <v>0</v>
      </c>
      <c r="BJ479" s="13" t="s">
        <v>77</v>
      </c>
      <c r="BK479" s="183">
        <f>ROUND(I479*H479,2)</f>
        <v>51300</v>
      </c>
      <c r="BL479" s="13" t="s">
        <v>112</v>
      </c>
      <c r="BM479" s="182" t="s">
        <v>906</v>
      </c>
    </row>
    <row r="480" s="2" customFormat="1">
      <c r="A480" s="28"/>
      <c r="B480" s="29"/>
      <c r="C480" s="30"/>
      <c r="D480" s="184" t="s">
        <v>114</v>
      </c>
      <c r="E480" s="30"/>
      <c r="F480" s="185" t="s">
        <v>905</v>
      </c>
      <c r="G480" s="30"/>
      <c r="H480" s="30"/>
      <c r="I480" s="30"/>
      <c r="J480" s="30"/>
      <c r="K480" s="30"/>
      <c r="L480" s="34"/>
      <c r="M480" s="186"/>
      <c r="N480" s="187"/>
      <c r="O480" s="73"/>
      <c r="P480" s="73"/>
      <c r="Q480" s="73"/>
      <c r="R480" s="73"/>
      <c r="S480" s="73"/>
      <c r="T480" s="74"/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T480" s="13" t="s">
        <v>114</v>
      </c>
      <c r="AU480" s="13" t="s">
        <v>69</v>
      </c>
    </row>
    <row r="481" s="2" customFormat="1" ht="24.15" customHeight="1">
      <c r="A481" s="28"/>
      <c r="B481" s="29"/>
      <c r="C481" s="171" t="s">
        <v>907</v>
      </c>
      <c r="D481" s="171" t="s">
        <v>105</v>
      </c>
      <c r="E481" s="172" t="s">
        <v>908</v>
      </c>
      <c r="F481" s="173" t="s">
        <v>909</v>
      </c>
      <c r="G481" s="174" t="s">
        <v>108</v>
      </c>
      <c r="H481" s="175">
        <v>2</v>
      </c>
      <c r="I481" s="176">
        <v>4930</v>
      </c>
      <c r="J481" s="176">
        <f>ROUND(I481*H481,2)</f>
        <v>9860</v>
      </c>
      <c r="K481" s="173" t="s">
        <v>109</v>
      </c>
      <c r="L481" s="177"/>
      <c r="M481" s="178" t="s">
        <v>17</v>
      </c>
      <c r="N481" s="179" t="s">
        <v>40</v>
      </c>
      <c r="O481" s="180">
        <v>0</v>
      </c>
      <c r="P481" s="180">
        <f>O481*H481</f>
        <v>0</v>
      </c>
      <c r="Q481" s="180">
        <v>0</v>
      </c>
      <c r="R481" s="180">
        <f>Q481*H481</f>
        <v>0</v>
      </c>
      <c r="S481" s="180">
        <v>0</v>
      </c>
      <c r="T481" s="181">
        <f>S481*H481</f>
        <v>0</v>
      </c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R481" s="182" t="s">
        <v>110</v>
      </c>
      <c r="AT481" s="182" t="s">
        <v>105</v>
      </c>
      <c r="AU481" s="182" t="s">
        <v>69</v>
      </c>
      <c r="AY481" s="13" t="s">
        <v>111</v>
      </c>
      <c r="BE481" s="183">
        <f>IF(N481="základní",J481,0)</f>
        <v>9860</v>
      </c>
      <c r="BF481" s="183">
        <f>IF(N481="snížená",J481,0)</f>
        <v>0</v>
      </c>
      <c r="BG481" s="183">
        <f>IF(N481="zákl. přenesená",J481,0)</f>
        <v>0</v>
      </c>
      <c r="BH481" s="183">
        <f>IF(N481="sníž. přenesená",J481,0)</f>
        <v>0</v>
      </c>
      <c r="BI481" s="183">
        <f>IF(N481="nulová",J481,0)</f>
        <v>0</v>
      </c>
      <c r="BJ481" s="13" t="s">
        <v>77</v>
      </c>
      <c r="BK481" s="183">
        <f>ROUND(I481*H481,2)</f>
        <v>9860</v>
      </c>
      <c r="BL481" s="13" t="s">
        <v>112</v>
      </c>
      <c r="BM481" s="182" t="s">
        <v>910</v>
      </c>
    </row>
    <row r="482" s="2" customFormat="1">
      <c r="A482" s="28"/>
      <c r="B482" s="29"/>
      <c r="C482" s="30"/>
      <c r="D482" s="184" t="s">
        <v>114</v>
      </c>
      <c r="E482" s="30"/>
      <c r="F482" s="185" t="s">
        <v>909</v>
      </c>
      <c r="G482" s="30"/>
      <c r="H482" s="30"/>
      <c r="I482" s="30"/>
      <c r="J482" s="30"/>
      <c r="K482" s="30"/>
      <c r="L482" s="34"/>
      <c r="M482" s="186"/>
      <c r="N482" s="187"/>
      <c r="O482" s="73"/>
      <c r="P482" s="73"/>
      <c r="Q482" s="73"/>
      <c r="R482" s="73"/>
      <c r="S482" s="73"/>
      <c r="T482" s="74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T482" s="13" t="s">
        <v>114</v>
      </c>
      <c r="AU482" s="13" t="s">
        <v>69</v>
      </c>
    </row>
    <row r="483" s="2" customFormat="1" ht="16.5" customHeight="1">
      <c r="A483" s="28"/>
      <c r="B483" s="29"/>
      <c r="C483" s="171" t="s">
        <v>911</v>
      </c>
      <c r="D483" s="171" t="s">
        <v>105</v>
      </c>
      <c r="E483" s="172" t="s">
        <v>912</v>
      </c>
      <c r="F483" s="173" t="s">
        <v>913</v>
      </c>
      <c r="G483" s="174" t="s">
        <v>108</v>
      </c>
      <c r="H483" s="175">
        <v>2</v>
      </c>
      <c r="I483" s="176">
        <v>3050</v>
      </c>
      <c r="J483" s="176">
        <f>ROUND(I483*H483,2)</f>
        <v>6100</v>
      </c>
      <c r="K483" s="173" t="s">
        <v>109</v>
      </c>
      <c r="L483" s="177"/>
      <c r="M483" s="178" t="s">
        <v>17</v>
      </c>
      <c r="N483" s="179" t="s">
        <v>40</v>
      </c>
      <c r="O483" s="180">
        <v>0</v>
      </c>
      <c r="P483" s="180">
        <f>O483*H483</f>
        <v>0</v>
      </c>
      <c r="Q483" s="180">
        <v>0</v>
      </c>
      <c r="R483" s="180">
        <f>Q483*H483</f>
        <v>0</v>
      </c>
      <c r="S483" s="180">
        <v>0</v>
      </c>
      <c r="T483" s="181">
        <f>S483*H483</f>
        <v>0</v>
      </c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R483" s="182" t="s">
        <v>110</v>
      </c>
      <c r="AT483" s="182" t="s">
        <v>105</v>
      </c>
      <c r="AU483" s="182" t="s">
        <v>69</v>
      </c>
      <c r="AY483" s="13" t="s">
        <v>111</v>
      </c>
      <c r="BE483" s="183">
        <f>IF(N483="základní",J483,0)</f>
        <v>6100</v>
      </c>
      <c r="BF483" s="183">
        <f>IF(N483="snížená",J483,0)</f>
        <v>0</v>
      </c>
      <c r="BG483" s="183">
        <f>IF(N483="zákl. přenesená",J483,0)</f>
        <v>0</v>
      </c>
      <c r="BH483" s="183">
        <f>IF(N483="sníž. přenesená",J483,0)</f>
        <v>0</v>
      </c>
      <c r="BI483" s="183">
        <f>IF(N483="nulová",J483,0)</f>
        <v>0</v>
      </c>
      <c r="BJ483" s="13" t="s">
        <v>77</v>
      </c>
      <c r="BK483" s="183">
        <f>ROUND(I483*H483,2)</f>
        <v>6100</v>
      </c>
      <c r="BL483" s="13" t="s">
        <v>112</v>
      </c>
      <c r="BM483" s="182" t="s">
        <v>914</v>
      </c>
    </row>
    <row r="484" s="2" customFormat="1">
      <c r="A484" s="28"/>
      <c r="B484" s="29"/>
      <c r="C484" s="30"/>
      <c r="D484" s="184" t="s">
        <v>114</v>
      </c>
      <c r="E484" s="30"/>
      <c r="F484" s="185" t="s">
        <v>913</v>
      </c>
      <c r="G484" s="30"/>
      <c r="H484" s="30"/>
      <c r="I484" s="30"/>
      <c r="J484" s="30"/>
      <c r="K484" s="30"/>
      <c r="L484" s="34"/>
      <c r="M484" s="186"/>
      <c r="N484" s="187"/>
      <c r="O484" s="73"/>
      <c r="P484" s="73"/>
      <c r="Q484" s="73"/>
      <c r="R484" s="73"/>
      <c r="S484" s="73"/>
      <c r="T484" s="74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T484" s="13" t="s">
        <v>114</v>
      </c>
      <c r="AU484" s="13" t="s">
        <v>69</v>
      </c>
    </row>
    <row r="485" s="2" customFormat="1" ht="21.75" customHeight="1">
      <c r="A485" s="28"/>
      <c r="B485" s="29"/>
      <c r="C485" s="171" t="s">
        <v>915</v>
      </c>
      <c r="D485" s="171" t="s">
        <v>105</v>
      </c>
      <c r="E485" s="172" t="s">
        <v>916</v>
      </c>
      <c r="F485" s="173" t="s">
        <v>917</v>
      </c>
      <c r="G485" s="174" t="s">
        <v>108</v>
      </c>
      <c r="H485" s="175">
        <v>1</v>
      </c>
      <c r="I485" s="176">
        <v>22000</v>
      </c>
      <c r="J485" s="176">
        <f>ROUND(I485*H485,2)</f>
        <v>22000</v>
      </c>
      <c r="K485" s="173" t="s">
        <v>109</v>
      </c>
      <c r="L485" s="177"/>
      <c r="M485" s="178" t="s">
        <v>17</v>
      </c>
      <c r="N485" s="179" t="s">
        <v>40</v>
      </c>
      <c r="O485" s="180">
        <v>0</v>
      </c>
      <c r="P485" s="180">
        <f>O485*H485</f>
        <v>0</v>
      </c>
      <c r="Q485" s="180">
        <v>0</v>
      </c>
      <c r="R485" s="180">
        <f>Q485*H485</f>
        <v>0</v>
      </c>
      <c r="S485" s="180">
        <v>0</v>
      </c>
      <c r="T485" s="181">
        <f>S485*H485</f>
        <v>0</v>
      </c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R485" s="182" t="s">
        <v>110</v>
      </c>
      <c r="AT485" s="182" t="s">
        <v>105</v>
      </c>
      <c r="AU485" s="182" t="s">
        <v>69</v>
      </c>
      <c r="AY485" s="13" t="s">
        <v>111</v>
      </c>
      <c r="BE485" s="183">
        <f>IF(N485="základní",J485,0)</f>
        <v>22000</v>
      </c>
      <c r="BF485" s="183">
        <f>IF(N485="snížená",J485,0)</f>
        <v>0</v>
      </c>
      <c r="BG485" s="183">
        <f>IF(N485="zákl. přenesená",J485,0)</f>
        <v>0</v>
      </c>
      <c r="BH485" s="183">
        <f>IF(N485="sníž. přenesená",J485,0)</f>
        <v>0</v>
      </c>
      <c r="BI485" s="183">
        <f>IF(N485="nulová",J485,0)</f>
        <v>0</v>
      </c>
      <c r="BJ485" s="13" t="s">
        <v>77</v>
      </c>
      <c r="BK485" s="183">
        <f>ROUND(I485*H485,2)</f>
        <v>22000</v>
      </c>
      <c r="BL485" s="13" t="s">
        <v>112</v>
      </c>
      <c r="BM485" s="182" t="s">
        <v>918</v>
      </c>
    </row>
    <row r="486" s="2" customFormat="1">
      <c r="A486" s="28"/>
      <c r="B486" s="29"/>
      <c r="C486" s="30"/>
      <c r="D486" s="184" t="s">
        <v>114</v>
      </c>
      <c r="E486" s="30"/>
      <c r="F486" s="185" t="s">
        <v>917</v>
      </c>
      <c r="G486" s="30"/>
      <c r="H486" s="30"/>
      <c r="I486" s="30"/>
      <c r="J486" s="30"/>
      <c r="K486" s="30"/>
      <c r="L486" s="34"/>
      <c r="M486" s="186"/>
      <c r="N486" s="187"/>
      <c r="O486" s="73"/>
      <c r="P486" s="73"/>
      <c r="Q486" s="73"/>
      <c r="R486" s="73"/>
      <c r="S486" s="73"/>
      <c r="T486" s="74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T486" s="13" t="s">
        <v>114</v>
      </c>
      <c r="AU486" s="13" t="s">
        <v>69</v>
      </c>
    </row>
    <row r="487" s="2" customFormat="1" ht="24.15" customHeight="1">
      <c r="A487" s="28"/>
      <c r="B487" s="29"/>
      <c r="C487" s="171" t="s">
        <v>919</v>
      </c>
      <c r="D487" s="171" t="s">
        <v>105</v>
      </c>
      <c r="E487" s="172" t="s">
        <v>920</v>
      </c>
      <c r="F487" s="173" t="s">
        <v>921</v>
      </c>
      <c r="G487" s="174" t="s">
        <v>108</v>
      </c>
      <c r="H487" s="175">
        <v>1</v>
      </c>
      <c r="I487" s="176">
        <v>95100</v>
      </c>
      <c r="J487" s="176">
        <f>ROUND(I487*H487,2)</f>
        <v>95100</v>
      </c>
      <c r="K487" s="173" t="s">
        <v>109</v>
      </c>
      <c r="L487" s="177"/>
      <c r="M487" s="178" t="s">
        <v>17</v>
      </c>
      <c r="N487" s="179" t="s">
        <v>40</v>
      </c>
      <c r="O487" s="180">
        <v>0</v>
      </c>
      <c r="P487" s="180">
        <f>O487*H487</f>
        <v>0</v>
      </c>
      <c r="Q487" s="180">
        <v>0</v>
      </c>
      <c r="R487" s="180">
        <f>Q487*H487</f>
        <v>0</v>
      </c>
      <c r="S487" s="180">
        <v>0</v>
      </c>
      <c r="T487" s="181">
        <f>S487*H487</f>
        <v>0</v>
      </c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R487" s="182" t="s">
        <v>110</v>
      </c>
      <c r="AT487" s="182" t="s">
        <v>105</v>
      </c>
      <c r="AU487" s="182" t="s">
        <v>69</v>
      </c>
      <c r="AY487" s="13" t="s">
        <v>111</v>
      </c>
      <c r="BE487" s="183">
        <f>IF(N487="základní",J487,0)</f>
        <v>95100</v>
      </c>
      <c r="BF487" s="183">
        <f>IF(N487="snížená",J487,0)</f>
        <v>0</v>
      </c>
      <c r="BG487" s="183">
        <f>IF(N487="zákl. přenesená",J487,0)</f>
        <v>0</v>
      </c>
      <c r="BH487" s="183">
        <f>IF(N487="sníž. přenesená",J487,0)</f>
        <v>0</v>
      </c>
      <c r="BI487" s="183">
        <f>IF(N487="nulová",J487,0)</f>
        <v>0</v>
      </c>
      <c r="BJ487" s="13" t="s">
        <v>77</v>
      </c>
      <c r="BK487" s="183">
        <f>ROUND(I487*H487,2)</f>
        <v>95100</v>
      </c>
      <c r="BL487" s="13" t="s">
        <v>112</v>
      </c>
      <c r="BM487" s="182" t="s">
        <v>922</v>
      </c>
    </row>
    <row r="488" s="2" customFormat="1">
      <c r="A488" s="28"/>
      <c r="B488" s="29"/>
      <c r="C488" s="30"/>
      <c r="D488" s="184" t="s">
        <v>114</v>
      </c>
      <c r="E488" s="30"/>
      <c r="F488" s="185" t="s">
        <v>921</v>
      </c>
      <c r="G488" s="30"/>
      <c r="H488" s="30"/>
      <c r="I488" s="30"/>
      <c r="J488" s="30"/>
      <c r="K488" s="30"/>
      <c r="L488" s="34"/>
      <c r="M488" s="186"/>
      <c r="N488" s="187"/>
      <c r="O488" s="73"/>
      <c r="P488" s="73"/>
      <c r="Q488" s="73"/>
      <c r="R488" s="73"/>
      <c r="S488" s="73"/>
      <c r="T488" s="74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T488" s="13" t="s">
        <v>114</v>
      </c>
      <c r="AU488" s="13" t="s">
        <v>69</v>
      </c>
    </row>
    <row r="489" s="2" customFormat="1" ht="24.15" customHeight="1">
      <c r="A489" s="28"/>
      <c r="B489" s="29"/>
      <c r="C489" s="171" t="s">
        <v>923</v>
      </c>
      <c r="D489" s="171" t="s">
        <v>105</v>
      </c>
      <c r="E489" s="172" t="s">
        <v>924</v>
      </c>
      <c r="F489" s="173" t="s">
        <v>925</v>
      </c>
      <c r="G489" s="174" t="s">
        <v>108</v>
      </c>
      <c r="H489" s="175">
        <v>2</v>
      </c>
      <c r="I489" s="176">
        <v>11000</v>
      </c>
      <c r="J489" s="176">
        <f>ROUND(I489*H489,2)</f>
        <v>22000</v>
      </c>
      <c r="K489" s="173" t="s">
        <v>109</v>
      </c>
      <c r="L489" s="177"/>
      <c r="M489" s="178" t="s">
        <v>17</v>
      </c>
      <c r="N489" s="179" t="s">
        <v>40</v>
      </c>
      <c r="O489" s="180">
        <v>0</v>
      </c>
      <c r="P489" s="180">
        <f>O489*H489</f>
        <v>0</v>
      </c>
      <c r="Q489" s="180">
        <v>0</v>
      </c>
      <c r="R489" s="180">
        <f>Q489*H489</f>
        <v>0</v>
      </c>
      <c r="S489" s="180">
        <v>0</v>
      </c>
      <c r="T489" s="181">
        <f>S489*H489</f>
        <v>0</v>
      </c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R489" s="182" t="s">
        <v>110</v>
      </c>
      <c r="AT489" s="182" t="s">
        <v>105</v>
      </c>
      <c r="AU489" s="182" t="s">
        <v>69</v>
      </c>
      <c r="AY489" s="13" t="s">
        <v>111</v>
      </c>
      <c r="BE489" s="183">
        <f>IF(N489="základní",J489,0)</f>
        <v>22000</v>
      </c>
      <c r="BF489" s="183">
        <f>IF(N489="snížená",J489,0)</f>
        <v>0</v>
      </c>
      <c r="BG489" s="183">
        <f>IF(N489="zákl. přenesená",J489,0)</f>
        <v>0</v>
      </c>
      <c r="BH489" s="183">
        <f>IF(N489="sníž. přenesená",J489,0)</f>
        <v>0</v>
      </c>
      <c r="BI489" s="183">
        <f>IF(N489="nulová",J489,0)</f>
        <v>0</v>
      </c>
      <c r="BJ489" s="13" t="s">
        <v>77</v>
      </c>
      <c r="BK489" s="183">
        <f>ROUND(I489*H489,2)</f>
        <v>22000</v>
      </c>
      <c r="BL489" s="13" t="s">
        <v>112</v>
      </c>
      <c r="BM489" s="182" t="s">
        <v>926</v>
      </c>
    </row>
    <row r="490" s="2" customFormat="1">
      <c r="A490" s="28"/>
      <c r="B490" s="29"/>
      <c r="C490" s="30"/>
      <c r="D490" s="184" t="s">
        <v>114</v>
      </c>
      <c r="E490" s="30"/>
      <c r="F490" s="185" t="s">
        <v>925</v>
      </c>
      <c r="G490" s="30"/>
      <c r="H490" s="30"/>
      <c r="I490" s="30"/>
      <c r="J490" s="30"/>
      <c r="K490" s="30"/>
      <c r="L490" s="34"/>
      <c r="M490" s="186"/>
      <c r="N490" s="187"/>
      <c r="O490" s="73"/>
      <c r="P490" s="73"/>
      <c r="Q490" s="73"/>
      <c r="R490" s="73"/>
      <c r="S490" s="73"/>
      <c r="T490" s="74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T490" s="13" t="s">
        <v>114</v>
      </c>
      <c r="AU490" s="13" t="s">
        <v>69</v>
      </c>
    </row>
    <row r="491" s="2" customFormat="1" ht="16.5" customHeight="1">
      <c r="A491" s="28"/>
      <c r="B491" s="29"/>
      <c r="C491" s="171" t="s">
        <v>927</v>
      </c>
      <c r="D491" s="171" t="s">
        <v>105</v>
      </c>
      <c r="E491" s="172" t="s">
        <v>928</v>
      </c>
      <c r="F491" s="173" t="s">
        <v>929</v>
      </c>
      <c r="G491" s="174" t="s">
        <v>108</v>
      </c>
      <c r="H491" s="175">
        <v>1</v>
      </c>
      <c r="I491" s="176">
        <v>33100</v>
      </c>
      <c r="J491" s="176">
        <f>ROUND(I491*H491,2)</f>
        <v>33100</v>
      </c>
      <c r="K491" s="173" t="s">
        <v>109</v>
      </c>
      <c r="L491" s="177"/>
      <c r="M491" s="178" t="s">
        <v>17</v>
      </c>
      <c r="N491" s="179" t="s">
        <v>40</v>
      </c>
      <c r="O491" s="180">
        <v>0</v>
      </c>
      <c r="P491" s="180">
        <f>O491*H491</f>
        <v>0</v>
      </c>
      <c r="Q491" s="180">
        <v>0</v>
      </c>
      <c r="R491" s="180">
        <f>Q491*H491</f>
        <v>0</v>
      </c>
      <c r="S491" s="180">
        <v>0</v>
      </c>
      <c r="T491" s="181">
        <f>S491*H491</f>
        <v>0</v>
      </c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R491" s="182" t="s">
        <v>110</v>
      </c>
      <c r="AT491" s="182" t="s">
        <v>105</v>
      </c>
      <c r="AU491" s="182" t="s">
        <v>69</v>
      </c>
      <c r="AY491" s="13" t="s">
        <v>111</v>
      </c>
      <c r="BE491" s="183">
        <f>IF(N491="základní",J491,0)</f>
        <v>33100</v>
      </c>
      <c r="BF491" s="183">
        <f>IF(N491="snížená",J491,0)</f>
        <v>0</v>
      </c>
      <c r="BG491" s="183">
        <f>IF(N491="zákl. přenesená",J491,0)</f>
        <v>0</v>
      </c>
      <c r="BH491" s="183">
        <f>IF(N491="sníž. přenesená",J491,0)</f>
        <v>0</v>
      </c>
      <c r="BI491" s="183">
        <f>IF(N491="nulová",J491,0)</f>
        <v>0</v>
      </c>
      <c r="BJ491" s="13" t="s">
        <v>77</v>
      </c>
      <c r="BK491" s="183">
        <f>ROUND(I491*H491,2)</f>
        <v>33100</v>
      </c>
      <c r="BL491" s="13" t="s">
        <v>112</v>
      </c>
      <c r="BM491" s="182" t="s">
        <v>930</v>
      </c>
    </row>
    <row r="492" s="2" customFormat="1">
      <c r="A492" s="28"/>
      <c r="B492" s="29"/>
      <c r="C492" s="30"/>
      <c r="D492" s="184" t="s">
        <v>114</v>
      </c>
      <c r="E492" s="30"/>
      <c r="F492" s="185" t="s">
        <v>929</v>
      </c>
      <c r="G492" s="30"/>
      <c r="H492" s="30"/>
      <c r="I492" s="30"/>
      <c r="J492" s="30"/>
      <c r="K492" s="30"/>
      <c r="L492" s="34"/>
      <c r="M492" s="186"/>
      <c r="N492" s="187"/>
      <c r="O492" s="73"/>
      <c r="P492" s="73"/>
      <c r="Q492" s="73"/>
      <c r="R492" s="73"/>
      <c r="S492" s="73"/>
      <c r="T492" s="74"/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T492" s="13" t="s">
        <v>114</v>
      </c>
      <c r="AU492" s="13" t="s">
        <v>69</v>
      </c>
    </row>
    <row r="493" s="2" customFormat="1" ht="24.15" customHeight="1">
      <c r="A493" s="28"/>
      <c r="B493" s="29"/>
      <c r="C493" s="171" t="s">
        <v>931</v>
      </c>
      <c r="D493" s="171" t="s">
        <v>105</v>
      </c>
      <c r="E493" s="172" t="s">
        <v>932</v>
      </c>
      <c r="F493" s="173" t="s">
        <v>933</v>
      </c>
      <c r="G493" s="174" t="s">
        <v>108</v>
      </c>
      <c r="H493" s="175">
        <v>1</v>
      </c>
      <c r="I493" s="176">
        <v>89000</v>
      </c>
      <c r="J493" s="176">
        <f>ROUND(I493*H493,2)</f>
        <v>89000</v>
      </c>
      <c r="K493" s="173" t="s">
        <v>109</v>
      </c>
      <c r="L493" s="177"/>
      <c r="M493" s="178" t="s">
        <v>17</v>
      </c>
      <c r="N493" s="179" t="s">
        <v>40</v>
      </c>
      <c r="O493" s="180">
        <v>0</v>
      </c>
      <c r="P493" s="180">
        <f>O493*H493</f>
        <v>0</v>
      </c>
      <c r="Q493" s="180">
        <v>0</v>
      </c>
      <c r="R493" s="180">
        <f>Q493*H493</f>
        <v>0</v>
      </c>
      <c r="S493" s="180">
        <v>0</v>
      </c>
      <c r="T493" s="181">
        <f>S493*H493</f>
        <v>0</v>
      </c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R493" s="182" t="s">
        <v>110</v>
      </c>
      <c r="AT493" s="182" t="s">
        <v>105</v>
      </c>
      <c r="AU493" s="182" t="s">
        <v>69</v>
      </c>
      <c r="AY493" s="13" t="s">
        <v>111</v>
      </c>
      <c r="BE493" s="183">
        <f>IF(N493="základní",J493,0)</f>
        <v>89000</v>
      </c>
      <c r="BF493" s="183">
        <f>IF(N493="snížená",J493,0)</f>
        <v>0</v>
      </c>
      <c r="BG493" s="183">
        <f>IF(N493="zákl. přenesená",J493,0)</f>
        <v>0</v>
      </c>
      <c r="BH493" s="183">
        <f>IF(N493="sníž. přenesená",J493,0)</f>
        <v>0</v>
      </c>
      <c r="BI493" s="183">
        <f>IF(N493="nulová",J493,0)</f>
        <v>0</v>
      </c>
      <c r="BJ493" s="13" t="s">
        <v>77</v>
      </c>
      <c r="BK493" s="183">
        <f>ROUND(I493*H493,2)</f>
        <v>89000</v>
      </c>
      <c r="BL493" s="13" t="s">
        <v>112</v>
      </c>
      <c r="BM493" s="182" t="s">
        <v>934</v>
      </c>
    </row>
    <row r="494" s="2" customFormat="1">
      <c r="A494" s="28"/>
      <c r="B494" s="29"/>
      <c r="C494" s="30"/>
      <c r="D494" s="184" t="s">
        <v>114</v>
      </c>
      <c r="E494" s="30"/>
      <c r="F494" s="185" t="s">
        <v>933</v>
      </c>
      <c r="G494" s="30"/>
      <c r="H494" s="30"/>
      <c r="I494" s="30"/>
      <c r="J494" s="30"/>
      <c r="K494" s="30"/>
      <c r="L494" s="34"/>
      <c r="M494" s="186"/>
      <c r="N494" s="187"/>
      <c r="O494" s="73"/>
      <c r="P494" s="73"/>
      <c r="Q494" s="73"/>
      <c r="R494" s="73"/>
      <c r="S494" s="73"/>
      <c r="T494" s="74"/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T494" s="13" t="s">
        <v>114</v>
      </c>
      <c r="AU494" s="13" t="s">
        <v>69</v>
      </c>
    </row>
    <row r="495" s="2" customFormat="1" ht="24.15" customHeight="1">
      <c r="A495" s="28"/>
      <c r="B495" s="29"/>
      <c r="C495" s="171" t="s">
        <v>935</v>
      </c>
      <c r="D495" s="171" t="s">
        <v>105</v>
      </c>
      <c r="E495" s="172" t="s">
        <v>936</v>
      </c>
      <c r="F495" s="173" t="s">
        <v>937</v>
      </c>
      <c r="G495" s="174" t="s">
        <v>108</v>
      </c>
      <c r="H495" s="175">
        <v>1</v>
      </c>
      <c r="I495" s="176">
        <v>26400</v>
      </c>
      <c r="J495" s="176">
        <f>ROUND(I495*H495,2)</f>
        <v>26400</v>
      </c>
      <c r="K495" s="173" t="s">
        <v>109</v>
      </c>
      <c r="L495" s="177"/>
      <c r="M495" s="178" t="s">
        <v>17</v>
      </c>
      <c r="N495" s="179" t="s">
        <v>40</v>
      </c>
      <c r="O495" s="180">
        <v>0</v>
      </c>
      <c r="P495" s="180">
        <f>O495*H495</f>
        <v>0</v>
      </c>
      <c r="Q495" s="180">
        <v>0</v>
      </c>
      <c r="R495" s="180">
        <f>Q495*H495</f>
        <v>0</v>
      </c>
      <c r="S495" s="180">
        <v>0</v>
      </c>
      <c r="T495" s="181">
        <f>S495*H495</f>
        <v>0</v>
      </c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R495" s="182" t="s">
        <v>110</v>
      </c>
      <c r="AT495" s="182" t="s">
        <v>105</v>
      </c>
      <c r="AU495" s="182" t="s">
        <v>69</v>
      </c>
      <c r="AY495" s="13" t="s">
        <v>111</v>
      </c>
      <c r="BE495" s="183">
        <f>IF(N495="základní",J495,0)</f>
        <v>26400</v>
      </c>
      <c r="BF495" s="183">
        <f>IF(N495="snížená",J495,0)</f>
        <v>0</v>
      </c>
      <c r="BG495" s="183">
        <f>IF(N495="zákl. přenesená",J495,0)</f>
        <v>0</v>
      </c>
      <c r="BH495" s="183">
        <f>IF(N495="sníž. přenesená",J495,0)</f>
        <v>0</v>
      </c>
      <c r="BI495" s="183">
        <f>IF(N495="nulová",J495,0)</f>
        <v>0</v>
      </c>
      <c r="BJ495" s="13" t="s">
        <v>77</v>
      </c>
      <c r="BK495" s="183">
        <f>ROUND(I495*H495,2)</f>
        <v>26400</v>
      </c>
      <c r="BL495" s="13" t="s">
        <v>112</v>
      </c>
      <c r="BM495" s="182" t="s">
        <v>938</v>
      </c>
    </row>
    <row r="496" s="2" customFormat="1">
      <c r="A496" s="28"/>
      <c r="B496" s="29"/>
      <c r="C496" s="30"/>
      <c r="D496" s="184" t="s">
        <v>114</v>
      </c>
      <c r="E496" s="30"/>
      <c r="F496" s="185" t="s">
        <v>937</v>
      </c>
      <c r="G496" s="30"/>
      <c r="H496" s="30"/>
      <c r="I496" s="30"/>
      <c r="J496" s="30"/>
      <c r="K496" s="30"/>
      <c r="L496" s="34"/>
      <c r="M496" s="186"/>
      <c r="N496" s="187"/>
      <c r="O496" s="73"/>
      <c r="P496" s="73"/>
      <c r="Q496" s="73"/>
      <c r="R496" s="73"/>
      <c r="S496" s="73"/>
      <c r="T496" s="74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T496" s="13" t="s">
        <v>114</v>
      </c>
      <c r="AU496" s="13" t="s">
        <v>69</v>
      </c>
    </row>
    <row r="497" s="2" customFormat="1" ht="24.15" customHeight="1">
      <c r="A497" s="28"/>
      <c r="B497" s="29"/>
      <c r="C497" s="171" t="s">
        <v>939</v>
      </c>
      <c r="D497" s="171" t="s">
        <v>105</v>
      </c>
      <c r="E497" s="172" t="s">
        <v>940</v>
      </c>
      <c r="F497" s="173" t="s">
        <v>941</v>
      </c>
      <c r="G497" s="174" t="s">
        <v>108</v>
      </c>
      <c r="H497" s="175">
        <v>1</v>
      </c>
      <c r="I497" s="176">
        <v>83500</v>
      </c>
      <c r="J497" s="176">
        <f>ROUND(I497*H497,2)</f>
        <v>83500</v>
      </c>
      <c r="K497" s="173" t="s">
        <v>109</v>
      </c>
      <c r="L497" s="177"/>
      <c r="M497" s="178" t="s">
        <v>17</v>
      </c>
      <c r="N497" s="179" t="s">
        <v>40</v>
      </c>
      <c r="O497" s="180">
        <v>0</v>
      </c>
      <c r="P497" s="180">
        <f>O497*H497</f>
        <v>0</v>
      </c>
      <c r="Q497" s="180">
        <v>0</v>
      </c>
      <c r="R497" s="180">
        <f>Q497*H497</f>
        <v>0</v>
      </c>
      <c r="S497" s="180">
        <v>0</v>
      </c>
      <c r="T497" s="181">
        <f>S497*H497</f>
        <v>0</v>
      </c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R497" s="182" t="s">
        <v>110</v>
      </c>
      <c r="AT497" s="182" t="s">
        <v>105</v>
      </c>
      <c r="AU497" s="182" t="s">
        <v>69</v>
      </c>
      <c r="AY497" s="13" t="s">
        <v>111</v>
      </c>
      <c r="BE497" s="183">
        <f>IF(N497="základní",J497,0)</f>
        <v>83500</v>
      </c>
      <c r="BF497" s="183">
        <f>IF(N497="snížená",J497,0)</f>
        <v>0</v>
      </c>
      <c r="BG497" s="183">
        <f>IF(N497="zákl. přenesená",J497,0)</f>
        <v>0</v>
      </c>
      <c r="BH497" s="183">
        <f>IF(N497="sníž. přenesená",J497,0)</f>
        <v>0</v>
      </c>
      <c r="BI497" s="183">
        <f>IF(N497="nulová",J497,0)</f>
        <v>0</v>
      </c>
      <c r="BJ497" s="13" t="s">
        <v>77</v>
      </c>
      <c r="BK497" s="183">
        <f>ROUND(I497*H497,2)</f>
        <v>83500</v>
      </c>
      <c r="BL497" s="13" t="s">
        <v>112</v>
      </c>
      <c r="BM497" s="182" t="s">
        <v>942</v>
      </c>
    </row>
    <row r="498" s="2" customFormat="1">
      <c r="A498" s="28"/>
      <c r="B498" s="29"/>
      <c r="C498" s="30"/>
      <c r="D498" s="184" t="s">
        <v>114</v>
      </c>
      <c r="E498" s="30"/>
      <c r="F498" s="185" t="s">
        <v>941</v>
      </c>
      <c r="G498" s="30"/>
      <c r="H498" s="30"/>
      <c r="I498" s="30"/>
      <c r="J498" s="30"/>
      <c r="K498" s="30"/>
      <c r="L498" s="34"/>
      <c r="M498" s="186"/>
      <c r="N498" s="187"/>
      <c r="O498" s="73"/>
      <c r="P498" s="73"/>
      <c r="Q498" s="73"/>
      <c r="R498" s="73"/>
      <c r="S498" s="73"/>
      <c r="T498" s="74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T498" s="13" t="s">
        <v>114</v>
      </c>
      <c r="AU498" s="13" t="s">
        <v>69</v>
      </c>
    </row>
    <row r="499" s="2" customFormat="1" ht="16.5" customHeight="1">
      <c r="A499" s="28"/>
      <c r="B499" s="29"/>
      <c r="C499" s="171" t="s">
        <v>943</v>
      </c>
      <c r="D499" s="171" t="s">
        <v>105</v>
      </c>
      <c r="E499" s="172" t="s">
        <v>944</v>
      </c>
      <c r="F499" s="173" t="s">
        <v>945</v>
      </c>
      <c r="G499" s="174" t="s">
        <v>108</v>
      </c>
      <c r="H499" s="175">
        <v>1</v>
      </c>
      <c r="I499" s="176">
        <v>65500</v>
      </c>
      <c r="J499" s="176">
        <f>ROUND(I499*H499,2)</f>
        <v>65500</v>
      </c>
      <c r="K499" s="173" t="s">
        <v>109</v>
      </c>
      <c r="L499" s="177"/>
      <c r="M499" s="178" t="s">
        <v>17</v>
      </c>
      <c r="N499" s="179" t="s">
        <v>40</v>
      </c>
      <c r="O499" s="180">
        <v>0</v>
      </c>
      <c r="P499" s="180">
        <f>O499*H499</f>
        <v>0</v>
      </c>
      <c r="Q499" s="180">
        <v>0</v>
      </c>
      <c r="R499" s="180">
        <f>Q499*H499</f>
        <v>0</v>
      </c>
      <c r="S499" s="180">
        <v>0</v>
      </c>
      <c r="T499" s="181">
        <f>S499*H499</f>
        <v>0</v>
      </c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R499" s="182" t="s">
        <v>110</v>
      </c>
      <c r="AT499" s="182" t="s">
        <v>105</v>
      </c>
      <c r="AU499" s="182" t="s">
        <v>69</v>
      </c>
      <c r="AY499" s="13" t="s">
        <v>111</v>
      </c>
      <c r="BE499" s="183">
        <f>IF(N499="základní",J499,0)</f>
        <v>65500</v>
      </c>
      <c r="BF499" s="183">
        <f>IF(N499="snížená",J499,0)</f>
        <v>0</v>
      </c>
      <c r="BG499" s="183">
        <f>IF(N499="zákl. přenesená",J499,0)</f>
        <v>0</v>
      </c>
      <c r="BH499" s="183">
        <f>IF(N499="sníž. přenesená",J499,0)</f>
        <v>0</v>
      </c>
      <c r="BI499" s="183">
        <f>IF(N499="nulová",J499,0)</f>
        <v>0</v>
      </c>
      <c r="BJ499" s="13" t="s">
        <v>77</v>
      </c>
      <c r="BK499" s="183">
        <f>ROUND(I499*H499,2)</f>
        <v>65500</v>
      </c>
      <c r="BL499" s="13" t="s">
        <v>112</v>
      </c>
      <c r="BM499" s="182" t="s">
        <v>946</v>
      </c>
    </row>
    <row r="500" s="2" customFormat="1">
      <c r="A500" s="28"/>
      <c r="B500" s="29"/>
      <c r="C500" s="30"/>
      <c r="D500" s="184" t="s">
        <v>114</v>
      </c>
      <c r="E500" s="30"/>
      <c r="F500" s="185" t="s">
        <v>945</v>
      </c>
      <c r="G500" s="30"/>
      <c r="H500" s="30"/>
      <c r="I500" s="30"/>
      <c r="J500" s="30"/>
      <c r="K500" s="30"/>
      <c r="L500" s="34"/>
      <c r="M500" s="186"/>
      <c r="N500" s="187"/>
      <c r="O500" s="73"/>
      <c r="P500" s="73"/>
      <c r="Q500" s="73"/>
      <c r="R500" s="73"/>
      <c r="S500" s="73"/>
      <c r="T500" s="74"/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T500" s="13" t="s">
        <v>114</v>
      </c>
      <c r="AU500" s="13" t="s">
        <v>69</v>
      </c>
    </row>
    <row r="501" s="2" customFormat="1" ht="24.15" customHeight="1">
      <c r="A501" s="28"/>
      <c r="B501" s="29"/>
      <c r="C501" s="171" t="s">
        <v>947</v>
      </c>
      <c r="D501" s="171" t="s">
        <v>105</v>
      </c>
      <c r="E501" s="172" t="s">
        <v>948</v>
      </c>
      <c r="F501" s="173" t="s">
        <v>949</v>
      </c>
      <c r="G501" s="174" t="s">
        <v>108</v>
      </c>
      <c r="H501" s="175">
        <v>1</v>
      </c>
      <c r="I501" s="176">
        <v>26400</v>
      </c>
      <c r="J501" s="176">
        <f>ROUND(I501*H501,2)</f>
        <v>26400</v>
      </c>
      <c r="K501" s="173" t="s">
        <v>109</v>
      </c>
      <c r="L501" s="177"/>
      <c r="M501" s="178" t="s">
        <v>17</v>
      </c>
      <c r="N501" s="179" t="s">
        <v>40</v>
      </c>
      <c r="O501" s="180">
        <v>0</v>
      </c>
      <c r="P501" s="180">
        <f>O501*H501</f>
        <v>0</v>
      </c>
      <c r="Q501" s="180">
        <v>0</v>
      </c>
      <c r="R501" s="180">
        <f>Q501*H501</f>
        <v>0</v>
      </c>
      <c r="S501" s="180">
        <v>0</v>
      </c>
      <c r="T501" s="181">
        <f>S501*H501</f>
        <v>0</v>
      </c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R501" s="182" t="s">
        <v>110</v>
      </c>
      <c r="AT501" s="182" t="s">
        <v>105</v>
      </c>
      <c r="AU501" s="182" t="s">
        <v>69</v>
      </c>
      <c r="AY501" s="13" t="s">
        <v>111</v>
      </c>
      <c r="BE501" s="183">
        <f>IF(N501="základní",J501,0)</f>
        <v>26400</v>
      </c>
      <c r="BF501" s="183">
        <f>IF(N501="snížená",J501,0)</f>
        <v>0</v>
      </c>
      <c r="BG501" s="183">
        <f>IF(N501="zákl. přenesená",J501,0)</f>
        <v>0</v>
      </c>
      <c r="BH501" s="183">
        <f>IF(N501="sníž. přenesená",J501,0)</f>
        <v>0</v>
      </c>
      <c r="BI501" s="183">
        <f>IF(N501="nulová",J501,0)</f>
        <v>0</v>
      </c>
      <c r="BJ501" s="13" t="s">
        <v>77</v>
      </c>
      <c r="BK501" s="183">
        <f>ROUND(I501*H501,2)</f>
        <v>26400</v>
      </c>
      <c r="BL501" s="13" t="s">
        <v>112</v>
      </c>
      <c r="BM501" s="182" t="s">
        <v>950</v>
      </c>
    </row>
    <row r="502" s="2" customFormat="1">
      <c r="A502" s="28"/>
      <c r="B502" s="29"/>
      <c r="C502" s="30"/>
      <c r="D502" s="184" t="s">
        <v>114</v>
      </c>
      <c r="E502" s="30"/>
      <c r="F502" s="185" t="s">
        <v>949</v>
      </c>
      <c r="G502" s="30"/>
      <c r="H502" s="30"/>
      <c r="I502" s="30"/>
      <c r="J502" s="30"/>
      <c r="K502" s="30"/>
      <c r="L502" s="34"/>
      <c r="M502" s="186"/>
      <c r="N502" s="187"/>
      <c r="O502" s="73"/>
      <c r="P502" s="73"/>
      <c r="Q502" s="73"/>
      <c r="R502" s="73"/>
      <c r="S502" s="73"/>
      <c r="T502" s="74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T502" s="13" t="s">
        <v>114</v>
      </c>
      <c r="AU502" s="13" t="s">
        <v>69</v>
      </c>
    </row>
    <row r="503" s="2" customFormat="1" ht="24.15" customHeight="1">
      <c r="A503" s="28"/>
      <c r="B503" s="29"/>
      <c r="C503" s="171" t="s">
        <v>951</v>
      </c>
      <c r="D503" s="171" t="s">
        <v>105</v>
      </c>
      <c r="E503" s="172" t="s">
        <v>952</v>
      </c>
      <c r="F503" s="173" t="s">
        <v>953</v>
      </c>
      <c r="G503" s="174" t="s">
        <v>108</v>
      </c>
      <c r="H503" s="175">
        <v>1</v>
      </c>
      <c r="I503" s="176">
        <v>48500</v>
      </c>
      <c r="J503" s="176">
        <f>ROUND(I503*H503,2)</f>
        <v>48500</v>
      </c>
      <c r="K503" s="173" t="s">
        <v>109</v>
      </c>
      <c r="L503" s="177"/>
      <c r="M503" s="178" t="s">
        <v>17</v>
      </c>
      <c r="N503" s="179" t="s">
        <v>40</v>
      </c>
      <c r="O503" s="180">
        <v>0</v>
      </c>
      <c r="P503" s="180">
        <f>O503*H503</f>
        <v>0</v>
      </c>
      <c r="Q503" s="180">
        <v>0</v>
      </c>
      <c r="R503" s="180">
        <f>Q503*H503</f>
        <v>0</v>
      </c>
      <c r="S503" s="180">
        <v>0</v>
      </c>
      <c r="T503" s="181">
        <f>S503*H503</f>
        <v>0</v>
      </c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R503" s="182" t="s">
        <v>110</v>
      </c>
      <c r="AT503" s="182" t="s">
        <v>105</v>
      </c>
      <c r="AU503" s="182" t="s">
        <v>69</v>
      </c>
      <c r="AY503" s="13" t="s">
        <v>111</v>
      </c>
      <c r="BE503" s="183">
        <f>IF(N503="základní",J503,0)</f>
        <v>48500</v>
      </c>
      <c r="BF503" s="183">
        <f>IF(N503="snížená",J503,0)</f>
        <v>0</v>
      </c>
      <c r="BG503" s="183">
        <f>IF(N503="zákl. přenesená",J503,0)</f>
        <v>0</v>
      </c>
      <c r="BH503" s="183">
        <f>IF(N503="sníž. přenesená",J503,0)</f>
        <v>0</v>
      </c>
      <c r="BI503" s="183">
        <f>IF(N503="nulová",J503,0)</f>
        <v>0</v>
      </c>
      <c r="BJ503" s="13" t="s">
        <v>77</v>
      </c>
      <c r="BK503" s="183">
        <f>ROUND(I503*H503,2)</f>
        <v>48500</v>
      </c>
      <c r="BL503" s="13" t="s">
        <v>112</v>
      </c>
      <c r="BM503" s="182" t="s">
        <v>954</v>
      </c>
    </row>
    <row r="504" s="2" customFormat="1">
      <c r="A504" s="28"/>
      <c r="B504" s="29"/>
      <c r="C504" s="30"/>
      <c r="D504" s="184" t="s">
        <v>114</v>
      </c>
      <c r="E504" s="30"/>
      <c r="F504" s="185" t="s">
        <v>953</v>
      </c>
      <c r="G504" s="30"/>
      <c r="H504" s="30"/>
      <c r="I504" s="30"/>
      <c r="J504" s="30"/>
      <c r="K504" s="30"/>
      <c r="L504" s="34"/>
      <c r="M504" s="186"/>
      <c r="N504" s="187"/>
      <c r="O504" s="73"/>
      <c r="P504" s="73"/>
      <c r="Q504" s="73"/>
      <c r="R504" s="73"/>
      <c r="S504" s="73"/>
      <c r="T504" s="74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T504" s="13" t="s">
        <v>114</v>
      </c>
      <c r="AU504" s="13" t="s">
        <v>69</v>
      </c>
    </row>
    <row r="505" s="2" customFormat="1" ht="16.5" customHeight="1">
      <c r="A505" s="28"/>
      <c r="B505" s="29"/>
      <c r="C505" s="171" t="s">
        <v>955</v>
      </c>
      <c r="D505" s="171" t="s">
        <v>105</v>
      </c>
      <c r="E505" s="172" t="s">
        <v>956</v>
      </c>
      <c r="F505" s="173" t="s">
        <v>957</v>
      </c>
      <c r="G505" s="174" t="s">
        <v>108</v>
      </c>
      <c r="H505" s="175">
        <v>2</v>
      </c>
      <c r="I505" s="176">
        <v>1070</v>
      </c>
      <c r="J505" s="176">
        <f>ROUND(I505*H505,2)</f>
        <v>2140</v>
      </c>
      <c r="K505" s="173" t="s">
        <v>109</v>
      </c>
      <c r="L505" s="177"/>
      <c r="M505" s="178" t="s">
        <v>17</v>
      </c>
      <c r="N505" s="179" t="s">
        <v>40</v>
      </c>
      <c r="O505" s="180">
        <v>0</v>
      </c>
      <c r="P505" s="180">
        <f>O505*H505</f>
        <v>0</v>
      </c>
      <c r="Q505" s="180">
        <v>0</v>
      </c>
      <c r="R505" s="180">
        <f>Q505*H505</f>
        <v>0</v>
      </c>
      <c r="S505" s="180">
        <v>0</v>
      </c>
      <c r="T505" s="181">
        <f>S505*H505</f>
        <v>0</v>
      </c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R505" s="182" t="s">
        <v>110</v>
      </c>
      <c r="AT505" s="182" t="s">
        <v>105</v>
      </c>
      <c r="AU505" s="182" t="s">
        <v>69</v>
      </c>
      <c r="AY505" s="13" t="s">
        <v>111</v>
      </c>
      <c r="BE505" s="183">
        <f>IF(N505="základní",J505,0)</f>
        <v>2140</v>
      </c>
      <c r="BF505" s="183">
        <f>IF(N505="snížená",J505,0)</f>
        <v>0</v>
      </c>
      <c r="BG505" s="183">
        <f>IF(N505="zákl. přenesená",J505,0)</f>
        <v>0</v>
      </c>
      <c r="BH505" s="183">
        <f>IF(N505="sníž. přenesená",J505,0)</f>
        <v>0</v>
      </c>
      <c r="BI505" s="183">
        <f>IF(N505="nulová",J505,0)</f>
        <v>0</v>
      </c>
      <c r="BJ505" s="13" t="s">
        <v>77</v>
      </c>
      <c r="BK505" s="183">
        <f>ROUND(I505*H505,2)</f>
        <v>2140</v>
      </c>
      <c r="BL505" s="13" t="s">
        <v>112</v>
      </c>
      <c r="BM505" s="182" t="s">
        <v>958</v>
      </c>
    </row>
    <row r="506" s="2" customFormat="1">
      <c r="A506" s="28"/>
      <c r="B506" s="29"/>
      <c r="C506" s="30"/>
      <c r="D506" s="184" t="s">
        <v>114</v>
      </c>
      <c r="E506" s="30"/>
      <c r="F506" s="185" t="s">
        <v>957</v>
      </c>
      <c r="G506" s="30"/>
      <c r="H506" s="30"/>
      <c r="I506" s="30"/>
      <c r="J506" s="30"/>
      <c r="K506" s="30"/>
      <c r="L506" s="34"/>
      <c r="M506" s="186"/>
      <c r="N506" s="187"/>
      <c r="O506" s="73"/>
      <c r="P506" s="73"/>
      <c r="Q506" s="73"/>
      <c r="R506" s="73"/>
      <c r="S506" s="73"/>
      <c r="T506" s="74"/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T506" s="13" t="s">
        <v>114</v>
      </c>
      <c r="AU506" s="13" t="s">
        <v>69</v>
      </c>
    </row>
    <row r="507" s="2" customFormat="1" ht="16.5" customHeight="1">
      <c r="A507" s="28"/>
      <c r="B507" s="29"/>
      <c r="C507" s="171" t="s">
        <v>959</v>
      </c>
      <c r="D507" s="171" t="s">
        <v>105</v>
      </c>
      <c r="E507" s="172" t="s">
        <v>960</v>
      </c>
      <c r="F507" s="173" t="s">
        <v>961</v>
      </c>
      <c r="G507" s="174" t="s">
        <v>108</v>
      </c>
      <c r="H507" s="175">
        <v>2</v>
      </c>
      <c r="I507" s="176">
        <v>1580</v>
      </c>
      <c r="J507" s="176">
        <f>ROUND(I507*H507,2)</f>
        <v>3160</v>
      </c>
      <c r="K507" s="173" t="s">
        <v>109</v>
      </c>
      <c r="L507" s="177"/>
      <c r="M507" s="178" t="s">
        <v>17</v>
      </c>
      <c r="N507" s="179" t="s">
        <v>40</v>
      </c>
      <c r="O507" s="180">
        <v>0</v>
      </c>
      <c r="P507" s="180">
        <f>O507*H507</f>
        <v>0</v>
      </c>
      <c r="Q507" s="180">
        <v>0</v>
      </c>
      <c r="R507" s="180">
        <f>Q507*H507</f>
        <v>0</v>
      </c>
      <c r="S507" s="180">
        <v>0</v>
      </c>
      <c r="T507" s="181">
        <f>S507*H507</f>
        <v>0</v>
      </c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R507" s="182" t="s">
        <v>110</v>
      </c>
      <c r="AT507" s="182" t="s">
        <v>105</v>
      </c>
      <c r="AU507" s="182" t="s">
        <v>69</v>
      </c>
      <c r="AY507" s="13" t="s">
        <v>111</v>
      </c>
      <c r="BE507" s="183">
        <f>IF(N507="základní",J507,0)</f>
        <v>3160</v>
      </c>
      <c r="BF507" s="183">
        <f>IF(N507="snížená",J507,0)</f>
        <v>0</v>
      </c>
      <c r="BG507" s="183">
        <f>IF(N507="zákl. přenesená",J507,0)</f>
        <v>0</v>
      </c>
      <c r="BH507" s="183">
        <f>IF(N507="sníž. přenesená",J507,0)</f>
        <v>0</v>
      </c>
      <c r="BI507" s="183">
        <f>IF(N507="nulová",J507,0)</f>
        <v>0</v>
      </c>
      <c r="BJ507" s="13" t="s">
        <v>77</v>
      </c>
      <c r="BK507" s="183">
        <f>ROUND(I507*H507,2)</f>
        <v>3160</v>
      </c>
      <c r="BL507" s="13" t="s">
        <v>112</v>
      </c>
      <c r="BM507" s="182" t="s">
        <v>962</v>
      </c>
    </row>
    <row r="508" s="2" customFormat="1">
      <c r="A508" s="28"/>
      <c r="B508" s="29"/>
      <c r="C508" s="30"/>
      <c r="D508" s="184" t="s">
        <v>114</v>
      </c>
      <c r="E508" s="30"/>
      <c r="F508" s="185" t="s">
        <v>961</v>
      </c>
      <c r="G508" s="30"/>
      <c r="H508" s="30"/>
      <c r="I508" s="30"/>
      <c r="J508" s="30"/>
      <c r="K508" s="30"/>
      <c r="L508" s="34"/>
      <c r="M508" s="186"/>
      <c r="N508" s="187"/>
      <c r="O508" s="73"/>
      <c r="P508" s="73"/>
      <c r="Q508" s="73"/>
      <c r="R508" s="73"/>
      <c r="S508" s="73"/>
      <c r="T508" s="74"/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T508" s="13" t="s">
        <v>114</v>
      </c>
      <c r="AU508" s="13" t="s">
        <v>69</v>
      </c>
    </row>
    <row r="509" s="2" customFormat="1" ht="16.5" customHeight="1">
      <c r="A509" s="28"/>
      <c r="B509" s="29"/>
      <c r="C509" s="171" t="s">
        <v>963</v>
      </c>
      <c r="D509" s="171" t="s">
        <v>105</v>
      </c>
      <c r="E509" s="172" t="s">
        <v>964</v>
      </c>
      <c r="F509" s="173" t="s">
        <v>965</v>
      </c>
      <c r="G509" s="174" t="s">
        <v>108</v>
      </c>
      <c r="H509" s="175">
        <v>2</v>
      </c>
      <c r="I509" s="176">
        <v>2890</v>
      </c>
      <c r="J509" s="176">
        <f>ROUND(I509*H509,2)</f>
        <v>5780</v>
      </c>
      <c r="K509" s="173" t="s">
        <v>109</v>
      </c>
      <c r="L509" s="177"/>
      <c r="M509" s="178" t="s">
        <v>17</v>
      </c>
      <c r="N509" s="179" t="s">
        <v>40</v>
      </c>
      <c r="O509" s="180">
        <v>0</v>
      </c>
      <c r="P509" s="180">
        <f>O509*H509</f>
        <v>0</v>
      </c>
      <c r="Q509" s="180">
        <v>0</v>
      </c>
      <c r="R509" s="180">
        <f>Q509*H509</f>
        <v>0</v>
      </c>
      <c r="S509" s="180">
        <v>0</v>
      </c>
      <c r="T509" s="181">
        <f>S509*H509</f>
        <v>0</v>
      </c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R509" s="182" t="s">
        <v>110</v>
      </c>
      <c r="AT509" s="182" t="s">
        <v>105</v>
      </c>
      <c r="AU509" s="182" t="s">
        <v>69</v>
      </c>
      <c r="AY509" s="13" t="s">
        <v>111</v>
      </c>
      <c r="BE509" s="183">
        <f>IF(N509="základní",J509,0)</f>
        <v>5780</v>
      </c>
      <c r="BF509" s="183">
        <f>IF(N509="snížená",J509,0)</f>
        <v>0</v>
      </c>
      <c r="BG509" s="183">
        <f>IF(N509="zákl. přenesená",J509,0)</f>
        <v>0</v>
      </c>
      <c r="BH509" s="183">
        <f>IF(N509="sníž. přenesená",J509,0)</f>
        <v>0</v>
      </c>
      <c r="BI509" s="183">
        <f>IF(N509="nulová",J509,0)</f>
        <v>0</v>
      </c>
      <c r="BJ509" s="13" t="s">
        <v>77</v>
      </c>
      <c r="BK509" s="183">
        <f>ROUND(I509*H509,2)</f>
        <v>5780</v>
      </c>
      <c r="BL509" s="13" t="s">
        <v>112</v>
      </c>
      <c r="BM509" s="182" t="s">
        <v>966</v>
      </c>
    </row>
    <row r="510" s="2" customFormat="1">
      <c r="A510" s="28"/>
      <c r="B510" s="29"/>
      <c r="C510" s="30"/>
      <c r="D510" s="184" t="s">
        <v>114</v>
      </c>
      <c r="E510" s="30"/>
      <c r="F510" s="185" t="s">
        <v>965</v>
      </c>
      <c r="G510" s="30"/>
      <c r="H510" s="30"/>
      <c r="I510" s="30"/>
      <c r="J510" s="30"/>
      <c r="K510" s="30"/>
      <c r="L510" s="34"/>
      <c r="M510" s="186"/>
      <c r="N510" s="187"/>
      <c r="O510" s="73"/>
      <c r="P510" s="73"/>
      <c r="Q510" s="73"/>
      <c r="R510" s="73"/>
      <c r="S510" s="73"/>
      <c r="T510" s="74"/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T510" s="13" t="s">
        <v>114</v>
      </c>
      <c r="AU510" s="13" t="s">
        <v>69</v>
      </c>
    </row>
    <row r="511" s="2" customFormat="1" ht="16.5" customHeight="1">
      <c r="A511" s="28"/>
      <c r="B511" s="29"/>
      <c r="C511" s="171" t="s">
        <v>967</v>
      </c>
      <c r="D511" s="171" t="s">
        <v>105</v>
      </c>
      <c r="E511" s="172" t="s">
        <v>968</v>
      </c>
      <c r="F511" s="173" t="s">
        <v>969</v>
      </c>
      <c r="G511" s="174" t="s">
        <v>108</v>
      </c>
      <c r="H511" s="175">
        <v>2</v>
      </c>
      <c r="I511" s="176">
        <v>3250</v>
      </c>
      <c r="J511" s="176">
        <f>ROUND(I511*H511,2)</f>
        <v>6500</v>
      </c>
      <c r="K511" s="173" t="s">
        <v>109</v>
      </c>
      <c r="L511" s="177"/>
      <c r="M511" s="178" t="s">
        <v>17</v>
      </c>
      <c r="N511" s="179" t="s">
        <v>40</v>
      </c>
      <c r="O511" s="180">
        <v>0</v>
      </c>
      <c r="P511" s="180">
        <f>O511*H511</f>
        <v>0</v>
      </c>
      <c r="Q511" s="180">
        <v>0</v>
      </c>
      <c r="R511" s="180">
        <f>Q511*H511</f>
        <v>0</v>
      </c>
      <c r="S511" s="180">
        <v>0</v>
      </c>
      <c r="T511" s="181">
        <f>S511*H511</f>
        <v>0</v>
      </c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  <c r="AR511" s="182" t="s">
        <v>110</v>
      </c>
      <c r="AT511" s="182" t="s">
        <v>105</v>
      </c>
      <c r="AU511" s="182" t="s">
        <v>69</v>
      </c>
      <c r="AY511" s="13" t="s">
        <v>111</v>
      </c>
      <c r="BE511" s="183">
        <f>IF(N511="základní",J511,0)</f>
        <v>6500</v>
      </c>
      <c r="BF511" s="183">
        <f>IF(N511="snížená",J511,0)</f>
        <v>0</v>
      </c>
      <c r="BG511" s="183">
        <f>IF(N511="zákl. přenesená",J511,0)</f>
        <v>0</v>
      </c>
      <c r="BH511" s="183">
        <f>IF(N511="sníž. přenesená",J511,0)</f>
        <v>0</v>
      </c>
      <c r="BI511" s="183">
        <f>IF(N511="nulová",J511,0)</f>
        <v>0</v>
      </c>
      <c r="BJ511" s="13" t="s">
        <v>77</v>
      </c>
      <c r="BK511" s="183">
        <f>ROUND(I511*H511,2)</f>
        <v>6500</v>
      </c>
      <c r="BL511" s="13" t="s">
        <v>112</v>
      </c>
      <c r="BM511" s="182" t="s">
        <v>970</v>
      </c>
    </row>
    <row r="512" s="2" customFormat="1">
      <c r="A512" s="28"/>
      <c r="B512" s="29"/>
      <c r="C512" s="30"/>
      <c r="D512" s="184" t="s">
        <v>114</v>
      </c>
      <c r="E512" s="30"/>
      <c r="F512" s="185" t="s">
        <v>969</v>
      </c>
      <c r="G512" s="30"/>
      <c r="H512" s="30"/>
      <c r="I512" s="30"/>
      <c r="J512" s="30"/>
      <c r="K512" s="30"/>
      <c r="L512" s="34"/>
      <c r="M512" s="186"/>
      <c r="N512" s="187"/>
      <c r="O512" s="73"/>
      <c r="P512" s="73"/>
      <c r="Q512" s="73"/>
      <c r="R512" s="73"/>
      <c r="S512" s="73"/>
      <c r="T512" s="74"/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  <c r="AT512" s="13" t="s">
        <v>114</v>
      </c>
      <c r="AU512" s="13" t="s">
        <v>69</v>
      </c>
    </row>
    <row r="513" s="2" customFormat="1" ht="16.5" customHeight="1">
      <c r="A513" s="28"/>
      <c r="B513" s="29"/>
      <c r="C513" s="171" t="s">
        <v>971</v>
      </c>
      <c r="D513" s="171" t="s">
        <v>105</v>
      </c>
      <c r="E513" s="172" t="s">
        <v>972</v>
      </c>
      <c r="F513" s="173" t="s">
        <v>973</v>
      </c>
      <c r="G513" s="174" t="s">
        <v>108</v>
      </c>
      <c r="H513" s="175">
        <v>2</v>
      </c>
      <c r="I513" s="176">
        <v>3080</v>
      </c>
      <c r="J513" s="176">
        <f>ROUND(I513*H513,2)</f>
        <v>6160</v>
      </c>
      <c r="K513" s="173" t="s">
        <v>109</v>
      </c>
      <c r="L513" s="177"/>
      <c r="M513" s="178" t="s">
        <v>17</v>
      </c>
      <c r="N513" s="179" t="s">
        <v>40</v>
      </c>
      <c r="O513" s="180">
        <v>0</v>
      </c>
      <c r="P513" s="180">
        <f>O513*H513</f>
        <v>0</v>
      </c>
      <c r="Q513" s="180">
        <v>0</v>
      </c>
      <c r="R513" s="180">
        <f>Q513*H513</f>
        <v>0</v>
      </c>
      <c r="S513" s="180">
        <v>0</v>
      </c>
      <c r="T513" s="181">
        <f>S513*H513</f>
        <v>0</v>
      </c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  <c r="AR513" s="182" t="s">
        <v>110</v>
      </c>
      <c r="AT513" s="182" t="s">
        <v>105</v>
      </c>
      <c r="AU513" s="182" t="s">
        <v>69</v>
      </c>
      <c r="AY513" s="13" t="s">
        <v>111</v>
      </c>
      <c r="BE513" s="183">
        <f>IF(N513="základní",J513,0)</f>
        <v>6160</v>
      </c>
      <c r="BF513" s="183">
        <f>IF(N513="snížená",J513,0)</f>
        <v>0</v>
      </c>
      <c r="BG513" s="183">
        <f>IF(N513="zákl. přenesená",J513,0)</f>
        <v>0</v>
      </c>
      <c r="BH513" s="183">
        <f>IF(N513="sníž. přenesená",J513,0)</f>
        <v>0</v>
      </c>
      <c r="BI513" s="183">
        <f>IF(N513="nulová",J513,0)</f>
        <v>0</v>
      </c>
      <c r="BJ513" s="13" t="s">
        <v>77</v>
      </c>
      <c r="BK513" s="183">
        <f>ROUND(I513*H513,2)</f>
        <v>6160</v>
      </c>
      <c r="BL513" s="13" t="s">
        <v>112</v>
      </c>
      <c r="BM513" s="182" t="s">
        <v>974</v>
      </c>
    </row>
    <row r="514" s="2" customFormat="1">
      <c r="A514" s="28"/>
      <c r="B514" s="29"/>
      <c r="C514" s="30"/>
      <c r="D514" s="184" t="s">
        <v>114</v>
      </c>
      <c r="E514" s="30"/>
      <c r="F514" s="185" t="s">
        <v>973</v>
      </c>
      <c r="G514" s="30"/>
      <c r="H514" s="30"/>
      <c r="I514" s="30"/>
      <c r="J514" s="30"/>
      <c r="K514" s="30"/>
      <c r="L514" s="34"/>
      <c r="M514" s="186"/>
      <c r="N514" s="187"/>
      <c r="O514" s="73"/>
      <c r="P514" s="73"/>
      <c r="Q514" s="73"/>
      <c r="R514" s="73"/>
      <c r="S514" s="73"/>
      <c r="T514" s="74"/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  <c r="AT514" s="13" t="s">
        <v>114</v>
      </c>
      <c r="AU514" s="13" t="s">
        <v>69</v>
      </c>
    </row>
    <row r="515" s="2" customFormat="1" ht="16.5" customHeight="1">
      <c r="A515" s="28"/>
      <c r="B515" s="29"/>
      <c r="C515" s="171" t="s">
        <v>975</v>
      </c>
      <c r="D515" s="171" t="s">
        <v>105</v>
      </c>
      <c r="E515" s="172" t="s">
        <v>976</v>
      </c>
      <c r="F515" s="173" t="s">
        <v>977</v>
      </c>
      <c r="G515" s="174" t="s">
        <v>108</v>
      </c>
      <c r="H515" s="175">
        <v>2</v>
      </c>
      <c r="I515" s="176">
        <v>3500</v>
      </c>
      <c r="J515" s="176">
        <f>ROUND(I515*H515,2)</f>
        <v>7000</v>
      </c>
      <c r="K515" s="173" t="s">
        <v>109</v>
      </c>
      <c r="L515" s="177"/>
      <c r="M515" s="178" t="s">
        <v>17</v>
      </c>
      <c r="N515" s="179" t="s">
        <v>40</v>
      </c>
      <c r="O515" s="180">
        <v>0</v>
      </c>
      <c r="P515" s="180">
        <f>O515*H515</f>
        <v>0</v>
      </c>
      <c r="Q515" s="180">
        <v>0</v>
      </c>
      <c r="R515" s="180">
        <f>Q515*H515</f>
        <v>0</v>
      </c>
      <c r="S515" s="180">
        <v>0</v>
      </c>
      <c r="T515" s="181">
        <f>S515*H515</f>
        <v>0</v>
      </c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  <c r="AR515" s="182" t="s">
        <v>110</v>
      </c>
      <c r="AT515" s="182" t="s">
        <v>105</v>
      </c>
      <c r="AU515" s="182" t="s">
        <v>69</v>
      </c>
      <c r="AY515" s="13" t="s">
        <v>111</v>
      </c>
      <c r="BE515" s="183">
        <f>IF(N515="základní",J515,0)</f>
        <v>7000</v>
      </c>
      <c r="BF515" s="183">
        <f>IF(N515="snížená",J515,0)</f>
        <v>0</v>
      </c>
      <c r="BG515" s="183">
        <f>IF(N515="zákl. přenesená",J515,0)</f>
        <v>0</v>
      </c>
      <c r="BH515" s="183">
        <f>IF(N515="sníž. přenesená",J515,0)</f>
        <v>0</v>
      </c>
      <c r="BI515" s="183">
        <f>IF(N515="nulová",J515,0)</f>
        <v>0</v>
      </c>
      <c r="BJ515" s="13" t="s">
        <v>77</v>
      </c>
      <c r="BK515" s="183">
        <f>ROUND(I515*H515,2)</f>
        <v>7000</v>
      </c>
      <c r="BL515" s="13" t="s">
        <v>112</v>
      </c>
      <c r="BM515" s="182" t="s">
        <v>978</v>
      </c>
    </row>
    <row r="516" s="2" customFormat="1">
      <c r="A516" s="28"/>
      <c r="B516" s="29"/>
      <c r="C516" s="30"/>
      <c r="D516" s="184" t="s">
        <v>114</v>
      </c>
      <c r="E516" s="30"/>
      <c r="F516" s="185" t="s">
        <v>977</v>
      </c>
      <c r="G516" s="30"/>
      <c r="H516" s="30"/>
      <c r="I516" s="30"/>
      <c r="J516" s="30"/>
      <c r="K516" s="30"/>
      <c r="L516" s="34"/>
      <c r="M516" s="186"/>
      <c r="N516" s="187"/>
      <c r="O516" s="73"/>
      <c r="P516" s="73"/>
      <c r="Q516" s="73"/>
      <c r="R516" s="73"/>
      <c r="S516" s="73"/>
      <c r="T516" s="74"/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  <c r="AT516" s="13" t="s">
        <v>114</v>
      </c>
      <c r="AU516" s="13" t="s">
        <v>69</v>
      </c>
    </row>
    <row r="517" s="2" customFormat="1" ht="16.5" customHeight="1">
      <c r="A517" s="28"/>
      <c r="B517" s="29"/>
      <c r="C517" s="171" t="s">
        <v>979</v>
      </c>
      <c r="D517" s="171" t="s">
        <v>105</v>
      </c>
      <c r="E517" s="172" t="s">
        <v>980</v>
      </c>
      <c r="F517" s="173" t="s">
        <v>981</v>
      </c>
      <c r="G517" s="174" t="s">
        <v>108</v>
      </c>
      <c r="H517" s="175">
        <v>2</v>
      </c>
      <c r="I517" s="176">
        <v>3210</v>
      </c>
      <c r="J517" s="176">
        <f>ROUND(I517*H517,2)</f>
        <v>6420</v>
      </c>
      <c r="K517" s="173" t="s">
        <v>109</v>
      </c>
      <c r="L517" s="177"/>
      <c r="M517" s="178" t="s">
        <v>17</v>
      </c>
      <c r="N517" s="179" t="s">
        <v>40</v>
      </c>
      <c r="O517" s="180">
        <v>0</v>
      </c>
      <c r="P517" s="180">
        <f>O517*H517</f>
        <v>0</v>
      </c>
      <c r="Q517" s="180">
        <v>0</v>
      </c>
      <c r="R517" s="180">
        <f>Q517*H517</f>
        <v>0</v>
      </c>
      <c r="S517" s="180">
        <v>0</v>
      </c>
      <c r="T517" s="181">
        <f>S517*H517</f>
        <v>0</v>
      </c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  <c r="AR517" s="182" t="s">
        <v>110</v>
      </c>
      <c r="AT517" s="182" t="s">
        <v>105</v>
      </c>
      <c r="AU517" s="182" t="s">
        <v>69</v>
      </c>
      <c r="AY517" s="13" t="s">
        <v>111</v>
      </c>
      <c r="BE517" s="183">
        <f>IF(N517="základní",J517,0)</f>
        <v>6420</v>
      </c>
      <c r="BF517" s="183">
        <f>IF(N517="snížená",J517,0)</f>
        <v>0</v>
      </c>
      <c r="BG517" s="183">
        <f>IF(N517="zákl. přenesená",J517,0)</f>
        <v>0</v>
      </c>
      <c r="BH517" s="183">
        <f>IF(N517="sníž. přenesená",J517,0)</f>
        <v>0</v>
      </c>
      <c r="BI517" s="183">
        <f>IF(N517="nulová",J517,0)</f>
        <v>0</v>
      </c>
      <c r="BJ517" s="13" t="s">
        <v>77</v>
      </c>
      <c r="BK517" s="183">
        <f>ROUND(I517*H517,2)</f>
        <v>6420</v>
      </c>
      <c r="BL517" s="13" t="s">
        <v>112</v>
      </c>
      <c r="BM517" s="182" t="s">
        <v>982</v>
      </c>
    </row>
    <row r="518" s="2" customFormat="1">
      <c r="A518" s="28"/>
      <c r="B518" s="29"/>
      <c r="C518" s="30"/>
      <c r="D518" s="184" t="s">
        <v>114</v>
      </c>
      <c r="E518" s="30"/>
      <c r="F518" s="185" t="s">
        <v>981</v>
      </c>
      <c r="G518" s="30"/>
      <c r="H518" s="30"/>
      <c r="I518" s="30"/>
      <c r="J518" s="30"/>
      <c r="K518" s="30"/>
      <c r="L518" s="34"/>
      <c r="M518" s="186"/>
      <c r="N518" s="187"/>
      <c r="O518" s="73"/>
      <c r="P518" s="73"/>
      <c r="Q518" s="73"/>
      <c r="R518" s="73"/>
      <c r="S518" s="73"/>
      <c r="T518" s="74"/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  <c r="AT518" s="13" t="s">
        <v>114</v>
      </c>
      <c r="AU518" s="13" t="s">
        <v>69</v>
      </c>
    </row>
    <row r="519" s="2" customFormat="1" ht="16.5" customHeight="1">
      <c r="A519" s="28"/>
      <c r="B519" s="29"/>
      <c r="C519" s="171" t="s">
        <v>983</v>
      </c>
      <c r="D519" s="171" t="s">
        <v>105</v>
      </c>
      <c r="E519" s="172" t="s">
        <v>984</v>
      </c>
      <c r="F519" s="173" t="s">
        <v>985</v>
      </c>
      <c r="G519" s="174" t="s">
        <v>108</v>
      </c>
      <c r="H519" s="175">
        <v>2</v>
      </c>
      <c r="I519" s="176">
        <v>3690</v>
      </c>
      <c r="J519" s="176">
        <f>ROUND(I519*H519,2)</f>
        <v>7380</v>
      </c>
      <c r="K519" s="173" t="s">
        <v>109</v>
      </c>
      <c r="L519" s="177"/>
      <c r="M519" s="178" t="s">
        <v>17</v>
      </c>
      <c r="N519" s="179" t="s">
        <v>40</v>
      </c>
      <c r="O519" s="180">
        <v>0</v>
      </c>
      <c r="P519" s="180">
        <f>O519*H519</f>
        <v>0</v>
      </c>
      <c r="Q519" s="180">
        <v>0</v>
      </c>
      <c r="R519" s="180">
        <f>Q519*H519</f>
        <v>0</v>
      </c>
      <c r="S519" s="180">
        <v>0</v>
      </c>
      <c r="T519" s="181">
        <f>S519*H519</f>
        <v>0</v>
      </c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  <c r="AR519" s="182" t="s">
        <v>110</v>
      </c>
      <c r="AT519" s="182" t="s">
        <v>105</v>
      </c>
      <c r="AU519" s="182" t="s">
        <v>69</v>
      </c>
      <c r="AY519" s="13" t="s">
        <v>111</v>
      </c>
      <c r="BE519" s="183">
        <f>IF(N519="základní",J519,0)</f>
        <v>7380</v>
      </c>
      <c r="BF519" s="183">
        <f>IF(N519="snížená",J519,0)</f>
        <v>0</v>
      </c>
      <c r="BG519" s="183">
        <f>IF(N519="zákl. přenesená",J519,0)</f>
        <v>0</v>
      </c>
      <c r="BH519" s="183">
        <f>IF(N519="sníž. přenesená",J519,0)</f>
        <v>0</v>
      </c>
      <c r="BI519" s="183">
        <f>IF(N519="nulová",J519,0)</f>
        <v>0</v>
      </c>
      <c r="BJ519" s="13" t="s">
        <v>77</v>
      </c>
      <c r="BK519" s="183">
        <f>ROUND(I519*H519,2)</f>
        <v>7380</v>
      </c>
      <c r="BL519" s="13" t="s">
        <v>112</v>
      </c>
      <c r="BM519" s="182" t="s">
        <v>986</v>
      </c>
    </row>
    <row r="520" s="2" customFormat="1">
      <c r="A520" s="28"/>
      <c r="B520" s="29"/>
      <c r="C520" s="30"/>
      <c r="D520" s="184" t="s">
        <v>114</v>
      </c>
      <c r="E520" s="30"/>
      <c r="F520" s="185" t="s">
        <v>985</v>
      </c>
      <c r="G520" s="30"/>
      <c r="H520" s="30"/>
      <c r="I520" s="30"/>
      <c r="J520" s="30"/>
      <c r="K520" s="30"/>
      <c r="L520" s="34"/>
      <c r="M520" s="186"/>
      <c r="N520" s="187"/>
      <c r="O520" s="73"/>
      <c r="P520" s="73"/>
      <c r="Q520" s="73"/>
      <c r="R520" s="73"/>
      <c r="S520" s="73"/>
      <c r="T520" s="74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T520" s="13" t="s">
        <v>114</v>
      </c>
      <c r="AU520" s="13" t="s">
        <v>69</v>
      </c>
    </row>
    <row r="521" s="2" customFormat="1" ht="16.5" customHeight="1">
      <c r="A521" s="28"/>
      <c r="B521" s="29"/>
      <c r="C521" s="171" t="s">
        <v>987</v>
      </c>
      <c r="D521" s="171" t="s">
        <v>105</v>
      </c>
      <c r="E521" s="172" t="s">
        <v>988</v>
      </c>
      <c r="F521" s="173" t="s">
        <v>989</v>
      </c>
      <c r="G521" s="174" t="s">
        <v>108</v>
      </c>
      <c r="H521" s="175">
        <v>2</v>
      </c>
      <c r="I521" s="176">
        <v>7450</v>
      </c>
      <c r="J521" s="176">
        <f>ROUND(I521*H521,2)</f>
        <v>14900</v>
      </c>
      <c r="K521" s="173" t="s">
        <v>109</v>
      </c>
      <c r="L521" s="177"/>
      <c r="M521" s="178" t="s">
        <v>17</v>
      </c>
      <c r="N521" s="179" t="s">
        <v>40</v>
      </c>
      <c r="O521" s="180">
        <v>0</v>
      </c>
      <c r="P521" s="180">
        <f>O521*H521</f>
        <v>0</v>
      </c>
      <c r="Q521" s="180">
        <v>0</v>
      </c>
      <c r="R521" s="180">
        <f>Q521*H521</f>
        <v>0</v>
      </c>
      <c r="S521" s="180">
        <v>0</v>
      </c>
      <c r="T521" s="181">
        <f>S521*H521</f>
        <v>0</v>
      </c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R521" s="182" t="s">
        <v>110</v>
      </c>
      <c r="AT521" s="182" t="s">
        <v>105</v>
      </c>
      <c r="AU521" s="182" t="s">
        <v>69</v>
      </c>
      <c r="AY521" s="13" t="s">
        <v>111</v>
      </c>
      <c r="BE521" s="183">
        <f>IF(N521="základní",J521,0)</f>
        <v>14900</v>
      </c>
      <c r="BF521" s="183">
        <f>IF(N521="snížená",J521,0)</f>
        <v>0</v>
      </c>
      <c r="BG521" s="183">
        <f>IF(N521="zákl. přenesená",J521,0)</f>
        <v>0</v>
      </c>
      <c r="BH521" s="183">
        <f>IF(N521="sníž. přenesená",J521,0)</f>
        <v>0</v>
      </c>
      <c r="BI521" s="183">
        <f>IF(N521="nulová",J521,0)</f>
        <v>0</v>
      </c>
      <c r="BJ521" s="13" t="s">
        <v>77</v>
      </c>
      <c r="BK521" s="183">
        <f>ROUND(I521*H521,2)</f>
        <v>14900</v>
      </c>
      <c r="BL521" s="13" t="s">
        <v>112</v>
      </c>
      <c r="BM521" s="182" t="s">
        <v>990</v>
      </c>
    </row>
    <row r="522" s="2" customFormat="1">
      <c r="A522" s="28"/>
      <c r="B522" s="29"/>
      <c r="C522" s="30"/>
      <c r="D522" s="184" t="s">
        <v>114</v>
      </c>
      <c r="E522" s="30"/>
      <c r="F522" s="185" t="s">
        <v>989</v>
      </c>
      <c r="G522" s="30"/>
      <c r="H522" s="30"/>
      <c r="I522" s="30"/>
      <c r="J522" s="30"/>
      <c r="K522" s="30"/>
      <c r="L522" s="34"/>
      <c r="M522" s="186"/>
      <c r="N522" s="187"/>
      <c r="O522" s="73"/>
      <c r="P522" s="73"/>
      <c r="Q522" s="73"/>
      <c r="R522" s="73"/>
      <c r="S522" s="73"/>
      <c r="T522" s="74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T522" s="13" t="s">
        <v>114</v>
      </c>
      <c r="AU522" s="13" t="s">
        <v>69</v>
      </c>
    </row>
    <row r="523" s="2" customFormat="1" ht="16.5" customHeight="1">
      <c r="A523" s="28"/>
      <c r="B523" s="29"/>
      <c r="C523" s="171" t="s">
        <v>991</v>
      </c>
      <c r="D523" s="171" t="s">
        <v>105</v>
      </c>
      <c r="E523" s="172" t="s">
        <v>992</v>
      </c>
      <c r="F523" s="173" t="s">
        <v>993</v>
      </c>
      <c r="G523" s="174" t="s">
        <v>108</v>
      </c>
      <c r="H523" s="175">
        <v>3</v>
      </c>
      <c r="I523" s="176">
        <v>1490</v>
      </c>
      <c r="J523" s="176">
        <f>ROUND(I523*H523,2)</f>
        <v>4470</v>
      </c>
      <c r="K523" s="173" t="s">
        <v>109</v>
      </c>
      <c r="L523" s="177"/>
      <c r="M523" s="178" t="s">
        <v>17</v>
      </c>
      <c r="N523" s="179" t="s">
        <v>40</v>
      </c>
      <c r="O523" s="180">
        <v>0</v>
      </c>
      <c r="P523" s="180">
        <f>O523*H523</f>
        <v>0</v>
      </c>
      <c r="Q523" s="180">
        <v>0</v>
      </c>
      <c r="R523" s="180">
        <f>Q523*H523</f>
        <v>0</v>
      </c>
      <c r="S523" s="180">
        <v>0</v>
      </c>
      <c r="T523" s="181">
        <f>S523*H523</f>
        <v>0</v>
      </c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R523" s="182" t="s">
        <v>110</v>
      </c>
      <c r="AT523" s="182" t="s">
        <v>105</v>
      </c>
      <c r="AU523" s="182" t="s">
        <v>69</v>
      </c>
      <c r="AY523" s="13" t="s">
        <v>111</v>
      </c>
      <c r="BE523" s="183">
        <f>IF(N523="základní",J523,0)</f>
        <v>4470</v>
      </c>
      <c r="BF523" s="183">
        <f>IF(N523="snížená",J523,0)</f>
        <v>0</v>
      </c>
      <c r="BG523" s="183">
        <f>IF(N523="zákl. přenesená",J523,0)</f>
        <v>0</v>
      </c>
      <c r="BH523" s="183">
        <f>IF(N523="sníž. přenesená",J523,0)</f>
        <v>0</v>
      </c>
      <c r="BI523" s="183">
        <f>IF(N523="nulová",J523,0)</f>
        <v>0</v>
      </c>
      <c r="BJ523" s="13" t="s">
        <v>77</v>
      </c>
      <c r="BK523" s="183">
        <f>ROUND(I523*H523,2)</f>
        <v>4470</v>
      </c>
      <c r="BL523" s="13" t="s">
        <v>112</v>
      </c>
      <c r="BM523" s="182" t="s">
        <v>994</v>
      </c>
    </row>
    <row r="524" s="2" customFormat="1">
      <c r="A524" s="28"/>
      <c r="B524" s="29"/>
      <c r="C524" s="30"/>
      <c r="D524" s="184" t="s">
        <v>114</v>
      </c>
      <c r="E524" s="30"/>
      <c r="F524" s="185" t="s">
        <v>993</v>
      </c>
      <c r="G524" s="30"/>
      <c r="H524" s="30"/>
      <c r="I524" s="30"/>
      <c r="J524" s="30"/>
      <c r="K524" s="30"/>
      <c r="L524" s="34"/>
      <c r="M524" s="186"/>
      <c r="N524" s="187"/>
      <c r="O524" s="73"/>
      <c r="P524" s="73"/>
      <c r="Q524" s="73"/>
      <c r="R524" s="73"/>
      <c r="S524" s="73"/>
      <c r="T524" s="74"/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T524" s="13" t="s">
        <v>114</v>
      </c>
      <c r="AU524" s="13" t="s">
        <v>69</v>
      </c>
    </row>
    <row r="525" s="2" customFormat="1" ht="16.5" customHeight="1">
      <c r="A525" s="28"/>
      <c r="B525" s="29"/>
      <c r="C525" s="171" t="s">
        <v>995</v>
      </c>
      <c r="D525" s="171" t="s">
        <v>105</v>
      </c>
      <c r="E525" s="172" t="s">
        <v>996</v>
      </c>
      <c r="F525" s="173" t="s">
        <v>997</v>
      </c>
      <c r="G525" s="174" t="s">
        <v>108</v>
      </c>
      <c r="H525" s="175">
        <v>3</v>
      </c>
      <c r="I525" s="176">
        <v>5700</v>
      </c>
      <c r="J525" s="176">
        <f>ROUND(I525*H525,2)</f>
        <v>17100</v>
      </c>
      <c r="K525" s="173" t="s">
        <v>109</v>
      </c>
      <c r="L525" s="177"/>
      <c r="M525" s="178" t="s">
        <v>17</v>
      </c>
      <c r="N525" s="179" t="s">
        <v>40</v>
      </c>
      <c r="O525" s="180">
        <v>0</v>
      </c>
      <c r="P525" s="180">
        <f>O525*H525</f>
        <v>0</v>
      </c>
      <c r="Q525" s="180">
        <v>0</v>
      </c>
      <c r="R525" s="180">
        <f>Q525*H525</f>
        <v>0</v>
      </c>
      <c r="S525" s="180">
        <v>0</v>
      </c>
      <c r="T525" s="181">
        <f>S525*H525</f>
        <v>0</v>
      </c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R525" s="182" t="s">
        <v>110</v>
      </c>
      <c r="AT525" s="182" t="s">
        <v>105</v>
      </c>
      <c r="AU525" s="182" t="s">
        <v>69</v>
      </c>
      <c r="AY525" s="13" t="s">
        <v>111</v>
      </c>
      <c r="BE525" s="183">
        <f>IF(N525="základní",J525,0)</f>
        <v>17100</v>
      </c>
      <c r="BF525" s="183">
        <f>IF(N525="snížená",J525,0)</f>
        <v>0</v>
      </c>
      <c r="BG525" s="183">
        <f>IF(N525="zákl. přenesená",J525,0)</f>
        <v>0</v>
      </c>
      <c r="BH525" s="183">
        <f>IF(N525="sníž. přenesená",J525,0)</f>
        <v>0</v>
      </c>
      <c r="BI525" s="183">
        <f>IF(N525="nulová",J525,0)</f>
        <v>0</v>
      </c>
      <c r="BJ525" s="13" t="s">
        <v>77</v>
      </c>
      <c r="BK525" s="183">
        <f>ROUND(I525*H525,2)</f>
        <v>17100</v>
      </c>
      <c r="BL525" s="13" t="s">
        <v>112</v>
      </c>
      <c r="BM525" s="182" t="s">
        <v>998</v>
      </c>
    </row>
    <row r="526" s="2" customFormat="1">
      <c r="A526" s="28"/>
      <c r="B526" s="29"/>
      <c r="C526" s="30"/>
      <c r="D526" s="184" t="s">
        <v>114</v>
      </c>
      <c r="E526" s="30"/>
      <c r="F526" s="185" t="s">
        <v>997</v>
      </c>
      <c r="G526" s="30"/>
      <c r="H526" s="30"/>
      <c r="I526" s="30"/>
      <c r="J526" s="30"/>
      <c r="K526" s="30"/>
      <c r="L526" s="34"/>
      <c r="M526" s="186"/>
      <c r="N526" s="187"/>
      <c r="O526" s="73"/>
      <c r="P526" s="73"/>
      <c r="Q526" s="73"/>
      <c r="R526" s="73"/>
      <c r="S526" s="73"/>
      <c r="T526" s="74"/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T526" s="13" t="s">
        <v>114</v>
      </c>
      <c r="AU526" s="13" t="s">
        <v>69</v>
      </c>
    </row>
    <row r="527" s="2" customFormat="1" ht="16.5" customHeight="1">
      <c r="A527" s="28"/>
      <c r="B527" s="29"/>
      <c r="C527" s="171" t="s">
        <v>999</v>
      </c>
      <c r="D527" s="171" t="s">
        <v>105</v>
      </c>
      <c r="E527" s="172" t="s">
        <v>1000</v>
      </c>
      <c r="F527" s="173" t="s">
        <v>1001</v>
      </c>
      <c r="G527" s="174" t="s">
        <v>108</v>
      </c>
      <c r="H527" s="175">
        <v>2</v>
      </c>
      <c r="I527" s="176">
        <v>7890</v>
      </c>
      <c r="J527" s="176">
        <f>ROUND(I527*H527,2)</f>
        <v>15780</v>
      </c>
      <c r="K527" s="173" t="s">
        <v>109</v>
      </c>
      <c r="L527" s="177"/>
      <c r="M527" s="178" t="s">
        <v>17</v>
      </c>
      <c r="N527" s="179" t="s">
        <v>40</v>
      </c>
      <c r="O527" s="180">
        <v>0</v>
      </c>
      <c r="P527" s="180">
        <f>O527*H527</f>
        <v>0</v>
      </c>
      <c r="Q527" s="180">
        <v>0</v>
      </c>
      <c r="R527" s="180">
        <f>Q527*H527</f>
        <v>0</v>
      </c>
      <c r="S527" s="180">
        <v>0</v>
      </c>
      <c r="T527" s="181">
        <f>S527*H527</f>
        <v>0</v>
      </c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R527" s="182" t="s">
        <v>110</v>
      </c>
      <c r="AT527" s="182" t="s">
        <v>105</v>
      </c>
      <c r="AU527" s="182" t="s">
        <v>69</v>
      </c>
      <c r="AY527" s="13" t="s">
        <v>111</v>
      </c>
      <c r="BE527" s="183">
        <f>IF(N527="základní",J527,0)</f>
        <v>15780</v>
      </c>
      <c r="BF527" s="183">
        <f>IF(N527="snížená",J527,0)</f>
        <v>0</v>
      </c>
      <c r="BG527" s="183">
        <f>IF(N527="zákl. přenesená",J527,0)</f>
        <v>0</v>
      </c>
      <c r="BH527" s="183">
        <f>IF(N527="sníž. přenesená",J527,0)</f>
        <v>0</v>
      </c>
      <c r="BI527" s="183">
        <f>IF(N527="nulová",J527,0)</f>
        <v>0</v>
      </c>
      <c r="BJ527" s="13" t="s">
        <v>77</v>
      </c>
      <c r="BK527" s="183">
        <f>ROUND(I527*H527,2)</f>
        <v>15780</v>
      </c>
      <c r="BL527" s="13" t="s">
        <v>112</v>
      </c>
      <c r="BM527" s="182" t="s">
        <v>1002</v>
      </c>
    </row>
    <row r="528" s="2" customFormat="1">
      <c r="A528" s="28"/>
      <c r="B528" s="29"/>
      <c r="C528" s="30"/>
      <c r="D528" s="184" t="s">
        <v>114</v>
      </c>
      <c r="E528" s="30"/>
      <c r="F528" s="185" t="s">
        <v>1001</v>
      </c>
      <c r="G528" s="30"/>
      <c r="H528" s="30"/>
      <c r="I528" s="30"/>
      <c r="J528" s="30"/>
      <c r="K528" s="30"/>
      <c r="L528" s="34"/>
      <c r="M528" s="186"/>
      <c r="N528" s="187"/>
      <c r="O528" s="73"/>
      <c r="P528" s="73"/>
      <c r="Q528" s="73"/>
      <c r="R528" s="73"/>
      <c r="S528" s="73"/>
      <c r="T528" s="74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T528" s="13" t="s">
        <v>114</v>
      </c>
      <c r="AU528" s="13" t="s">
        <v>69</v>
      </c>
    </row>
    <row r="529" s="2" customFormat="1" ht="16.5" customHeight="1">
      <c r="A529" s="28"/>
      <c r="B529" s="29"/>
      <c r="C529" s="171" t="s">
        <v>1003</v>
      </c>
      <c r="D529" s="171" t="s">
        <v>105</v>
      </c>
      <c r="E529" s="172" t="s">
        <v>1004</v>
      </c>
      <c r="F529" s="173" t="s">
        <v>1005</v>
      </c>
      <c r="G529" s="174" t="s">
        <v>136</v>
      </c>
      <c r="H529" s="175">
        <v>10</v>
      </c>
      <c r="I529" s="176">
        <v>8.4800000000000004</v>
      </c>
      <c r="J529" s="176">
        <f>ROUND(I529*H529,2)</f>
        <v>84.799999999999997</v>
      </c>
      <c r="K529" s="173" t="s">
        <v>109</v>
      </c>
      <c r="L529" s="177"/>
      <c r="M529" s="178" t="s">
        <v>17</v>
      </c>
      <c r="N529" s="179" t="s">
        <v>40</v>
      </c>
      <c r="O529" s="180">
        <v>0</v>
      </c>
      <c r="P529" s="180">
        <f>O529*H529</f>
        <v>0</v>
      </c>
      <c r="Q529" s="180">
        <v>0</v>
      </c>
      <c r="R529" s="180">
        <f>Q529*H529</f>
        <v>0</v>
      </c>
      <c r="S529" s="180">
        <v>0</v>
      </c>
      <c r="T529" s="181">
        <f>S529*H529</f>
        <v>0</v>
      </c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  <c r="AR529" s="182" t="s">
        <v>110</v>
      </c>
      <c r="AT529" s="182" t="s">
        <v>105</v>
      </c>
      <c r="AU529" s="182" t="s">
        <v>69</v>
      </c>
      <c r="AY529" s="13" t="s">
        <v>111</v>
      </c>
      <c r="BE529" s="183">
        <f>IF(N529="základní",J529,0)</f>
        <v>84.799999999999997</v>
      </c>
      <c r="BF529" s="183">
        <f>IF(N529="snížená",J529,0)</f>
        <v>0</v>
      </c>
      <c r="BG529" s="183">
        <f>IF(N529="zákl. přenesená",J529,0)</f>
        <v>0</v>
      </c>
      <c r="BH529" s="183">
        <f>IF(N529="sníž. přenesená",J529,0)</f>
        <v>0</v>
      </c>
      <c r="BI529" s="183">
        <f>IF(N529="nulová",J529,0)</f>
        <v>0</v>
      </c>
      <c r="BJ529" s="13" t="s">
        <v>77</v>
      </c>
      <c r="BK529" s="183">
        <f>ROUND(I529*H529,2)</f>
        <v>84.799999999999997</v>
      </c>
      <c r="BL529" s="13" t="s">
        <v>112</v>
      </c>
      <c r="BM529" s="182" t="s">
        <v>1006</v>
      </c>
    </row>
    <row r="530" s="2" customFormat="1">
      <c r="A530" s="28"/>
      <c r="B530" s="29"/>
      <c r="C530" s="30"/>
      <c r="D530" s="184" t="s">
        <v>114</v>
      </c>
      <c r="E530" s="30"/>
      <c r="F530" s="185" t="s">
        <v>1005</v>
      </c>
      <c r="G530" s="30"/>
      <c r="H530" s="30"/>
      <c r="I530" s="30"/>
      <c r="J530" s="30"/>
      <c r="K530" s="30"/>
      <c r="L530" s="34"/>
      <c r="M530" s="186"/>
      <c r="N530" s="187"/>
      <c r="O530" s="73"/>
      <c r="P530" s="73"/>
      <c r="Q530" s="73"/>
      <c r="R530" s="73"/>
      <c r="S530" s="73"/>
      <c r="T530" s="74"/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8"/>
      <c r="AT530" s="13" t="s">
        <v>114</v>
      </c>
      <c r="AU530" s="13" t="s">
        <v>69</v>
      </c>
    </row>
    <row r="531" s="2" customFormat="1" ht="16.5" customHeight="1">
      <c r="A531" s="28"/>
      <c r="B531" s="29"/>
      <c r="C531" s="171" t="s">
        <v>1007</v>
      </c>
      <c r="D531" s="171" t="s">
        <v>105</v>
      </c>
      <c r="E531" s="172" t="s">
        <v>1008</v>
      </c>
      <c r="F531" s="173" t="s">
        <v>1009</v>
      </c>
      <c r="G531" s="174" t="s">
        <v>136</v>
      </c>
      <c r="H531" s="175">
        <v>10</v>
      </c>
      <c r="I531" s="176">
        <v>8.25</v>
      </c>
      <c r="J531" s="176">
        <f>ROUND(I531*H531,2)</f>
        <v>82.5</v>
      </c>
      <c r="K531" s="173" t="s">
        <v>109</v>
      </c>
      <c r="L531" s="177"/>
      <c r="M531" s="178" t="s">
        <v>17</v>
      </c>
      <c r="N531" s="179" t="s">
        <v>40</v>
      </c>
      <c r="O531" s="180">
        <v>0</v>
      </c>
      <c r="P531" s="180">
        <f>O531*H531</f>
        <v>0</v>
      </c>
      <c r="Q531" s="180">
        <v>0</v>
      </c>
      <c r="R531" s="180">
        <f>Q531*H531</f>
        <v>0</v>
      </c>
      <c r="S531" s="180">
        <v>0</v>
      </c>
      <c r="T531" s="181">
        <f>S531*H531</f>
        <v>0</v>
      </c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R531" s="182" t="s">
        <v>110</v>
      </c>
      <c r="AT531" s="182" t="s">
        <v>105</v>
      </c>
      <c r="AU531" s="182" t="s">
        <v>69</v>
      </c>
      <c r="AY531" s="13" t="s">
        <v>111</v>
      </c>
      <c r="BE531" s="183">
        <f>IF(N531="základní",J531,0)</f>
        <v>82.5</v>
      </c>
      <c r="BF531" s="183">
        <f>IF(N531="snížená",J531,0)</f>
        <v>0</v>
      </c>
      <c r="BG531" s="183">
        <f>IF(N531="zákl. přenesená",J531,0)</f>
        <v>0</v>
      </c>
      <c r="BH531" s="183">
        <f>IF(N531="sníž. přenesená",J531,0)</f>
        <v>0</v>
      </c>
      <c r="BI531" s="183">
        <f>IF(N531="nulová",J531,0)</f>
        <v>0</v>
      </c>
      <c r="BJ531" s="13" t="s">
        <v>77</v>
      </c>
      <c r="BK531" s="183">
        <f>ROUND(I531*H531,2)</f>
        <v>82.5</v>
      </c>
      <c r="BL531" s="13" t="s">
        <v>112</v>
      </c>
      <c r="BM531" s="182" t="s">
        <v>1010</v>
      </c>
    </row>
    <row r="532" s="2" customFormat="1">
      <c r="A532" s="28"/>
      <c r="B532" s="29"/>
      <c r="C532" s="30"/>
      <c r="D532" s="184" t="s">
        <v>114</v>
      </c>
      <c r="E532" s="30"/>
      <c r="F532" s="185" t="s">
        <v>1009</v>
      </c>
      <c r="G532" s="30"/>
      <c r="H532" s="30"/>
      <c r="I532" s="30"/>
      <c r="J532" s="30"/>
      <c r="K532" s="30"/>
      <c r="L532" s="34"/>
      <c r="M532" s="186"/>
      <c r="N532" s="187"/>
      <c r="O532" s="73"/>
      <c r="P532" s="73"/>
      <c r="Q532" s="73"/>
      <c r="R532" s="73"/>
      <c r="S532" s="73"/>
      <c r="T532" s="74"/>
      <c r="U532" s="28"/>
      <c r="V532" s="28"/>
      <c r="W532" s="28"/>
      <c r="X532" s="28"/>
      <c r="Y532" s="28"/>
      <c r="Z532" s="28"/>
      <c r="AA532" s="28"/>
      <c r="AB532" s="28"/>
      <c r="AC532" s="28"/>
      <c r="AD532" s="28"/>
      <c r="AE532" s="28"/>
      <c r="AT532" s="13" t="s">
        <v>114</v>
      </c>
      <c r="AU532" s="13" t="s">
        <v>69</v>
      </c>
    </row>
    <row r="533" s="2" customFormat="1" ht="16.5" customHeight="1">
      <c r="A533" s="28"/>
      <c r="B533" s="29"/>
      <c r="C533" s="171" t="s">
        <v>1011</v>
      </c>
      <c r="D533" s="171" t="s">
        <v>105</v>
      </c>
      <c r="E533" s="172" t="s">
        <v>1012</v>
      </c>
      <c r="F533" s="173" t="s">
        <v>1013</v>
      </c>
      <c r="G533" s="174" t="s">
        <v>136</v>
      </c>
      <c r="H533" s="175">
        <v>10</v>
      </c>
      <c r="I533" s="176">
        <v>13</v>
      </c>
      <c r="J533" s="176">
        <f>ROUND(I533*H533,2)</f>
        <v>130</v>
      </c>
      <c r="K533" s="173" t="s">
        <v>109</v>
      </c>
      <c r="L533" s="177"/>
      <c r="M533" s="178" t="s">
        <v>17</v>
      </c>
      <c r="N533" s="179" t="s">
        <v>40</v>
      </c>
      <c r="O533" s="180">
        <v>0</v>
      </c>
      <c r="P533" s="180">
        <f>O533*H533</f>
        <v>0</v>
      </c>
      <c r="Q533" s="180">
        <v>0</v>
      </c>
      <c r="R533" s="180">
        <f>Q533*H533</f>
        <v>0</v>
      </c>
      <c r="S533" s="180">
        <v>0</v>
      </c>
      <c r="T533" s="181">
        <f>S533*H533</f>
        <v>0</v>
      </c>
      <c r="U533" s="28"/>
      <c r="V533" s="28"/>
      <c r="W533" s="28"/>
      <c r="X533" s="28"/>
      <c r="Y533" s="28"/>
      <c r="Z533" s="28"/>
      <c r="AA533" s="28"/>
      <c r="AB533" s="28"/>
      <c r="AC533" s="28"/>
      <c r="AD533" s="28"/>
      <c r="AE533" s="28"/>
      <c r="AR533" s="182" t="s">
        <v>110</v>
      </c>
      <c r="AT533" s="182" t="s">
        <v>105</v>
      </c>
      <c r="AU533" s="182" t="s">
        <v>69</v>
      </c>
      <c r="AY533" s="13" t="s">
        <v>111</v>
      </c>
      <c r="BE533" s="183">
        <f>IF(N533="základní",J533,0)</f>
        <v>130</v>
      </c>
      <c r="BF533" s="183">
        <f>IF(N533="snížená",J533,0)</f>
        <v>0</v>
      </c>
      <c r="BG533" s="183">
        <f>IF(N533="zákl. přenesená",J533,0)</f>
        <v>0</v>
      </c>
      <c r="BH533" s="183">
        <f>IF(N533="sníž. přenesená",J533,0)</f>
        <v>0</v>
      </c>
      <c r="BI533" s="183">
        <f>IF(N533="nulová",J533,0)</f>
        <v>0</v>
      </c>
      <c r="BJ533" s="13" t="s">
        <v>77</v>
      </c>
      <c r="BK533" s="183">
        <f>ROUND(I533*H533,2)</f>
        <v>130</v>
      </c>
      <c r="BL533" s="13" t="s">
        <v>112</v>
      </c>
      <c r="BM533" s="182" t="s">
        <v>1014</v>
      </c>
    </row>
    <row r="534" s="2" customFormat="1">
      <c r="A534" s="28"/>
      <c r="B534" s="29"/>
      <c r="C534" s="30"/>
      <c r="D534" s="184" t="s">
        <v>114</v>
      </c>
      <c r="E534" s="30"/>
      <c r="F534" s="185" t="s">
        <v>1013</v>
      </c>
      <c r="G534" s="30"/>
      <c r="H534" s="30"/>
      <c r="I534" s="30"/>
      <c r="J534" s="30"/>
      <c r="K534" s="30"/>
      <c r="L534" s="34"/>
      <c r="M534" s="186"/>
      <c r="N534" s="187"/>
      <c r="O534" s="73"/>
      <c r="P534" s="73"/>
      <c r="Q534" s="73"/>
      <c r="R534" s="73"/>
      <c r="S534" s="73"/>
      <c r="T534" s="74"/>
      <c r="U534" s="28"/>
      <c r="V534" s="28"/>
      <c r="W534" s="28"/>
      <c r="X534" s="28"/>
      <c r="Y534" s="28"/>
      <c r="Z534" s="28"/>
      <c r="AA534" s="28"/>
      <c r="AB534" s="28"/>
      <c r="AC534" s="28"/>
      <c r="AD534" s="28"/>
      <c r="AE534" s="28"/>
      <c r="AT534" s="13" t="s">
        <v>114</v>
      </c>
      <c r="AU534" s="13" t="s">
        <v>69</v>
      </c>
    </row>
    <row r="535" s="2" customFormat="1" ht="16.5" customHeight="1">
      <c r="A535" s="28"/>
      <c r="B535" s="29"/>
      <c r="C535" s="171" t="s">
        <v>1015</v>
      </c>
      <c r="D535" s="171" t="s">
        <v>105</v>
      </c>
      <c r="E535" s="172" t="s">
        <v>1016</v>
      </c>
      <c r="F535" s="173" t="s">
        <v>1017</v>
      </c>
      <c r="G535" s="174" t="s">
        <v>136</v>
      </c>
      <c r="H535" s="175">
        <v>10</v>
      </c>
      <c r="I535" s="176">
        <v>17.300000000000001</v>
      </c>
      <c r="J535" s="176">
        <f>ROUND(I535*H535,2)</f>
        <v>173</v>
      </c>
      <c r="K535" s="173" t="s">
        <v>109</v>
      </c>
      <c r="L535" s="177"/>
      <c r="M535" s="178" t="s">
        <v>17</v>
      </c>
      <c r="N535" s="179" t="s">
        <v>40</v>
      </c>
      <c r="O535" s="180">
        <v>0</v>
      </c>
      <c r="P535" s="180">
        <f>O535*H535</f>
        <v>0</v>
      </c>
      <c r="Q535" s="180">
        <v>0</v>
      </c>
      <c r="R535" s="180">
        <f>Q535*H535</f>
        <v>0</v>
      </c>
      <c r="S535" s="180">
        <v>0</v>
      </c>
      <c r="T535" s="181">
        <f>S535*H535</f>
        <v>0</v>
      </c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  <c r="AR535" s="182" t="s">
        <v>110</v>
      </c>
      <c r="AT535" s="182" t="s">
        <v>105</v>
      </c>
      <c r="AU535" s="182" t="s">
        <v>69</v>
      </c>
      <c r="AY535" s="13" t="s">
        <v>111</v>
      </c>
      <c r="BE535" s="183">
        <f>IF(N535="základní",J535,0)</f>
        <v>173</v>
      </c>
      <c r="BF535" s="183">
        <f>IF(N535="snížená",J535,0)</f>
        <v>0</v>
      </c>
      <c r="BG535" s="183">
        <f>IF(N535="zákl. přenesená",J535,0)</f>
        <v>0</v>
      </c>
      <c r="BH535" s="183">
        <f>IF(N535="sníž. přenesená",J535,0)</f>
        <v>0</v>
      </c>
      <c r="BI535" s="183">
        <f>IF(N535="nulová",J535,0)</f>
        <v>0</v>
      </c>
      <c r="BJ535" s="13" t="s">
        <v>77</v>
      </c>
      <c r="BK535" s="183">
        <f>ROUND(I535*H535,2)</f>
        <v>173</v>
      </c>
      <c r="BL535" s="13" t="s">
        <v>112</v>
      </c>
      <c r="BM535" s="182" t="s">
        <v>1018</v>
      </c>
    </row>
    <row r="536" s="2" customFormat="1">
      <c r="A536" s="28"/>
      <c r="B536" s="29"/>
      <c r="C536" s="30"/>
      <c r="D536" s="184" t="s">
        <v>114</v>
      </c>
      <c r="E536" s="30"/>
      <c r="F536" s="185" t="s">
        <v>1017</v>
      </c>
      <c r="G536" s="30"/>
      <c r="H536" s="30"/>
      <c r="I536" s="30"/>
      <c r="J536" s="30"/>
      <c r="K536" s="30"/>
      <c r="L536" s="34"/>
      <c r="M536" s="186"/>
      <c r="N536" s="187"/>
      <c r="O536" s="73"/>
      <c r="P536" s="73"/>
      <c r="Q536" s="73"/>
      <c r="R536" s="73"/>
      <c r="S536" s="73"/>
      <c r="T536" s="74"/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8"/>
      <c r="AT536" s="13" t="s">
        <v>114</v>
      </c>
      <c r="AU536" s="13" t="s">
        <v>69</v>
      </c>
    </row>
    <row r="537" s="2" customFormat="1" ht="16.5" customHeight="1">
      <c r="A537" s="28"/>
      <c r="B537" s="29"/>
      <c r="C537" s="171" t="s">
        <v>1019</v>
      </c>
      <c r="D537" s="171" t="s">
        <v>105</v>
      </c>
      <c r="E537" s="172" t="s">
        <v>1020</v>
      </c>
      <c r="F537" s="173" t="s">
        <v>1021</v>
      </c>
      <c r="G537" s="174" t="s">
        <v>136</v>
      </c>
      <c r="H537" s="175">
        <v>10</v>
      </c>
      <c r="I537" s="176">
        <v>22.5</v>
      </c>
      <c r="J537" s="176">
        <f>ROUND(I537*H537,2)</f>
        <v>225</v>
      </c>
      <c r="K537" s="173" t="s">
        <v>109</v>
      </c>
      <c r="L537" s="177"/>
      <c r="M537" s="178" t="s">
        <v>17</v>
      </c>
      <c r="N537" s="179" t="s">
        <v>40</v>
      </c>
      <c r="O537" s="180">
        <v>0</v>
      </c>
      <c r="P537" s="180">
        <f>O537*H537</f>
        <v>0</v>
      </c>
      <c r="Q537" s="180">
        <v>0</v>
      </c>
      <c r="R537" s="180">
        <f>Q537*H537</f>
        <v>0</v>
      </c>
      <c r="S537" s="180">
        <v>0</v>
      </c>
      <c r="T537" s="181">
        <f>S537*H537</f>
        <v>0</v>
      </c>
      <c r="U537" s="28"/>
      <c r="V537" s="28"/>
      <c r="W537" s="28"/>
      <c r="X537" s="28"/>
      <c r="Y537" s="28"/>
      <c r="Z537" s="28"/>
      <c r="AA537" s="28"/>
      <c r="AB537" s="28"/>
      <c r="AC537" s="28"/>
      <c r="AD537" s="28"/>
      <c r="AE537" s="28"/>
      <c r="AR537" s="182" t="s">
        <v>110</v>
      </c>
      <c r="AT537" s="182" t="s">
        <v>105</v>
      </c>
      <c r="AU537" s="182" t="s">
        <v>69</v>
      </c>
      <c r="AY537" s="13" t="s">
        <v>111</v>
      </c>
      <c r="BE537" s="183">
        <f>IF(N537="základní",J537,0)</f>
        <v>225</v>
      </c>
      <c r="BF537" s="183">
        <f>IF(N537="snížená",J537,0)</f>
        <v>0</v>
      </c>
      <c r="BG537" s="183">
        <f>IF(N537="zákl. přenesená",J537,0)</f>
        <v>0</v>
      </c>
      <c r="BH537" s="183">
        <f>IF(N537="sníž. přenesená",J537,0)</f>
        <v>0</v>
      </c>
      <c r="BI537" s="183">
        <f>IF(N537="nulová",J537,0)</f>
        <v>0</v>
      </c>
      <c r="BJ537" s="13" t="s">
        <v>77</v>
      </c>
      <c r="BK537" s="183">
        <f>ROUND(I537*H537,2)</f>
        <v>225</v>
      </c>
      <c r="BL537" s="13" t="s">
        <v>112</v>
      </c>
      <c r="BM537" s="182" t="s">
        <v>1022</v>
      </c>
    </row>
    <row r="538" s="2" customFormat="1">
      <c r="A538" s="28"/>
      <c r="B538" s="29"/>
      <c r="C538" s="30"/>
      <c r="D538" s="184" t="s">
        <v>114</v>
      </c>
      <c r="E538" s="30"/>
      <c r="F538" s="185" t="s">
        <v>1021</v>
      </c>
      <c r="G538" s="30"/>
      <c r="H538" s="30"/>
      <c r="I538" s="30"/>
      <c r="J538" s="30"/>
      <c r="K538" s="30"/>
      <c r="L538" s="34"/>
      <c r="M538" s="186"/>
      <c r="N538" s="187"/>
      <c r="O538" s="73"/>
      <c r="P538" s="73"/>
      <c r="Q538" s="73"/>
      <c r="R538" s="73"/>
      <c r="S538" s="73"/>
      <c r="T538" s="74"/>
      <c r="U538" s="28"/>
      <c r="V538" s="28"/>
      <c r="W538" s="28"/>
      <c r="X538" s="28"/>
      <c r="Y538" s="28"/>
      <c r="Z538" s="28"/>
      <c r="AA538" s="28"/>
      <c r="AB538" s="28"/>
      <c r="AC538" s="28"/>
      <c r="AD538" s="28"/>
      <c r="AE538" s="28"/>
      <c r="AT538" s="13" t="s">
        <v>114</v>
      </c>
      <c r="AU538" s="13" t="s">
        <v>69</v>
      </c>
    </row>
    <row r="539" s="2" customFormat="1" ht="16.5" customHeight="1">
      <c r="A539" s="28"/>
      <c r="B539" s="29"/>
      <c r="C539" s="171" t="s">
        <v>1023</v>
      </c>
      <c r="D539" s="171" t="s">
        <v>105</v>
      </c>
      <c r="E539" s="172" t="s">
        <v>1024</v>
      </c>
      <c r="F539" s="173" t="s">
        <v>1025</v>
      </c>
      <c r="G539" s="174" t="s">
        <v>136</v>
      </c>
      <c r="H539" s="175">
        <v>10</v>
      </c>
      <c r="I539" s="176">
        <v>16.100000000000001</v>
      </c>
      <c r="J539" s="176">
        <f>ROUND(I539*H539,2)</f>
        <v>161</v>
      </c>
      <c r="K539" s="173" t="s">
        <v>109</v>
      </c>
      <c r="L539" s="177"/>
      <c r="M539" s="178" t="s">
        <v>17</v>
      </c>
      <c r="N539" s="179" t="s">
        <v>40</v>
      </c>
      <c r="O539" s="180">
        <v>0</v>
      </c>
      <c r="P539" s="180">
        <f>O539*H539</f>
        <v>0</v>
      </c>
      <c r="Q539" s="180">
        <v>0</v>
      </c>
      <c r="R539" s="180">
        <f>Q539*H539</f>
        <v>0</v>
      </c>
      <c r="S539" s="180">
        <v>0</v>
      </c>
      <c r="T539" s="181">
        <f>S539*H539</f>
        <v>0</v>
      </c>
      <c r="U539" s="28"/>
      <c r="V539" s="28"/>
      <c r="W539" s="28"/>
      <c r="X539" s="28"/>
      <c r="Y539" s="28"/>
      <c r="Z539" s="28"/>
      <c r="AA539" s="28"/>
      <c r="AB539" s="28"/>
      <c r="AC539" s="28"/>
      <c r="AD539" s="28"/>
      <c r="AE539" s="28"/>
      <c r="AR539" s="182" t="s">
        <v>110</v>
      </c>
      <c r="AT539" s="182" t="s">
        <v>105</v>
      </c>
      <c r="AU539" s="182" t="s">
        <v>69</v>
      </c>
      <c r="AY539" s="13" t="s">
        <v>111</v>
      </c>
      <c r="BE539" s="183">
        <f>IF(N539="základní",J539,0)</f>
        <v>161</v>
      </c>
      <c r="BF539" s="183">
        <f>IF(N539="snížená",J539,0)</f>
        <v>0</v>
      </c>
      <c r="BG539" s="183">
        <f>IF(N539="zákl. přenesená",J539,0)</f>
        <v>0</v>
      </c>
      <c r="BH539" s="183">
        <f>IF(N539="sníž. přenesená",J539,0)</f>
        <v>0</v>
      </c>
      <c r="BI539" s="183">
        <f>IF(N539="nulová",J539,0)</f>
        <v>0</v>
      </c>
      <c r="BJ539" s="13" t="s">
        <v>77</v>
      </c>
      <c r="BK539" s="183">
        <f>ROUND(I539*H539,2)</f>
        <v>161</v>
      </c>
      <c r="BL539" s="13" t="s">
        <v>112</v>
      </c>
      <c r="BM539" s="182" t="s">
        <v>1026</v>
      </c>
    </row>
    <row r="540" s="2" customFormat="1">
      <c r="A540" s="28"/>
      <c r="B540" s="29"/>
      <c r="C540" s="30"/>
      <c r="D540" s="184" t="s">
        <v>114</v>
      </c>
      <c r="E540" s="30"/>
      <c r="F540" s="185" t="s">
        <v>1025</v>
      </c>
      <c r="G540" s="30"/>
      <c r="H540" s="30"/>
      <c r="I540" s="30"/>
      <c r="J540" s="30"/>
      <c r="K540" s="30"/>
      <c r="L540" s="34"/>
      <c r="M540" s="186"/>
      <c r="N540" s="187"/>
      <c r="O540" s="73"/>
      <c r="P540" s="73"/>
      <c r="Q540" s="73"/>
      <c r="R540" s="73"/>
      <c r="S540" s="73"/>
      <c r="T540" s="74"/>
      <c r="U540" s="28"/>
      <c r="V540" s="28"/>
      <c r="W540" s="28"/>
      <c r="X540" s="28"/>
      <c r="Y540" s="28"/>
      <c r="Z540" s="28"/>
      <c r="AA540" s="28"/>
      <c r="AB540" s="28"/>
      <c r="AC540" s="28"/>
      <c r="AD540" s="28"/>
      <c r="AE540" s="28"/>
      <c r="AT540" s="13" t="s">
        <v>114</v>
      </c>
      <c r="AU540" s="13" t="s">
        <v>69</v>
      </c>
    </row>
    <row r="541" s="2" customFormat="1" ht="16.5" customHeight="1">
      <c r="A541" s="28"/>
      <c r="B541" s="29"/>
      <c r="C541" s="171" t="s">
        <v>1027</v>
      </c>
      <c r="D541" s="171" t="s">
        <v>105</v>
      </c>
      <c r="E541" s="172" t="s">
        <v>1028</v>
      </c>
      <c r="F541" s="173" t="s">
        <v>1029</v>
      </c>
      <c r="G541" s="174" t="s">
        <v>136</v>
      </c>
      <c r="H541" s="175">
        <v>10</v>
      </c>
      <c r="I541" s="176">
        <v>20.300000000000001</v>
      </c>
      <c r="J541" s="176">
        <f>ROUND(I541*H541,2)</f>
        <v>203</v>
      </c>
      <c r="K541" s="173" t="s">
        <v>109</v>
      </c>
      <c r="L541" s="177"/>
      <c r="M541" s="178" t="s">
        <v>17</v>
      </c>
      <c r="N541" s="179" t="s">
        <v>40</v>
      </c>
      <c r="O541" s="180">
        <v>0</v>
      </c>
      <c r="P541" s="180">
        <f>O541*H541</f>
        <v>0</v>
      </c>
      <c r="Q541" s="180">
        <v>0</v>
      </c>
      <c r="R541" s="180">
        <f>Q541*H541</f>
        <v>0</v>
      </c>
      <c r="S541" s="180">
        <v>0</v>
      </c>
      <c r="T541" s="181">
        <f>S541*H541</f>
        <v>0</v>
      </c>
      <c r="U541" s="28"/>
      <c r="V541" s="28"/>
      <c r="W541" s="28"/>
      <c r="X541" s="28"/>
      <c r="Y541" s="28"/>
      <c r="Z541" s="28"/>
      <c r="AA541" s="28"/>
      <c r="AB541" s="28"/>
      <c r="AC541" s="28"/>
      <c r="AD541" s="28"/>
      <c r="AE541" s="28"/>
      <c r="AR541" s="182" t="s">
        <v>110</v>
      </c>
      <c r="AT541" s="182" t="s">
        <v>105</v>
      </c>
      <c r="AU541" s="182" t="s">
        <v>69</v>
      </c>
      <c r="AY541" s="13" t="s">
        <v>111</v>
      </c>
      <c r="BE541" s="183">
        <f>IF(N541="základní",J541,0)</f>
        <v>203</v>
      </c>
      <c r="BF541" s="183">
        <f>IF(N541="snížená",J541,0)</f>
        <v>0</v>
      </c>
      <c r="BG541" s="183">
        <f>IF(N541="zákl. přenesená",J541,0)</f>
        <v>0</v>
      </c>
      <c r="BH541" s="183">
        <f>IF(N541="sníž. přenesená",J541,0)</f>
        <v>0</v>
      </c>
      <c r="BI541" s="183">
        <f>IF(N541="nulová",J541,0)</f>
        <v>0</v>
      </c>
      <c r="BJ541" s="13" t="s">
        <v>77</v>
      </c>
      <c r="BK541" s="183">
        <f>ROUND(I541*H541,2)</f>
        <v>203</v>
      </c>
      <c r="BL541" s="13" t="s">
        <v>112</v>
      </c>
      <c r="BM541" s="182" t="s">
        <v>1030</v>
      </c>
    </row>
    <row r="542" s="2" customFormat="1">
      <c r="A542" s="28"/>
      <c r="B542" s="29"/>
      <c r="C542" s="30"/>
      <c r="D542" s="184" t="s">
        <v>114</v>
      </c>
      <c r="E542" s="30"/>
      <c r="F542" s="185" t="s">
        <v>1029</v>
      </c>
      <c r="G542" s="30"/>
      <c r="H542" s="30"/>
      <c r="I542" s="30"/>
      <c r="J542" s="30"/>
      <c r="K542" s="30"/>
      <c r="L542" s="34"/>
      <c r="M542" s="186"/>
      <c r="N542" s="187"/>
      <c r="O542" s="73"/>
      <c r="P542" s="73"/>
      <c r="Q542" s="73"/>
      <c r="R542" s="73"/>
      <c r="S542" s="73"/>
      <c r="T542" s="74"/>
      <c r="U542" s="28"/>
      <c r="V542" s="28"/>
      <c r="W542" s="28"/>
      <c r="X542" s="28"/>
      <c r="Y542" s="28"/>
      <c r="Z542" s="28"/>
      <c r="AA542" s="28"/>
      <c r="AB542" s="28"/>
      <c r="AC542" s="28"/>
      <c r="AD542" s="28"/>
      <c r="AE542" s="28"/>
      <c r="AT542" s="13" t="s">
        <v>114</v>
      </c>
      <c r="AU542" s="13" t="s">
        <v>69</v>
      </c>
    </row>
    <row r="543" s="2" customFormat="1" ht="16.5" customHeight="1">
      <c r="A543" s="28"/>
      <c r="B543" s="29"/>
      <c r="C543" s="171" t="s">
        <v>1031</v>
      </c>
      <c r="D543" s="171" t="s">
        <v>105</v>
      </c>
      <c r="E543" s="172" t="s">
        <v>1032</v>
      </c>
      <c r="F543" s="173" t="s">
        <v>1033</v>
      </c>
      <c r="G543" s="174" t="s">
        <v>136</v>
      </c>
      <c r="H543" s="175">
        <v>10</v>
      </c>
      <c r="I543" s="176">
        <v>48.299999999999997</v>
      </c>
      <c r="J543" s="176">
        <f>ROUND(I543*H543,2)</f>
        <v>483</v>
      </c>
      <c r="K543" s="173" t="s">
        <v>109</v>
      </c>
      <c r="L543" s="177"/>
      <c r="M543" s="178" t="s">
        <v>17</v>
      </c>
      <c r="N543" s="179" t="s">
        <v>40</v>
      </c>
      <c r="O543" s="180">
        <v>0</v>
      </c>
      <c r="P543" s="180">
        <f>O543*H543</f>
        <v>0</v>
      </c>
      <c r="Q543" s="180">
        <v>0</v>
      </c>
      <c r="R543" s="180">
        <f>Q543*H543</f>
        <v>0</v>
      </c>
      <c r="S543" s="180">
        <v>0</v>
      </c>
      <c r="T543" s="181">
        <f>S543*H543</f>
        <v>0</v>
      </c>
      <c r="U543" s="28"/>
      <c r="V543" s="28"/>
      <c r="W543" s="28"/>
      <c r="X543" s="28"/>
      <c r="Y543" s="28"/>
      <c r="Z543" s="28"/>
      <c r="AA543" s="28"/>
      <c r="AB543" s="28"/>
      <c r="AC543" s="28"/>
      <c r="AD543" s="28"/>
      <c r="AE543" s="28"/>
      <c r="AR543" s="182" t="s">
        <v>110</v>
      </c>
      <c r="AT543" s="182" t="s">
        <v>105</v>
      </c>
      <c r="AU543" s="182" t="s">
        <v>69</v>
      </c>
      <c r="AY543" s="13" t="s">
        <v>111</v>
      </c>
      <c r="BE543" s="183">
        <f>IF(N543="základní",J543,0)</f>
        <v>483</v>
      </c>
      <c r="BF543" s="183">
        <f>IF(N543="snížená",J543,0)</f>
        <v>0</v>
      </c>
      <c r="BG543" s="183">
        <f>IF(N543="zákl. přenesená",J543,0)</f>
        <v>0</v>
      </c>
      <c r="BH543" s="183">
        <f>IF(N543="sníž. přenesená",J543,0)</f>
        <v>0</v>
      </c>
      <c r="BI543" s="183">
        <f>IF(N543="nulová",J543,0)</f>
        <v>0</v>
      </c>
      <c r="BJ543" s="13" t="s">
        <v>77</v>
      </c>
      <c r="BK543" s="183">
        <f>ROUND(I543*H543,2)</f>
        <v>483</v>
      </c>
      <c r="BL543" s="13" t="s">
        <v>112</v>
      </c>
      <c r="BM543" s="182" t="s">
        <v>1034</v>
      </c>
    </row>
    <row r="544" s="2" customFormat="1">
      <c r="A544" s="28"/>
      <c r="B544" s="29"/>
      <c r="C544" s="30"/>
      <c r="D544" s="184" t="s">
        <v>114</v>
      </c>
      <c r="E544" s="30"/>
      <c r="F544" s="185" t="s">
        <v>1033</v>
      </c>
      <c r="G544" s="30"/>
      <c r="H544" s="30"/>
      <c r="I544" s="30"/>
      <c r="J544" s="30"/>
      <c r="K544" s="30"/>
      <c r="L544" s="34"/>
      <c r="M544" s="186"/>
      <c r="N544" s="187"/>
      <c r="O544" s="73"/>
      <c r="P544" s="73"/>
      <c r="Q544" s="73"/>
      <c r="R544" s="73"/>
      <c r="S544" s="73"/>
      <c r="T544" s="74"/>
      <c r="U544" s="28"/>
      <c r="V544" s="28"/>
      <c r="W544" s="28"/>
      <c r="X544" s="28"/>
      <c r="Y544" s="28"/>
      <c r="Z544" s="28"/>
      <c r="AA544" s="28"/>
      <c r="AB544" s="28"/>
      <c r="AC544" s="28"/>
      <c r="AD544" s="28"/>
      <c r="AE544" s="28"/>
      <c r="AT544" s="13" t="s">
        <v>114</v>
      </c>
      <c r="AU544" s="13" t="s">
        <v>69</v>
      </c>
    </row>
    <row r="545" s="2" customFormat="1" ht="21.75" customHeight="1">
      <c r="A545" s="28"/>
      <c r="B545" s="29"/>
      <c r="C545" s="171" t="s">
        <v>1035</v>
      </c>
      <c r="D545" s="171" t="s">
        <v>105</v>
      </c>
      <c r="E545" s="172" t="s">
        <v>1036</v>
      </c>
      <c r="F545" s="173" t="s">
        <v>1037</v>
      </c>
      <c r="G545" s="174" t="s">
        <v>108</v>
      </c>
      <c r="H545" s="175">
        <v>5</v>
      </c>
      <c r="I545" s="176">
        <v>168</v>
      </c>
      <c r="J545" s="176">
        <f>ROUND(I545*H545,2)</f>
        <v>840</v>
      </c>
      <c r="K545" s="173" t="s">
        <v>109</v>
      </c>
      <c r="L545" s="177"/>
      <c r="M545" s="178" t="s">
        <v>17</v>
      </c>
      <c r="N545" s="179" t="s">
        <v>40</v>
      </c>
      <c r="O545" s="180">
        <v>0</v>
      </c>
      <c r="P545" s="180">
        <f>O545*H545</f>
        <v>0</v>
      </c>
      <c r="Q545" s="180">
        <v>0</v>
      </c>
      <c r="R545" s="180">
        <f>Q545*H545</f>
        <v>0</v>
      </c>
      <c r="S545" s="180">
        <v>0</v>
      </c>
      <c r="T545" s="181">
        <f>S545*H545</f>
        <v>0</v>
      </c>
      <c r="U545" s="28"/>
      <c r="V545" s="28"/>
      <c r="W545" s="28"/>
      <c r="X545" s="28"/>
      <c r="Y545" s="28"/>
      <c r="Z545" s="28"/>
      <c r="AA545" s="28"/>
      <c r="AB545" s="28"/>
      <c r="AC545" s="28"/>
      <c r="AD545" s="28"/>
      <c r="AE545" s="28"/>
      <c r="AR545" s="182" t="s">
        <v>110</v>
      </c>
      <c r="AT545" s="182" t="s">
        <v>105</v>
      </c>
      <c r="AU545" s="182" t="s">
        <v>69</v>
      </c>
      <c r="AY545" s="13" t="s">
        <v>111</v>
      </c>
      <c r="BE545" s="183">
        <f>IF(N545="základní",J545,0)</f>
        <v>840</v>
      </c>
      <c r="BF545" s="183">
        <f>IF(N545="snížená",J545,0)</f>
        <v>0</v>
      </c>
      <c r="BG545" s="183">
        <f>IF(N545="zákl. přenesená",J545,0)</f>
        <v>0</v>
      </c>
      <c r="BH545" s="183">
        <f>IF(N545="sníž. přenesená",J545,0)</f>
        <v>0</v>
      </c>
      <c r="BI545" s="183">
        <f>IF(N545="nulová",J545,0)</f>
        <v>0</v>
      </c>
      <c r="BJ545" s="13" t="s">
        <v>77</v>
      </c>
      <c r="BK545" s="183">
        <f>ROUND(I545*H545,2)</f>
        <v>840</v>
      </c>
      <c r="BL545" s="13" t="s">
        <v>112</v>
      </c>
      <c r="BM545" s="182" t="s">
        <v>1038</v>
      </c>
    </row>
    <row r="546" s="2" customFormat="1">
      <c r="A546" s="28"/>
      <c r="B546" s="29"/>
      <c r="C546" s="30"/>
      <c r="D546" s="184" t="s">
        <v>114</v>
      </c>
      <c r="E546" s="30"/>
      <c r="F546" s="185" t="s">
        <v>1037</v>
      </c>
      <c r="G546" s="30"/>
      <c r="H546" s="30"/>
      <c r="I546" s="30"/>
      <c r="J546" s="30"/>
      <c r="K546" s="30"/>
      <c r="L546" s="34"/>
      <c r="M546" s="186"/>
      <c r="N546" s="187"/>
      <c r="O546" s="73"/>
      <c r="P546" s="73"/>
      <c r="Q546" s="73"/>
      <c r="R546" s="73"/>
      <c r="S546" s="73"/>
      <c r="T546" s="74"/>
      <c r="U546" s="28"/>
      <c r="V546" s="28"/>
      <c r="W546" s="28"/>
      <c r="X546" s="28"/>
      <c r="Y546" s="28"/>
      <c r="Z546" s="28"/>
      <c r="AA546" s="28"/>
      <c r="AB546" s="28"/>
      <c r="AC546" s="28"/>
      <c r="AD546" s="28"/>
      <c r="AE546" s="28"/>
      <c r="AT546" s="13" t="s">
        <v>114</v>
      </c>
      <c r="AU546" s="13" t="s">
        <v>69</v>
      </c>
    </row>
    <row r="547" s="2" customFormat="1" ht="16.5" customHeight="1">
      <c r="A547" s="28"/>
      <c r="B547" s="29"/>
      <c r="C547" s="171" t="s">
        <v>1039</v>
      </c>
      <c r="D547" s="171" t="s">
        <v>105</v>
      </c>
      <c r="E547" s="172" t="s">
        <v>1040</v>
      </c>
      <c r="F547" s="173" t="s">
        <v>1041</v>
      </c>
      <c r="G547" s="174" t="s">
        <v>108</v>
      </c>
      <c r="H547" s="175">
        <v>5</v>
      </c>
      <c r="I547" s="176">
        <v>58.600000000000001</v>
      </c>
      <c r="J547" s="176">
        <f>ROUND(I547*H547,2)</f>
        <v>293</v>
      </c>
      <c r="K547" s="173" t="s">
        <v>109</v>
      </c>
      <c r="L547" s="177"/>
      <c r="M547" s="178" t="s">
        <v>17</v>
      </c>
      <c r="N547" s="179" t="s">
        <v>40</v>
      </c>
      <c r="O547" s="180">
        <v>0</v>
      </c>
      <c r="P547" s="180">
        <f>O547*H547</f>
        <v>0</v>
      </c>
      <c r="Q547" s="180">
        <v>0</v>
      </c>
      <c r="R547" s="180">
        <f>Q547*H547</f>
        <v>0</v>
      </c>
      <c r="S547" s="180">
        <v>0</v>
      </c>
      <c r="T547" s="181">
        <f>S547*H547</f>
        <v>0</v>
      </c>
      <c r="U547" s="28"/>
      <c r="V547" s="28"/>
      <c r="W547" s="28"/>
      <c r="X547" s="28"/>
      <c r="Y547" s="28"/>
      <c r="Z547" s="28"/>
      <c r="AA547" s="28"/>
      <c r="AB547" s="28"/>
      <c r="AC547" s="28"/>
      <c r="AD547" s="28"/>
      <c r="AE547" s="28"/>
      <c r="AR547" s="182" t="s">
        <v>110</v>
      </c>
      <c r="AT547" s="182" t="s">
        <v>105</v>
      </c>
      <c r="AU547" s="182" t="s">
        <v>69</v>
      </c>
      <c r="AY547" s="13" t="s">
        <v>111</v>
      </c>
      <c r="BE547" s="183">
        <f>IF(N547="základní",J547,0)</f>
        <v>293</v>
      </c>
      <c r="BF547" s="183">
        <f>IF(N547="snížená",J547,0)</f>
        <v>0</v>
      </c>
      <c r="BG547" s="183">
        <f>IF(N547="zákl. přenesená",J547,0)</f>
        <v>0</v>
      </c>
      <c r="BH547" s="183">
        <f>IF(N547="sníž. přenesená",J547,0)</f>
        <v>0</v>
      </c>
      <c r="BI547" s="183">
        <f>IF(N547="nulová",J547,0)</f>
        <v>0</v>
      </c>
      <c r="BJ547" s="13" t="s">
        <v>77</v>
      </c>
      <c r="BK547" s="183">
        <f>ROUND(I547*H547,2)</f>
        <v>293</v>
      </c>
      <c r="BL547" s="13" t="s">
        <v>112</v>
      </c>
      <c r="BM547" s="182" t="s">
        <v>1042</v>
      </c>
    </row>
    <row r="548" s="2" customFormat="1">
      <c r="A548" s="28"/>
      <c r="B548" s="29"/>
      <c r="C548" s="30"/>
      <c r="D548" s="184" t="s">
        <v>114</v>
      </c>
      <c r="E548" s="30"/>
      <c r="F548" s="185" t="s">
        <v>1041</v>
      </c>
      <c r="G548" s="30"/>
      <c r="H548" s="30"/>
      <c r="I548" s="30"/>
      <c r="J548" s="30"/>
      <c r="K548" s="30"/>
      <c r="L548" s="34"/>
      <c r="M548" s="186"/>
      <c r="N548" s="187"/>
      <c r="O548" s="73"/>
      <c r="P548" s="73"/>
      <c r="Q548" s="73"/>
      <c r="R548" s="73"/>
      <c r="S548" s="73"/>
      <c r="T548" s="74"/>
      <c r="U548" s="28"/>
      <c r="V548" s="28"/>
      <c r="W548" s="28"/>
      <c r="X548" s="28"/>
      <c r="Y548" s="28"/>
      <c r="Z548" s="28"/>
      <c r="AA548" s="28"/>
      <c r="AB548" s="28"/>
      <c r="AC548" s="28"/>
      <c r="AD548" s="28"/>
      <c r="AE548" s="28"/>
      <c r="AT548" s="13" t="s">
        <v>114</v>
      </c>
      <c r="AU548" s="13" t="s">
        <v>69</v>
      </c>
    </row>
    <row r="549" s="2" customFormat="1" ht="24.15" customHeight="1">
      <c r="A549" s="28"/>
      <c r="B549" s="29"/>
      <c r="C549" s="171" t="s">
        <v>1043</v>
      </c>
      <c r="D549" s="171" t="s">
        <v>105</v>
      </c>
      <c r="E549" s="172" t="s">
        <v>1044</v>
      </c>
      <c r="F549" s="173" t="s">
        <v>1045</v>
      </c>
      <c r="G549" s="174" t="s">
        <v>108</v>
      </c>
      <c r="H549" s="175">
        <v>5</v>
      </c>
      <c r="I549" s="176">
        <v>364</v>
      </c>
      <c r="J549" s="176">
        <f>ROUND(I549*H549,2)</f>
        <v>1820</v>
      </c>
      <c r="K549" s="173" t="s">
        <v>109</v>
      </c>
      <c r="L549" s="177"/>
      <c r="M549" s="178" t="s">
        <v>17</v>
      </c>
      <c r="N549" s="179" t="s">
        <v>40</v>
      </c>
      <c r="O549" s="180">
        <v>0</v>
      </c>
      <c r="P549" s="180">
        <f>O549*H549</f>
        <v>0</v>
      </c>
      <c r="Q549" s="180">
        <v>0</v>
      </c>
      <c r="R549" s="180">
        <f>Q549*H549</f>
        <v>0</v>
      </c>
      <c r="S549" s="180">
        <v>0</v>
      </c>
      <c r="T549" s="181">
        <f>S549*H549</f>
        <v>0</v>
      </c>
      <c r="U549" s="28"/>
      <c r="V549" s="28"/>
      <c r="W549" s="28"/>
      <c r="X549" s="28"/>
      <c r="Y549" s="28"/>
      <c r="Z549" s="28"/>
      <c r="AA549" s="28"/>
      <c r="AB549" s="28"/>
      <c r="AC549" s="28"/>
      <c r="AD549" s="28"/>
      <c r="AE549" s="28"/>
      <c r="AR549" s="182" t="s">
        <v>110</v>
      </c>
      <c r="AT549" s="182" t="s">
        <v>105</v>
      </c>
      <c r="AU549" s="182" t="s">
        <v>69</v>
      </c>
      <c r="AY549" s="13" t="s">
        <v>111</v>
      </c>
      <c r="BE549" s="183">
        <f>IF(N549="základní",J549,0)</f>
        <v>1820</v>
      </c>
      <c r="BF549" s="183">
        <f>IF(N549="snížená",J549,0)</f>
        <v>0</v>
      </c>
      <c r="BG549" s="183">
        <f>IF(N549="zákl. přenesená",J549,0)</f>
        <v>0</v>
      </c>
      <c r="BH549" s="183">
        <f>IF(N549="sníž. přenesená",J549,0)</f>
        <v>0</v>
      </c>
      <c r="BI549" s="183">
        <f>IF(N549="nulová",J549,0)</f>
        <v>0</v>
      </c>
      <c r="BJ549" s="13" t="s">
        <v>77</v>
      </c>
      <c r="BK549" s="183">
        <f>ROUND(I549*H549,2)</f>
        <v>1820</v>
      </c>
      <c r="BL549" s="13" t="s">
        <v>112</v>
      </c>
      <c r="BM549" s="182" t="s">
        <v>1046</v>
      </c>
    </row>
    <row r="550" s="2" customFormat="1">
      <c r="A550" s="28"/>
      <c r="B550" s="29"/>
      <c r="C550" s="30"/>
      <c r="D550" s="184" t="s">
        <v>114</v>
      </c>
      <c r="E550" s="30"/>
      <c r="F550" s="185" t="s">
        <v>1045</v>
      </c>
      <c r="G550" s="30"/>
      <c r="H550" s="30"/>
      <c r="I550" s="30"/>
      <c r="J550" s="30"/>
      <c r="K550" s="30"/>
      <c r="L550" s="34"/>
      <c r="M550" s="186"/>
      <c r="N550" s="187"/>
      <c r="O550" s="73"/>
      <c r="P550" s="73"/>
      <c r="Q550" s="73"/>
      <c r="R550" s="73"/>
      <c r="S550" s="73"/>
      <c r="T550" s="74"/>
      <c r="U550" s="28"/>
      <c r="V550" s="28"/>
      <c r="W550" s="28"/>
      <c r="X550" s="28"/>
      <c r="Y550" s="28"/>
      <c r="Z550" s="28"/>
      <c r="AA550" s="28"/>
      <c r="AB550" s="28"/>
      <c r="AC550" s="28"/>
      <c r="AD550" s="28"/>
      <c r="AE550" s="28"/>
      <c r="AT550" s="13" t="s">
        <v>114</v>
      </c>
      <c r="AU550" s="13" t="s">
        <v>69</v>
      </c>
    </row>
    <row r="551" s="2" customFormat="1" ht="21.75" customHeight="1">
      <c r="A551" s="28"/>
      <c r="B551" s="29"/>
      <c r="C551" s="171" t="s">
        <v>1047</v>
      </c>
      <c r="D551" s="171" t="s">
        <v>105</v>
      </c>
      <c r="E551" s="172" t="s">
        <v>1048</v>
      </c>
      <c r="F551" s="173" t="s">
        <v>1049</v>
      </c>
      <c r="G551" s="174" t="s">
        <v>108</v>
      </c>
      <c r="H551" s="175">
        <v>2</v>
      </c>
      <c r="I551" s="176">
        <v>21.399999999999999</v>
      </c>
      <c r="J551" s="176">
        <f>ROUND(I551*H551,2)</f>
        <v>42.799999999999997</v>
      </c>
      <c r="K551" s="173" t="s">
        <v>109</v>
      </c>
      <c r="L551" s="177"/>
      <c r="M551" s="178" t="s">
        <v>17</v>
      </c>
      <c r="N551" s="179" t="s">
        <v>40</v>
      </c>
      <c r="O551" s="180">
        <v>0</v>
      </c>
      <c r="P551" s="180">
        <f>O551*H551</f>
        <v>0</v>
      </c>
      <c r="Q551" s="180">
        <v>0</v>
      </c>
      <c r="R551" s="180">
        <f>Q551*H551</f>
        <v>0</v>
      </c>
      <c r="S551" s="180">
        <v>0</v>
      </c>
      <c r="T551" s="181">
        <f>S551*H551</f>
        <v>0</v>
      </c>
      <c r="U551" s="28"/>
      <c r="V551" s="28"/>
      <c r="W551" s="28"/>
      <c r="X551" s="28"/>
      <c r="Y551" s="28"/>
      <c r="Z551" s="28"/>
      <c r="AA551" s="28"/>
      <c r="AB551" s="28"/>
      <c r="AC551" s="28"/>
      <c r="AD551" s="28"/>
      <c r="AE551" s="28"/>
      <c r="AR551" s="182" t="s">
        <v>110</v>
      </c>
      <c r="AT551" s="182" t="s">
        <v>105</v>
      </c>
      <c r="AU551" s="182" t="s">
        <v>69</v>
      </c>
      <c r="AY551" s="13" t="s">
        <v>111</v>
      </c>
      <c r="BE551" s="183">
        <f>IF(N551="základní",J551,0)</f>
        <v>42.799999999999997</v>
      </c>
      <c r="BF551" s="183">
        <f>IF(N551="snížená",J551,0)</f>
        <v>0</v>
      </c>
      <c r="BG551" s="183">
        <f>IF(N551="zákl. přenesená",J551,0)</f>
        <v>0</v>
      </c>
      <c r="BH551" s="183">
        <f>IF(N551="sníž. přenesená",J551,0)</f>
        <v>0</v>
      </c>
      <c r="BI551" s="183">
        <f>IF(N551="nulová",J551,0)</f>
        <v>0</v>
      </c>
      <c r="BJ551" s="13" t="s">
        <v>77</v>
      </c>
      <c r="BK551" s="183">
        <f>ROUND(I551*H551,2)</f>
        <v>42.799999999999997</v>
      </c>
      <c r="BL551" s="13" t="s">
        <v>112</v>
      </c>
      <c r="BM551" s="182" t="s">
        <v>1050</v>
      </c>
    </row>
    <row r="552" s="2" customFormat="1">
      <c r="A552" s="28"/>
      <c r="B552" s="29"/>
      <c r="C552" s="30"/>
      <c r="D552" s="184" t="s">
        <v>114</v>
      </c>
      <c r="E552" s="30"/>
      <c r="F552" s="185" t="s">
        <v>1049</v>
      </c>
      <c r="G552" s="30"/>
      <c r="H552" s="30"/>
      <c r="I552" s="30"/>
      <c r="J552" s="30"/>
      <c r="K552" s="30"/>
      <c r="L552" s="34"/>
      <c r="M552" s="186"/>
      <c r="N552" s="187"/>
      <c r="O552" s="73"/>
      <c r="P552" s="73"/>
      <c r="Q552" s="73"/>
      <c r="R552" s="73"/>
      <c r="S552" s="73"/>
      <c r="T552" s="74"/>
      <c r="U552" s="28"/>
      <c r="V552" s="28"/>
      <c r="W552" s="28"/>
      <c r="X552" s="28"/>
      <c r="Y552" s="28"/>
      <c r="Z552" s="28"/>
      <c r="AA552" s="28"/>
      <c r="AB552" s="28"/>
      <c r="AC552" s="28"/>
      <c r="AD552" s="28"/>
      <c r="AE552" s="28"/>
      <c r="AT552" s="13" t="s">
        <v>114</v>
      </c>
      <c r="AU552" s="13" t="s">
        <v>69</v>
      </c>
    </row>
    <row r="553" s="2" customFormat="1" ht="21.75" customHeight="1">
      <c r="A553" s="28"/>
      <c r="B553" s="29"/>
      <c r="C553" s="171" t="s">
        <v>1051</v>
      </c>
      <c r="D553" s="171" t="s">
        <v>105</v>
      </c>
      <c r="E553" s="172" t="s">
        <v>1052</v>
      </c>
      <c r="F553" s="173" t="s">
        <v>1053</v>
      </c>
      <c r="G553" s="174" t="s">
        <v>108</v>
      </c>
      <c r="H553" s="175">
        <v>2</v>
      </c>
      <c r="I553" s="176">
        <v>21.399999999999999</v>
      </c>
      <c r="J553" s="176">
        <f>ROUND(I553*H553,2)</f>
        <v>42.799999999999997</v>
      </c>
      <c r="K553" s="173" t="s">
        <v>109</v>
      </c>
      <c r="L553" s="177"/>
      <c r="M553" s="178" t="s">
        <v>17</v>
      </c>
      <c r="N553" s="179" t="s">
        <v>40</v>
      </c>
      <c r="O553" s="180">
        <v>0</v>
      </c>
      <c r="P553" s="180">
        <f>O553*H553</f>
        <v>0</v>
      </c>
      <c r="Q553" s="180">
        <v>0</v>
      </c>
      <c r="R553" s="180">
        <f>Q553*H553</f>
        <v>0</v>
      </c>
      <c r="S553" s="180">
        <v>0</v>
      </c>
      <c r="T553" s="181">
        <f>S553*H553</f>
        <v>0</v>
      </c>
      <c r="U553" s="28"/>
      <c r="V553" s="28"/>
      <c r="W553" s="28"/>
      <c r="X553" s="28"/>
      <c r="Y553" s="28"/>
      <c r="Z553" s="28"/>
      <c r="AA553" s="28"/>
      <c r="AB553" s="28"/>
      <c r="AC553" s="28"/>
      <c r="AD553" s="28"/>
      <c r="AE553" s="28"/>
      <c r="AR553" s="182" t="s">
        <v>110</v>
      </c>
      <c r="AT553" s="182" t="s">
        <v>105</v>
      </c>
      <c r="AU553" s="182" t="s">
        <v>69</v>
      </c>
      <c r="AY553" s="13" t="s">
        <v>111</v>
      </c>
      <c r="BE553" s="183">
        <f>IF(N553="základní",J553,0)</f>
        <v>42.799999999999997</v>
      </c>
      <c r="BF553" s="183">
        <f>IF(N553="snížená",J553,0)</f>
        <v>0</v>
      </c>
      <c r="BG553" s="183">
        <f>IF(N553="zákl. přenesená",J553,0)</f>
        <v>0</v>
      </c>
      <c r="BH553" s="183">
        <f>IF(N553="sníž. přenesená",J553,0)</f>
        <v>0</v>
      </c>
      <c r="BI553" s="183">
        <f>IF(N553="nulová",J553,0)</f>
        <v>0</v>
      </c>
      <c r="BJ553" s="13" t="s">
        <v>77</v>
      </c>
      <c r="BK553" s="183">
        <f>ROUND(I553*H553,2)</f>
        <v>42.799999999999997</v>
      </c>
      <c r="BL553" s="13" t="s">
        <v>112</v>
      </c>
      <c r="BM553" s="182" t="s">
        <v>1054</v>
      </c>
    </row>
    <row r="554" s="2" customFormat="1">
      <c r="A554" s="28"/>
      <c r="B554" s="29"/>
      <c r="C554" s="30"/>
      <c r="D554" s="184" t="s">
        <v>114</v>
      </c>
      <c r="E554" s="30"/>
      <c r="F554" s="185" t="s">
        <v>1053</v>
      </c>
      <c r="G554" s="30"/>
      <c r="H554" s="30"/>
      <c r="I554" s="30"/>
      <c r="J554" s="30"/>
      <c r="K554" s="30"/>
      <c r="L554" s="34"/>
      <c r="M554" s="186"/>
      <c r="N554" s="187"/>
      <c r="O554" s="73"/>
      <c r="P554" s="73"/>
      <c r="Q554" s="73"/>
      <c r="R554" s="73"/>
      <c r="S554" s="73"/>
      <c r="T554" s="74"/>
      <c r="U554" s="28"/>
      <c r="V554" s="28"/>
      <c r="W554" s="28"/>
      <c r="X554" s="28"/>
      <c r="Y554" s="28"/>
      <c r="Z554" s="28"/>
      <c r="AA554" s="28"/>
      <c r="AB554" s="28"/>
      <c r="AC554" s="28"/>
      <c r="AD554" s="28"/>
      <c r="AE554" s="28"/>
      <c r="AT554" s="13" t="s">
        <v>114</v>
      </c>
      <c r="AU554" s="13" t="s">
        <v>69</v>
      </c>
    </row>
    <row r="555" s="2" customFormat="1" ht="21.75" customHeight="1">
      <c r="A555" s="28"/>
      <c r="B555" s="29"/>
      <c r="C555" s="171" t="s">
        <v>1055</v>
      </c>
      <c r="D555" s="171" t="s">
        <v>105</v>
      </c>
      <c r="E555" s="172" t="s">
        <v>1056</v>
      </c>
      <c r="F555" s="173" t="s">
        <v>1057</v>
      </c>
      <c r="G555" s="174" t="s">
        <v>108</v>
      </c>
      <c r="H555" s="175">
        <v>2</v>
      </c>
      <c r="I555" s="176">
        <v>18.5</v>
      </c>
      <c r="J555" s="176">
        <f>ROUND(I555*H555,2)</f>
        <v>37</v>
      </c>
      <c r="K555" s="173" t="s">
        <v>109</v>
      </c>
      <c r="L555" s="177"/>
      <c r="M555" s="178" t="s">
        <v>17</v>
      </c>
      <c r="N555" s="179" t="s">
        <v>40</v>
      </c>
      <c r="O555" s="180">
        <v>0</v>
      </c>
      <c r="P555" s="180">
        <f>O555*H555</f>
        <v>0</v>
      </c>
      <c r="Q555" s="180">
        <v>0</v>
      </c>
      <c r="R555" s="180">
        <f>Q555*H555</f>
        <v>0</v>
      </c>
      <c r="S555" s="180">
        <v>0</v>
      </c>
      <c r="T555" s="181">
        <f>S555*H555</f>
        <v>0</v>
      </c>
      <c r="U555" s="28"/>
      <c r="V555" s="28"/>
      <c r="W555" s="28"/>
      <c r="X555" s="28"/>
      <c r="Y555" s="28"/>
      <c r="Z555" s="28"/>
      <c r="AA555" s="28"/>
      <c r="AB555" s="28"/>
      <c r="AC555" s="28"/>
      <c r="AD555" s="28"/>
      <c r="AE555" s="28"/>
      <c r="AR555" s="182" t="s">
        <v>110</v>
      </c>
      <c r="AT555" s="182" t="s">
        <v>105</v>
      </c>
      <c r="AU555" s="182" t="s">
        <v>69</v>
      </c>
      <c r="AY555" s="13" t="s">
        <v>111</v>
      </c>
      <c r="BE555" s="183">
        <f>IF(N555="základní",J555,0)</f>
        <v>37</v>
      </c>
      <c r="BF555" s="183">
        <f>IF(N555="snížená",J555,0)</f>
        <v>0</v>
      </c>
      <c r="BG555" s="183">
        <f>IF(N555="zákl. přenesená",J555,0)</f>
        <v>0</v>
      </c>
      <c r="BH555" s="183">
        <f>IF(N555="sníž. přenesená",J555,0)</f>
        <v>0</v>
      </c>
      <c r="BI555" s="183">
        <f>IF(N555="nulová",J555,0)</f>
        <v>0</v>
      </c>
      <c r="BJ555" s="13" t="s">
        <v>77</v>
      </c>
      <c r="BK555" s="183">
        <f>ROUND(I555*H555,2)</f>
        <v>37</v>
      </c>
      <c r="BL555" s="13" t="s">
        <v>112</v>
      </c>
      <c r="BM555" s="182" t="s">
        <v>1058</v>
      </c>
    </row>
    <row r="556" s="2" customFormat="1">
      <c r="A556" s="28"/>
      <c r="B556" s="29"/>
      <c r="C556" s="30"/>
      <c r="D556" s="184" t="s">
        <v>114</v>
      </c>
      <c r="E556" s="30"/>
      <c r="F556" s="185" t="s">
        <v>1057</v>
      </c>
      <c r="G556" s="30"/>
      <c r="H556" s="30"/>
      <c r="I556" s="30"/>
      <c r="J556" s="30"/>
      <c r="K556" s="30"/>
      <c r="L556" s="34"/>
      <c r="M556" s="186"/>
      <c r="N556" s="187"/>
      <c r="O556" s="73"/>
      <c r="P556" s="73"/>
      <c r="Q556" s="73"/>
      <c r="R556" s="73"/>
      <c r="S556" s="73"/>
      <c r="T556" s="74"/>
      <c r="U556" s="28"/>
      <c r="V556" s="28"/>
      <c r="W556" s="28"/>
      <c r="X556" s="28"/>
      <c r="Y556" s="28"/>
      <c r="Z556" s="28"/>
      <c r="AA556" s="28"/>
      <c r="AB556" s="28"/>
      <c r="AC556" s="28"/>
      <c r="AD556" s="28"/>
      <c r="AE556" s="28"/>
      <c r="AT556" s="13" t="s">
        <v>114</v>
      </c>
      <c r="AU556" s="13" t="s">
        <v>69</v>
      </c>
    </row>
    <row r="557" s="2" customFormat="1" ht="21.75" customHeight="1">
      <c r="A557" s="28"/>
      <c r="B557" s="29"/>
      <c r="C557" s="171" t="s">
        <v>1059</v>
      </c>
      <c r="D557" s="171" t="s">
        <v>105</v>
      </c>
      <c r="E557" s="172" t="s">
        <v>1060</v>
      </c>
      <c r="F557" s="173" t="s">
        <v>1061</v>
      </c>
      <c r="G557" s="174" t="s">
        <v>108</v>
      </c>
      <c r="H557" s="175">
        <v>2</v>
      </c>
      <c r="I557" s="176">
        <v>14.800000000000001</v>
      </c>
      <c r="J557" s="176">
        <f>ROUND(I557*H557,2)</f>
        <v>29.600000000000001</v>
      </c>
      <c r="K557" s="173" t="s">
        <v>109</v>
      </c>
      <c r="L557" s="177"/>
      <c r="M557" s="178" t="s">
        <v>17</v>
      </c>
      <c r="N557" s="179" t="s">
        <v>40</v>
      </c>
      <c r="O557" s="180">
        <v>0</v>
      </c>
      <c r="P557" s="180">
        <f>O557*H557</f>
        <v>0</v>
      </c>
      <c r="Q557" s="180">
        <v>0</v>
      </c>
      <c r="R557" s="180">
        <f>Q557*H557</f>
        <v>0</v>
      </c>
      <c r="S557" s="180">
        <v>0</v>
      </c>
      <c r="T557" s="181">
        <f>S557*H557</f>
        <v>0</v>
      </c>
      <c r="U557" s="28"/>
      <c r="V557" s="28"/>
      <c r="W557" s="28"/>
      <c r="X557" s="28"/>
      <c r="Y557" s="28"/>
      <c r="Z557" s="28"/>
      <c r="AA557" s="28"/>
      <c r="AB557" s="28"/>
      <c r="AC557" s="28"/>
      <c r="AD557" s="28"/>
      <c r="AE557" s="28"/>
      <c r="AR557" s="182" t="s">
        <v>110</v>
      </c>
      <c r="AT557" s="182" t="s">
        <v>105</v>
      </c>
      <c r="AU557" s="182" t="s">
        <v>69</v>
      </c>
      <c r="AY557" s="13" t="s">
        <v>111</v>
      </c>
      <c r="BE557" s="183">
        <f>IF(N557="základní",J557,0)</f>
        <v>29.600000000000001</v>
      </c>
      <c r="BF557" s="183">
        <f>IF(N557="snížená",J557,0)</f>
        <v>0</v>
      </c>
      <c r="BG557" s="183">
        <f>IF(N557="zákl. přenesená",J557,0)</f>
        <v>0</v>
      </c>
      <c r="BH557" s="183">
        <f>IF(N557="sníž. přenesená",J557,0)</f>
        <v>0</v>
      </c>
      <c r="BI557" s="183">
        <f>IF(N557="nulová",J557,0)</f>
        <v>0</v>
      </c>
      <c r="BJ557" s="13" t="s">
        <v>77</v>
      </c>
      <c r="BK557" s="183">
        <f>ROUND(I557*H557,2)</f>
        <v>29.600000000000001</v>
      </c>
      <c r="BL557" s="13" t="s">
        <v>112</v>
      </c>
      <c r="BM557" s="182" t="s">
        <v>1062</v>
      </c>
    </row>
    <row r="558" s="2" customFormat="1">
      <c r="A558" s="28"/>
      <c r="B558" s="29"/>
      <c r="C558" s="30"/>
      <c r="D558" s="184" t="s">
        <v>114</v>
      </c>
      <c r="E558" s="30"/>
      <c r="F558" s="185" t="s">
        <v>1061</v>
      </c>
      <c r="G558" s="30"/>
      <c r="H558" s="30"/>
      <c r="I558" s="30"/>
      <c r="J558" s="30"/>
      <c r="K558" s="30"/>
      <c r="L558" s="34"/>
      <c r="M558" s="186"/>
      <c r="N558" s="187"/>
      <c r="O558" s="73"/>
      <c r="P558" s="73"/>
      <c r="Q558" s="73"/>
      <c r="R558" s="73"/>
      <c r="S558" s="73"/>
      <c r="T558" s="74"/>
      <c r="U558" s="28"/>
      <c r="V558" s="28"/>
      <c r="W558" s="28"/>
      <c r="X558" s="28"/>
      <c r="Y558" s="28"/>
      <c r="Z558" s="28"/>
      <c r="AA558" s="28"/>
      <c r="AB558" s="28"/>
      <c r="AC558" s="28"/>
      <c r="AD558" s="28"/>
      <c r="AE558" s="28"/>
      <c r="AT558" s="13" t="s">
        <v>114</v>
      </c>
      <c r="AU558" s="13" t="s">
        <v>69</v>
      </c>
    </row>
    <row r="559" s="2" customFormat="1" ht="21.75" customHeight="1">
      <c r="A559" s="28"/>
      <c r="B559" s="29"/>
      <c r="C559" s="171" t="s">
        <v>1063</v>
      </c>
      <c r="D559" s="171" t="s">
        <v>105</v>
      </c>
      <c r="E559" s="172" t="s">
        <v>1064</v>
      </c>
      <c r="F559" s="173" t="s">
        <v>1065</v>
      </c>
      <c r="G559" s="174" t="s">
        <v>108</v>
      </c>
      <c r="H559" s="175">
        <v>2</v>
      </c>
      <c r="I559" s="176">
        <v>372</v>
      </c>
      <c r="J559" s="176">
        <f>ROUND(I559*H559,2)</f>
        <v>744</v>
      </c>
      <c r="K559" s="173" t="s">
        <v>109</v>
      </c>
      <c r="L559" s="177"/>
      <c r="M559" s="178" t="s">
        <v>17</v>
      </c>
      <c r="N559" s="179" t="s">
        <v>40</v>
      </c>
      <c r="O559" s="180">
        <v>0</v>
      </c>
      <c r="P559" s="180">
        <f>O559*H559</f>
        <v>0</v>
      </c>
      <c r="Q559" s="180">
        <v>0</v>
      </c>
      <c r="R559" s="180">
        <f>Q559*H559</f>
        <v>0</v>
      </c>
      <c r="S559" s="180">
        <v>0</v>
      </c>
      <c r="T559" s="181">
        <f>S559*H559</f>
        <v>0</v>
      </c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R559" s="182" t="s">
        <v>110</v>
      </c>
      <c r="AT559" s="182" t="s">
        <v>105</v>
      </c>
      <c r="AU559" s="182" t="s">
        <v>69</v>
      </c>
      <c r="AY559" s="13" t="s">
        <v>111</v>
      </c>
      <c r="BE559" s="183">
        <f>IF(N559="základní",J559,0)</f>
        <v>744</v>
      </c>
      <c r="BF559" s="183">
        <f>IF(N559="snížená",J559,0)</f>
        <v>0</v>
      </c>
      <c r="BG559" s="183">
        <f>IF(N559="zákl. přenesená",J559,0)</f>
        <v>0</v>
      </c>
      <c r="BH559" s="183">
        <f>IF(N559="sníž. přenesená",J559,0)</f>
        <v>0</v>
      </c>
      <c r="BI559" s="183">
        <f>IF(N559="nulová",J559,0)</f>
        <v>0</v>
      </c>
      <c r="BJ559" s="13" t="s">
        <v>77</v>
      </c>
      <c r="BK559" s="183">
        <f>ROUND(I559*H559,2)</f>
        <v>744</v>
      </c>
      <c r="BL559" s="13" t="s">
        <v>112</v>
      </c>
      <c r="BM559" s="182" t="s">
        <v>1066</v>
      </c>
    </row>
    <row r="560" s="2" customFormat="1">
      <c r="A560" s="28"/>
      <c r="B560" s="29"/>
      <c r="C560" s="30"/>
      <c r="D560" s="184" t="s">
        <v>114</v>
      </c>
      <c r="E560" s="30"/>
      <c r="F560" s="185" t="s">
        <v>1065</v>
      </c>
      <c r="G560" s="30"/>
      <c r="H560" s="30"/>
      <c r="I560" s="30"/>
      <c r="J560" s="30"/>
      <c r="K560" s="30"/>
      <c r="L560" s="34"/>
      <c r="M560" s="186"/>
      <c r="N560" s="187"/>
      <c r="O560" s="73"/>
      <c r="P560" s="73"/>
      <c r="Q560" s="73"/>
      <c r="R560" s="73"/>
      <c r="S560" s="73"/>
      <c r="T560" s="74"/>
      <c r="U560" s="28"/>
      <c r="V560" s="28"/>
      <c r="W560" s="28"/>
      <c r="X560" s="28"/>
      <c r="Y560" s="28"/>
      <c r="Z560" s="28"/>
      <c r="AA560" s="28"/>
      <c r="AB560" s="28"/>
      <c r="AC560" s="28"/>
      <c r="AD560" s="28"/>
      <c r="AE560" s="28"/>
      <c r="AT560" s="13" t="s">
        <v>114</v>
      </c>
      <c r="AU560" s="13" t="s">
        <v>69</v>
      </c>
    </row>
    <row r="561" s="2" customFormat="1" ht="21.75" customHeight="1">
      <c r="A561" s="28"/>
      <c r="B561" s="29"/>
      <c r="C561" s="171" t="s">
        <v>1067</v>
      </c>
      <c r="D561" s="171" t="s">
        <v>105</v>
      </c>
      <c r="E561" s="172" t="s">
        <v>1068</v>
      </c>
      <c r="F561" s="173" t="s">
        <v>1069</v>
      </c>
      <c r="G561" s="174" t="s">
        <v>108</v>
      </c>
      <c r="H561" s="175">
        <v>2</v>
      </c>
      <c r="I561" s="176">
        <v>638</v>
      </c>
      <c r="J561" s="176">
        <f>ROUND(I561*H561,2)</f>
        <v>1276</v>
      </c>
      <c r="K561" s="173" t="s">
        <v>109</v>
      </c>
      <c r="L561" s="177"/>
      <c r="M561" s="178" t="s">
        <v>17</v>
      </c>
      <c r="N561" s="179" t="s">
        <v>40</v>
      </c>
      <c r="O561" s="180">
        <v>0</v>
      </c>
      <c r="P561" s="180">
        <f>O561*H561</f>
        <v>0</v>
      </c>
      <c r="Q561" s="180">
        <v>0</v>
      </c>
      <c r="R561" s="180">
        <f>Q561*H561</f>
        <v>0</v>
      </c>
      <c r="S561" s="180">
        <v>0</v>
      </c>
      <c r="T561" s="181">
        <f>S561*H561</f>
        <v>0</v>
      </c>
      <c r="U561" s="28"/>
      <c r="V561" s="28"/>
      <c r="W561" s="28"/>
      <c r="X561" s="28"/>
      <c r="Y561" s="28"/>
      <c r="Z561" s="28"/>
      <c r="AA561" s="28"/>
      <c r="AB561" s="28"/>
      <c r="AC561" s="28"/>
      <c r="AD561" s="28"/>
      <c r="AE561" s="28"/>
      <c r="AR561" s="182" t="s">
        <v>110</v>
      </c>
      <c r="AT561" s="182" t="s">
        <v>105</v>
      </c>
      <c r="AU561" s="182" t="s">
        <v>69</v>
      </c>
      <c r="AY561" s="13" t="s">
        <v>111</v>
      </c>
      <c r="BE561" s="183">
        <f>IF(N561="základní",J561,0)</f>
        <v>1276</v>
      </c>
      <c r="BF561" s="183">
        <f>IF(N561="snížená",J561,0)</f>
        <v>0</v>
      </c>
      <c r="BG561" s="183">
        <f>IF(N561="zákl. přenesená",J561,0)</f>
        <v>0</v>
      </c>
      <c r="BH561" s="183">
        <f>IF(N561="sníž. přenesená",J561,0)</f>
        <v>0</v>
      </c>
      <c r="BI561" s="183">
        <f>IF(N561="nulová",J561,0)</f>
        <v>0</v>
      </c>
      <c r="BJ561" s="13" t="s">
        <v>77</v>
      </c>
      <c r="BK561" s="183">
        <f>ROUND(I561*H561,2)</f>
        <v>1276</v>
      </c>
      <c r="BL561" s="13" t="s">
        <v>112</v>
      </c>
      <c r="BM561" s="182" t="s">
        <v>1070</v>
      </c>
    </row>
    <row r="562" s="2" customFormat="1">
      <c r="A562" s="28"/>
      <c r="B562" s="29"/>
      <c r="C562" s="30"/>
      <c r="D562" s="184" t="s">
        <v>114</v>
      </c>
      <c r="E562" s="30"/>
      <c r="F562" s="185" t="s">
        <v>1069</v>
      </c>
      <c r="G562" s="30"/>
      <c r="H562" s="30"/>
      <c r="I562" s="30"/>
      <c r="J562" s="30"/>
      <c r="K562" s="30"/>
      <c r="L562" s="34"/>
      <c r="M562" s="186"/>
      <c r="N562" s="187"/>
      <c r="O562" s="73"/>
      <c r="P562" s="73"/>
      <c r="Q562" s="73"/>
      <c r="R562" s="73"/>
      <c r="S562" s="73"/>
      <c r="T562" s="74"/>
      <c r="U562" s="28"/>
      <c r="V562" s="28"/>
      <c r="W562" s="28"/>
      <c r="X562" s="28"/>
      <c r="Y562" s="28"/>
      <c r="Z562" s="28"/>
      <c r="AA562" s="28"/>
      <c r="AB562" s="28"/>
      <c r="AC562" s="28"/>
      <c r="AD562" s="28"/>
      <c r="AE562" s="28"/>
      <c r="AT562" s="13" t="s">
        <v>114</v>
      </c>
      <c r="AU562" s="13" t="s">
        <v>69</v>
      </c>
    </row>
    <row r="563" s="2" customFormat="1" ht="16.5" customHeight="1">
      <c r="A563" s="28"/>
      <c r="B563" s="29"/>
      <c r="C563" s="171" t="s">
        <v>1071</v>
      </c>
      <c r="D563" s="171" t="s">
        <v>105</v>
      </c>
      <c r="E563" s="172" t="s">
        <v>1072</v>
      </c>
      <c r="F563" s="173" t="s">
        <v>1073</v>
      </c>
      <c r="G563" s="174" t="s">
        <v>108</v>
      </c>
      <c r="H563" s="175">
        <v>2</v>
      </c>
      <c r="I563" s="176">
        <v>797</v>
      </c>
      <c r="J563" s="176">
        <f>ROUND(I563*H563,2)</f>
        <v>1594</v>
      </c>
      <c r="K563" s="173" t="s">
        <v>109</v>
      </c>
      <c r="L563" s="177"/>
      <c r="M563" s="178" t="s">
        <v>17</v>
      </c>
      <c r="N563" s="179" t="s">
        <v>40</v>
      </c>
      <c r="O563" s="180">
        <v>0</v>
      </c>
      <c r="P563" s="180">
        <f>O563*H563</f>
        <v>0</v>
      </c>
      <c r="Q563" s="180">
        <v>0</v>
      </c>
      <c r="R563" s="180">
        <f>Q563*H563</f>
        <v>0</v>
      </c>
      <c r="S563" s="180">
        <v>0</v>
      </c>
      <c r="T563" s="181">
        <f>S563*H563</f>
        <v>0</v>
      </c>
      <c r="U563" s="28"/>
      <c r="V563" s="28"/>
      <c r="W563" s="28"/>
      <c r="X563" s="28"/>
      <c r="Y563" s="28"/>
      <c r="Z563" s="28"/>
      <c r="AA563" s="28"/>
      <c r="AB563" s="28"/>
      <c r="AC563" s="28"/>
      <c r="AD563" s="28"/>
      <c r="AE563" s="28"/>
      <c r="AR563" s="182" t="s">
        <v>110</v>
      </c>
      <c r="AT563" s="182" t="s">
        <v>105</v>
      </c>
      <c r="AU563" s="182" t="s">
        <v>69</v>
      </c>
      <c r="AY563" s="13" t="s">
        <v>111</v>
      </c>
      <c r="BE563" s="183">
        <f>IF(N563="základní",J563,0)</f>
        <v>1594</v>
      </c>
      <c r="BF563" s="183">
        <f>IF(N563="snížená",J563,0)</f>
        <v>0</v>
      </c>
      <c r="BG563" s="183">
        <f>IF(N563="zákl. přenesená",J563,0)</f>
        <v>0</v>
      </c>
      <c r="BH563" s="183">
        <f>IF(N563="sníž. přenesená",J563,0)</f>
        <v>0</v>
      </c>
      <c r="BI563" s="183">
        <f>IF(N563="nulová",J563,0)</f>
        <v>0</v>
      </c>
      <c r="BJ563" s="13" t="s">
        <v>77</v>
      </c>
      <c r="BK563" s="183">
        <f>ROUND(I563*H563,2)</f>
        <v>1594</v>
      </c>
      <c r="BL563" s="13" t="s">
        <v>112</v>
      </c>
      <c r="BM563" s="182" t="s">
        <v>1074</v>
      </c>
    </row>
    <row r="564" s="2" customFormat="1">
      <c r="A564" s="28"/>
      <c r="B564" s="29"/>
      <c r="C564" s="30"/>
      <c r="D564" s="184" t="s">
        <v>114</v>
      </c>
      <c r="E564" s="30"/>
      <c r="F564" s="185" t="s">
        <v>1073</v>
      </c>
      <c r="G564" s="30"/>
      <c r="H564" s="30"/>
      <c r="I564" s="30"/>
      <c r="J564" s="30"/>
      <c r="K564" s="30"/>
      <c r="L564" s="34"/>
      <c r="M564" s="186"/>
      <c r="N564" s="187"/>
      <c r="O564" s="73"/>
      <c r="P564" s="73"/>
      <c r="Q564" s="73"/>
      <c r="R564" s="73"/>
      <c r="S564" s="73"/>
      <c r="T564" s="74"/>
      <c r="U564" s="28"/>
      <c r="V564" s="28"/>
      <c r="W564" s="28"/>
      <c r="X564" s="28"/>
      <c r="Y564" s="28"/>
      <c r="Z564" s="28"/>
      <c r="AA564" s="28"/>
      <c r="AB564" s="28"/>
      <c r="AC564" s="28"/>
      <c r="AD564" s="28"/>
      <c r="AE564" s="28"/>
      <c r="AT564" s="13" t="s">
        <v>114</v>
      </c>
      <c r="AU564" s="13" t="s">
        <v>69</v>
      </c>
    </row>
    <row r="565" s="2" customFormat="1" ht="16.5" customHeight="1">
      <c r="A565" s="28"/>
      <c r="B565" s="29"/>
      <c r="C565" s="171" t="s">
        <v>1075</v>
      </c>
      <c r="D565" s="171" t="s">
        <v>105</v>
      </c>
      <c r="E565" s="172" t="s">
        <v>1076</v>
      </c>
      <c r="F565" s="173" t="s">
        <v>1073</v>
      </c>
      <c r="G565" s="174" t="s">
        <v>108</v>
      </c>
      <c r="H565" s="175">
        <v>2</v>
      </c>
      <c r="I565" s="176">
        <v>921</v>
      </c>
      <c r="J565" s="176">
        <f>ROUND(I565*H565,2)</f>
        <v>1842</v>
      </c>
      <c r="K565" s="173" t="s">
        <v>109</v>
      </c>
      <c r="L565" s="177"/>
      <c r="M565" s="178" t="s">
        <v>17</v>
      </c>
      <c r="N565" s="179" t="s">
        <v>40</v>
      </c>
      <c r="O565" s="180">
        <v>0</v>
      </c>
      <c r="P565" s="180">
        <f>O565*H565</f>
        <v>0</v>
      </c>
      <c r="Q565" s="180">
        <v>0</v>
      </c>
      <c r="R565" s="180">
        <f>Q565*H565</f>
        <v>0</v>
      </c>
      <c r="S565" s="180">
        <v>0</v>
      </c>
      <c r="T565" s="181">
        <f>S565*H565</f>
        <v>0</v>
      </c>
      <c r="U565" s="28"/>
      <c r="V565" s="28"/>
      <c r="W565" s="28"/>
      <c r="X565" s="28"/>
      <c r="Y565" s="28"/>
      <c r="Z565" s="28"/>
      <c r="AA565" s="28"/>
      <c r="AB565" s="28"/>
      <c r="AC565" s="28"/>
      <c r="AD565" s="28"/>
      <c r="AE565" s="28"/>
      <c r="AR565" s="182" t="s">
        <v>110</v>
      </c>
      <c r="AT565" s="182" t="s">
        <v>105</v>
      </c>
      <c r="AU565" s="182" t="s">
        <v>69</v>
      </c>
      <c r="AY565" s="13" t="s">
        <v>111</v>
      </c>
      <c r="BE565" s="183">
        <f>IF(N565="základní",J565,0)</f>
        <v>1842</v>
      </c>
      <c r="BF565" s="183">
        <f>IF(N565="snížená",J565,0)</f>
        <v>0</v>
      </c>
      <c r="BG565" s="183">
        <f>IF(N565="zákl. přenesená",J565,0)</f>
        <v>0</v>
      </c>
      <c r="BH565" s="183">
        <f>IF(N565="sníž. přenesená",J565,0)</f>
        <v>0</v>
      </c>
      <c r="BI565" s="183">
        <f>IF(N565="nulová",J565,0)</f>
        <v>0</v>
      </c>
      <c r="BJ565" s="13" t="s">
        <v>77</v>
      </c>
      <c r="BK565" s="183">
        <f>ROUND(I565*H565,2)</f>
        <v>1842</v>
      </c>
      <c r="BL565" s="13" t="s">
        <v>112</v>
      </c>
      <c r="BM565" s="182" t="s">
        <v>1077</v>
      </c>
    </row>
    <row r="566" s="2" customFormat="1">
      <c r="A566" s="28"/>
      <c r="B566" s="29"/>
      <c r="C566" s="30"/>
      <c r="D566" s="184" t="s">
        <v>114</v>
      </c>
      <c r="E566" s="30"/>
      <c r="F566" s="185" t="s">
        <v>1073</v>
      </c>
      <c r="G566" s="30"/>
      <c r="H566" s="30"/>
      <c r="I566" s="30"/>
      <c r="J566" s="30"/>
      <c r="K566" s="30"/>
      <c r="L566" s="34"/>
      <c r="M566" s="186"/>
      <c r="N566" s="187"/>
      <c r="O566" s="73"/>
      <c r="P566" s="73"/>
      <c r="Q566" s="73"/>
      <c r="R566" s="73"/>
      <c r="S566" s="73"/>
      <c r="T566" s="74"/>
      <c r="U566" s="28"/>
      <c r="V566" s="28"/>
      <c r="W566" s="28"/>
      <c r="X566" s="28"/>
      <c r="Y566" s="28"/>
      <c r="Z566" s="28"/>
      <c r="AA566" s="28"/>
      <c r="AB566" s="28"/>
      <c r="AC566" s="28"/>
      <c r="AD566" s="28"/>
      <c r="AE566" s="28"/>
      <c r="AT566" s="13" t="s">
        <v>114</v>
      </c>
      <c r="AU566" s="13" t="s">
        <v>69</v>
      </c>
    </row>
    <row r="567" s="2" customFormat="1" ht="21.75" customHeight="1">
      <c r="A567" s="28"/>
      <c r="B567" s="29"/>
      <c r="C567" s="171" t="s">
        <v>1078</v>
      </c>
      <c r="D567" s="171" t="s">
        <v>105</v>
      </c>
      <c r="E567" s="172" t="s">
        <v>1079</v>
      </c>
      <c r="F567" s="173" t="s">
        <v>1080</v>
      </c>
      <c r="G567" s="174" t="s">
        <v>108</v>
      </c>
      <c r="H567" s="175">
        <v>2</v>
      </c>
      <c r="I567" s="176">
        <v>24.5</v>
      </c>
      <c r="J567" s="176">
        <f>ROUND(I567*H567,2)</f>
        <v>49</v>
      </c>
      <c r="K567" s="173" t="s">
        <v>109</v>
      </c>
      <c r="L567" s="177"/>
      <c r="M567" s="178" t="s">
        <v>17</v>
      </c>
      <c r="N567" s="179" t="s">
        <v>40</v>
      </c>
      <c r="O567" s="180">
        <v>0</v>
      </c>
      <c r="P567" s="180">
        <f>O567*H567</f>
        <v>0</v>
      </c>
      <c r="Q567" s="180">
        <v>0</v>
      </c>
      <c r="R567" s="180">
        <f>Q567*H567</f>
        <v>0</v>
      </c>
      <c r="S567" s="180">
        <v>0</v>
      </c>
      <c r="T567" s="181">
        <f>S567*H567</f>
        <v>0</v>
      </c>
      <c r="U567" s="28"/>
      <c r="V567" s="28"/>
      <c r="W567" s="28"/>
      <c r="X567" s="28"/>
      <c r="Y567" s="28"/>
      <c r="Z567" s="28"/>
      <c r="AA567" s="28"/>
      <c r="AB567" s="28"/>
      <c r="AC567" s="28"/>
      <c r="AD567" s="28"/>
      <c r="AE567" s="28"/>
      <c r="AR567" s="182" t="s">
        <v>110</v>
      </c>
      <c r="AT567" s="182" t="s">
        <v>105</v>
      </c>
      <c r="AU567" s="182" t="s">
        <v>69</v>
      </c>
      <c r="AY567" s="13" t="s">
        <v>111</v>
      </c>
      <c r="BE567" s="183">
        <f>IF(N567="základní",J567,0)</f>
        <v>49</v>
      </c>
      <c r="BF567" s="183">
        <f>IF(N567="snížená",J567,0)</f>
        <v>0</v>
      </c>
      <c r="BG567" s="183">
        <f>IF(N567="zákl. přenesená",J567,0)</f>
        <v>0</v>
      </c>
      <c r="BH567" s="183">
        <f>IF(N567="sníž. přenesená",J567,0)</f>
        <v>0</v>
      </c>
      <c r="BI567" s="183">
        <f>IF(N567="nulová",J567,0)</f>
        <v>0</v>
      </c>
      <c r="BJ567" s="13" t="s">
        <v>77</v>
      </c>
      <c r="BK567" s="183">
        <f>ROUND(I567*H567,2)</f>
        <v>49</v>
      </c>
      <c r="BL567" s="13" t="s">
        <v>112</v>
      </c>
      <c r="BM567" s="182" t="s">
        <v>1081</v>
      </c>
    </row>
    <row r="568" s="2" customFormat="1">
      <c r="A568" s="28"/>
      <c r="B568" s="29"/>
      <c r="C568" s="30"/>
      <c r="D568" s="184" t="s">
        <v>114</v>
      </c>
      <c r="E568" s="30"/>
      <c r="F568" s="185" t="s">
        <v>1080</v>
      </c>
      <c r="G568" s="30"/>
      <c r="H568" s="30"/>
      <c r="I568" s="30"/>
      <c r="J568" s="30"/>
      <c r="K568" s="30"/>
      <c r="L568" s="34"/>
      <c r="M568" s="186"/>
      <c r="N568" s="187"/>
      <c r="O568" s="73"/>
      <c r="P568" s="73"/>
      <c r="Q568" s="73"/>
      <c r="R568" s="73"/>
      <c r="S568" s="73"/>
      <c r="T568" s="74"/>
      <c r="U568" s="28"/>
      <c r="V568" s="28"/>
      <c r="W568" s="28"/>
      <c r="X568" s="28"/>
      <c r="Y568" s="28"/>
      <c r="Z568" s="28"/>
      <c r="AA568" s="28"/>
      <c r="AB568" s="28"/>
      <c r="AC568" s="28"/>
      <c r="AD568" s="28"/>
      <c r="AE568" s="28"/>
      <c r="AT568" s="13" t="s">
        <v>114</v>
      </c>
      <c r="AU568" s="13" t="s">
        <v>69</v>
      </c>
    </row>
    <row r="569" s="2" customFormat="1" ht="24.15" customHeight="1">
      <c r="A569" s="28"/>
      <c r="B569" s="29"/>
      <c r="C569" s="171" t="s">
        <v>1082</v>
      </c>
      <c r="D569" s="171" t="s">
        <v>105</v>
      </c>
      <c r="E569" s="172" t="s">
        <v>1083</v>
      </c>
      <c r="F569" s="173" t="s">
        <v>1084</v>
      </c>
      <c r="G569" s="174" t="s">
        <v>108</v>
      </c>
      <c r="H569" s="175">
        <v>2</v>
      </c>
      <c r="I569" s="176">
        <v>19.300000000000001</v>
      </c>
      <c r="J569" s="176">
        <f>ROUND(I569*H569,2)</f>
        <v>38.600000000000001</v>
      </c>
      <c r="K569" s="173" t="s">
        <v>109</v>
      </c>
      <c r="L569" s="177"/>
      <c r="M569" s="178" t="s">
        <v>17</v>
      </c>
      <c r="N569" s="179" t="s">
        <v>40</v>
      </c>
      <c r="O569" s="180">
        <v>0</v>
      </c>
      <c r="P569" s="180">
        <f>O569*H569</f>
        <v>0</v>
      </c>
      <c r="Q569" s="180">
        <v>0</v>
      </c>
      <c r="R569" s="180">
        <f>Q569*H569</f>
        <v>0</v>
      </c>
      <c r="S569" s="180">
        <v>0</v>
      </c>
      <c r="T569" s="181">
        <f>S569*H569</f>
        <v>0</v>
      </c>
      <c r="U569" s="28"/>
      <c r="V569" s="28"/>
      <c r="W569" s="28"/>
      <c r="X569" s="28"/>
      <c r="Y569" s="28"/>
      <c r="Z569" s="28"/>
      <c r="AA569" s="28"/>
      <c r="AB569" s="28"/>
      <c r="AC569" s="28"/>
      <c r="AD569" s="28"/>
      <c r="AE569" s="28"/>
      <c r="AR569" s="182" t="s">
        <v>110</v>
      </c>
      <c r="AT569" s="182" t="s">
        <v>105</v>
      </c>
      <c r="AU569" s="182" t="s">
        <v>69</v>
      </c>
      <c r="AY569" s="13" t="s">
        <v>111</v>
      </c>
      <c r="BE569" s="183">
        <f>IF(N569="základní",J569,0)</f>
        <v>38.600000000000001</v>
      </c>
      <c r="BF569" s="183">
        <f>IF(N569="snížená",J569,0)</f>
        <v>0</v>
      </c>
      <c r="BG569" s="183">
        <f>IF(N569="zákl. přenesená",J569,0)</f>
        <v>0</v>
      </c>
      <c r="BH569" s="183">
        <f>IF(N569="sníž. přenesená",J569,0)</f>
        <v>0</v>
      </c>
      <c r="BI569" s="183">
        <f>IF(N569="nulová",J569,0)</f>
        <v>0</v>
      </c>
      <c r="BJ569" s="13" t="s">
        <v>77</v>
      </c>
      <c r="BK569" s="183">
        <f>ROUND(I569*H569,2)</f>
        <v>38.600000000000001</v>
      </c>
      <c r="BL569" s="13" t="s">
        <v>112</v>
      </c>
      <c r="BM569" s="182" t="s">
        <v>1085</v>
      </c>
    </row>
    <row r="570" s="2" customFormat="1">
      <c r="A570" s="28"/>
      <c r="B570" s="29"/>
      <c r="C570" s="30"/>
      <c r="D570" s="184" t="s">
        <v>114</v>
      </c>
      <c r="E570" s="30"/>
      <c r="F570" s="185" t="s">
        <v>1084</v>
      </c>
      <c r="G570" s="30"/>
      <c r="H570" s="30"/>
      <c r="I570" s="30"/>
      <c r="J570" s="30"/>
      <c r="K570" s="30"/>
      <c r="L570" s="34"/>
      <c r="M570" s="186"/>
      <c r="N570" s="187"/>
      <c r="O570" s="73"/>
      <c r="P570" s="73"/>
      <c r="Q570" s="73"/>
      <c r="R570" s="73"/>
      <c r="S570" s="73"/>
      <c r="T570" s="74"/>
      <c r="U570" s="28"/>
      <c r="V570" s="28"/>
      <c r="W570" s="28"/>
      <c r="X570" s="28"/>
      <c r="Y570" s="28"/>
      <c r="Z570" s="28"/>
      <c r="AA570" s="28"/>
      <c r="AB570" s="28"/>
      <c r="AC570" s="28"/>
      <c r="AD570" s="28"/>
      <c r="AE570" s="28"/>
      <c r="AT570" s="13" t="s">
        <v>114</v>
      </c>
      <c r="AU570" s="13" t="s">
        <v>69</v>
      </c>
    </row>
    <row r="571" s="2" customFormat="1" ht="21.75" customHeight="1">
      <c r="A571" s="28"/>
      <c r="B571" s="29"/>
      <c r="C571" s="171" t="s">
        <v>1086</v>
      </c>
      <c r="D571" s="171" t="s">
        <v>105</v>
      </c>
      <c r="E571" s="172" t="s">
        <v>1087</v>
      </c>
      <c r="F571" s="173" t="s">
        <v>1088</v>
      </c>
      <c r="G571" s="174" t="s">
        <v>108</v>
      </c>
      <c r="H571" s="175">
        <v>2</v>
      </c>
      <c r="I571" s="176">
        <v>28.199999999999999</v>
      </c>
      <c r="J571" s="176">
        <f>ROUND(I571*H571,2)</f>
        <v>56.399999999999999</v>
      </c>
      <c r="K571" s="173" t="s">
        <v>109</v>
      </c>
      <c r="L571" s="177"/>
      <c r="M571" s="178" t="s">
        <v>17</v>
      </c>
      <c r="N571" s="179" t="s">
        <v>40</v>
      </c>
      <c r="O571" s="180">
        <v>0</v>
      </c>
      <c r="P571" s="180">
        <f>O571*H571</f>
        <v>0</v>
      </c>
      <c r="Q571" s="180">
        <v>0</v>
      </c>
      <c r="R571" s="180">
        <f>Q571*H571</f>
        <v>0</v>
      </c>
      <c r="S571" s="180">
        <v>0</v>
      </c>
      <c r="T571" s="181">
        <f>S571*H571</f>
        <v>0</v>
      </c>
      <c r="U571" s="28"/>
      <c r="V571" s="28"/>
      <c r="W571" s="28"/>
      <c r="X571" s="28"/>
      <c r="Y571" s="28"/>
      <c r="Z571" s="28"/>
      <c r="AA571" s="28"/>
      <c r="AB571" s="28"/>
      <c r="AC571" s="28"/>
      <c r="AD571" s="28"/>
      <c r="AE571" s="28"/>
      <c r="AR571" s="182" t="s">
        <v>110</v>
      </c>
      <c r="AT571" s="182" t="s">
        <v>105</v>
      </c>
      <c r="AU571" s="182" t="s">
        <v>69</v>
      </c>
      <c r="AY571" s="13" t="s">
        <v>111</v>
      </c>
      <c r="BE571" s="183">
        <f>IF(N571="základní",J571,0)</f>
        <v>56.399999999999999</v>
      </c>
      <c r="BF571" s="183">
        <f>IF(N571="snížená",J571,0)</f>
        <v>0</v>
      </c>
      <c r="BG571" s="183">
        <f>IF(N571="zákl. přenesená",J571,0)</f>
        <v>0</v>
      </c>
      <c r="BH571" s="183">
        <f>IF(N571="sníž. přenesená",J571,0)</f>
        <v>0</v>
      </c>
      <c r="BI571" s="183">
        <f>IF(N571="nulová",J571,0)</f>
        <v>0</v>
      </c>
      <c r="BJ571" s="13" t="s">
        <v>77</v>
      </c>
      <c r="BK571" s="183">
        <f>ROUND(I571*H571,2)</f>
        <v>56.399999999999999</v>
      </c>
      <c r="BL571" s="13" t="s">
        <v>112</v>
      </c>
      <c r="BM571" s="182" t="s">
        <v>1089</v>
      </c>
    </row>
    <row r="572" s="2" customFormat="1">
      <c r="A572" s="28"/>
      <c r="B572" s="29"/>
      <c r="C572" s="30"/>
      <c r="D572" s="184" t="s">
        <v>114</v>
      </c>
      <c r="E572" s="30"/>
      <c r="F572" s="185" t="s">
        <v>1088</v>
      </c>
      <c r="G572" s="30"/>
      <c r="H572" s="30"/>
      <c r="I572" s="30"/>
      <c r="J572" s="30"/>
      <c r="K572" s="30"/>
      <c r="L572" s="34"/>
      <c r="M572" s="186"/>
      <c r="N572" s="187"/>
      <c r="O572" s="73"/>
      <c r="P572" s="73"/>
      <c r="Q572" s="73"/>
      <c r="R572" s="73"/>
      <c r="S572" s="73"/>
      <c r="T572" s="74"/>
      <c r="U572" s="28"/>
      <c r="V572" s="28"/>
      <c r="W572" s="28"/>
      <c r="X572" s="28"/>
      <c r="Y572" s="28"/>
      <c r="Z572" s="28"/>
      <c r="AA572" s="28"/>
      <c r="AB572" s="28"/>
      <c r="AC572" s="28"/>
      <c r="AD572" s="28"/>
      <c r="AE572" s="28"/>
      <c r="AT572" s="13" t="s">
        <v>114</v>
      </c>
      <c r="AU572" s="13" t="s">
        <v>69</v>
      </c>
    </row>
    <row r="573" s="2" customFormat="1" ht="24.15" customHeight="1">
      <c r="A573" s="28"/>
      <c r="B573" s="29"/>
      <c r="C573" s="171" t="s">
        <v>1090</v>
      </c>
      <c r="D573" s="171" t="s">
        <v>105</v>
      </c>
      <c r="E573" s="172" t="s">
        <v>1091</v>
      </c>
      <c r="F573" s="173" t="s">
        <v>1092</v>
      </c>
      <c r="G573" s="174" t="s">
        <v>108</v>
      </c>
      <c r="H573" s="175">
        <v>2</v>
      </c>
      <c r="I573" s="176">
        <v>78.400000000000006</v>
      </c>
      <c r="J573" s="176">
        <f>ROUND(I573*H573,2)</f>
        <v>156.80000000000001</v>
      </c>
      <c r="K573" s="173" t="s">
        <v>109</v>
      </c>
      <c r="L573" s="177"/>
      <c r="M573" s="178" t="s">
        <v>17</v>
      </c>
      <c r="N573" s="179" t="s">
        <v>40</v>
      </c>
      <c r="O573" s="180">
        <v>0</v>
      </c>
      <c r="P573" s="180">
        <f>O573*H573</f>
        <v>0</v>
      </c>
      <c r="Q573" s="180">
        <v>0</v>
      </c>
      <c r="R573" s="180">
        <f>Q573*H573</f>
        <v>0</v>
      </c>
      <c r="S573" s="180">
        <v>0</v>
      </c>
      <c r="T573" s="181">
        <f>S573*H573</f>
        <v>0</v>
      </c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  <c r="AR573" s="182" t="s">
        <v>110</v>
      </c>
      <c r="AT573" s="182" t="s">
        <v>105</v>
      </c>
      <c r="AU573" s="182" t="s">
        <v>69</v>
      </c>
      <c r="AY573" s="13" t="s">
        <v>111</v>
      </c>
      <c r="BE573" s="183">
        <f>IF(N573="základní",J573,0)</f>
        <v>156.80000000000001</v>
      </c>
      <c r="BF573" s="183">
        <f>IF(N573="snížená",J573,0)</f>
        <v>0</v>
      </c>
      <c r="BG573" s="183">
        <f>IF(N573="zákl. přenesená",J573,0)</f>
        <v>0</v>
      </c>
      <c r="BH573" s="183">
        <f>IF(N573="sníž. přenesená",J573,0)</f>
        <v>0</v>
      </c>
      <c r="BI573" s="183">
        <f>IF(N573="nulová",J573,0)</f>
        <v>0</v>
      </c>
      <c r="BJ573" s="13" t="s">
        <v>77</v>
      </c>
      <c r="BK573" s="183">
        <f>ROUND(I573*H573,2)</f>
        <v>156.80000000000001</v>
      </c>
      <c r="BL573" s="13" t="s">
        <v>112</v>
      </c>
      <c r="BM573" s="182" t="s">
        <v>1093</v>
      </c>
    </row>
    <row r="574" s="2" customFormat="1">
      <c r="A574" s="28"/>
      <c r="B574" s="29"/>
      <c r="C574" s="30"/>
      <c r="D574" s="184" t="s">
        <v>114</v>
      </c>
      <c r="E574" s="30"/>
      <c r="F574" s="185" t="s">
        <v>1092</v>
      </c>
      <c r="G574" s="30"/>
      <c r="H574" s="30"/>
      <c r="I574" s="30"/>
      <c r="J574" s="30"/>
      <c r="K574" s="30"/>
      <c r="L574" s="34"/>
      <c r="M574" s="186"/>
      <c r="N574" s="187"/>
      <c r="O574" s="73"/>
      <c r="P574" s="73"/>
      <c r="Q574" s="73"/>
      <c r="R574" s="73"/>
      <c r="S574" s="73"/>
      <c r="T574" s="74"/>
      <c r="U574" s="28"/>
      <c r="V574" s="28"/>
      <c r="W574" s="28"/>
      <c r="X574" s="28"/>
      <c r="Y574" s="28"/>
      <c r="Z574" s="28"/>
      <c r="AA574" s="28"/>
      <c r="AB574" s="28"/>
      <c r="AC574" s="28"/>
      <c r="AD574" s="28"/>
      <c r="AE574" s="28"/>
      <c r="AT574" s="13" t="s">
        <v>114</v>
      </c>
      <c r="AU574" s="13" t="s">
        <v>69</v>
      </c>
    </row>
    <row r="575" s="2" customFormat="1" ht="24.15" customHeight="1">
      <c r="A575" s="28"/>
      <c r="B575" s="29"/>
      <c r="C575" s="171" t="s">
        <v>1094</v>
      </c>
      <c r="D575" s="171" t="s">
        <v>105</v>
      </c>
      <c r="E575" s="172" t="s">
        <v>1095</v>
      </c>
      <c r="F575" s="173" t="s">
        <v>1096</v>
      </c>
      <c r="G575" s="174" t="s">
        <v>108</v>
      </c>
      <c r="H575" s="175">
        <v>2</v>
      </c>
      <c r="I575" s="176">
        <v>92.799999999999997</v>
      </c>
      <c r="J575" s="176">
        <f>ROUND(I575*H575,2)</f>
        <v>185.59999999999999</v>
      </c>
      <c r="K575" s="173" t="s">
        <v>109</v>
      </c>
      <c r="L575" s="177"/>
      <c r="M575" s="178" t="s">
        <v>17</v>
      </c>
      <c r="N575" s="179" t="s">
        <v>40</v>
      </c>
      <c r="O575" s="180">
        <v>0</v>
      </c>
      <c r="P575" s="180">
        <f>O575*H575</f>
        <v>0</v>
      </c>
      <c r="Q575" s="180">
        <v>0</v>
      </c>
      <c r="R575" s="180">
        <f>Q575*H575</f>
        <v>0</v>
      </c>
      <c r="S575" s="180">
        <v>0</v>
      </c>
      <c r="T575" s="181">
        <f>S575*H575</f>
        <v>0</v>
      </c>
      <c r="U575" s="28"/>
      <c r="V575" s="28"/>
      <c r="W575" s="28"/>
      <c r="X575" s="28"/>
      <c r="Y575" s="28"/>
      <c r="Z575" s="28"/>
      <c r="AA575" s="28"/>
      <c r="AB575" s="28"/>
      <c r="AC575" s="28"/>
      <c r="AD575" s="28"/>
      <c r="AE575" s="28"/>
      <c r="AR575" s="182" t="s">
        <v>110</v>
      </c>
      <c r="AT575" s="182" t="s">
        <v>105</v>
      </c>
      <c r="AU575" s="182" t="s">
        <v>69</v>
      </c>
      <c r="AY575" s="13" t="s">
        <v>111</v>
      </c>
      <c r="BE575" s="183">
        <f>IF(N575="základní",J575,0)</f>
        <v>185.59999999999999</v>
      </c>
      <c r="BF575" s="183">
        <f>IF(N575="snížená",J575,0)</f>
        <v>0</v>
      </c>
      <c r="BG575" s="183">
        <f>IF(N575="zákl. přenesená",J575,0)</f>
        <v>0</v>
      </c>
      <c r="BH575" s="183">
        <f>IF(N575="sníž. přenesená",J575,0)</f>
        <v>0</v>
      </c>
      <c r="BI575" s="183">
        <f>IF(N575="nulová",J575,0)</f>
        <v>0</v>
      </c>
      <c r="BJ575" s="13" t="s">
        <v>77</v>
      </c>
      <c r="BK575" s="183">
        <f>ROUND(I575*H575,2)</f>
        <v>185.59999999999999</v>
      </c>
      <c r="BL575" s="13" t="s">
        <v>112</v>
      </c>
      <c r="BM575" s="182" t="s">
        <v>1097</v>
      </c>
    </row>
    <row r="576" s="2" customFormat="1">
      <c r="A576" s="28"/>
      <c r="B576" s="29"/>
      <c r="C576" s="30"/>
      <c r="D576" s="184" t="s">
        <v>114</v>
      </c>
      <c r="E576" s="30"/>
      <c r="F576" s="185" t="s">
        <v>1096</v>
      </c>
      <c r="G576" s="30"/>
      <c r="H576" s="30"/>
      <c r="I576" s="30"/>
      <c r="J576" s="30"/>
      <c r="K576" s="30"/>
      <c r="L576" s="34"/>
      <c r="M576" s="186"/>
      <c r="N576" s="187"/>
      <c r="O576" s="73"/>
      <c r="P576" s="73"/>
      <c r="Q576" s="73"/>
      <c r="R576" s="73"/>
      <c r="S576" s="73"/>
      <c r="T576" s="74"/>
      <c r="U576" s="28"/>
      <c r="V576" s="28"/>
      <c r="W576" s="28"/>
      <c r="X576" s="28"/>
      <c r="Y576" s="28"/>
      <c r="Z576" s="28"/>
      <c r="AA576" s="28"/>
      <c r="AB576" s="28"/>
      <c r="AC576" s="28"/>
      <c r="AD576" s="28"/>
      <c r="AE576" s="28"/>
      <c r="AT576" s="13" t="s">
        <v>114</v>
      </c>
      <c r="AU576" s="13" t="s">
        <v>69</v>
      </c>
    </row>
    <row r="577" s="2" customFormat="1" ht="16.5" customHeight="1">
      <c r="A577" s="28"/>
      <c r="B577" s="29"/>
      <c r="C577" s="171" t="s">
        <v>1098</v>
      </c>
      <c r="D577" s="171" t="s">
        <v>105</v>
      </c>
      <c r="E577" s="172" t="s">
        <v>1099</v>
      </c>
      <c r="F577" s="173" t="s">
        <v>1100</v>
      </c>
      <c r="G577" s="174" t="s">
        <v>108</v>
      </c>
      <c r="H577" s="175">
        <v>1</v>
      </c>
      <c r="I577" s="176">
        <v>909</v>
      </c>
      <c r="J577" s="176">
        <f>ROUND(I577*H577,2)</f>
        <v>909</v>
      </c>
      <c r="K577" s="173" t="s">
        <v>109</v>
      </c>
      <c r="L577" s="177"/>
      <c r="M577" s="178" t="s">
        <v>17</v>
      </c>
      <c r="N577" s="179" t="s">
        <v>40</v>
      </c>
      <c r="O577" s="180">
        <v>0</v>
      </c>
      <c r="P577" s="180">
        <f>O577*H577</f>
        <v>0</v>
      </c>
      <c r="Q577" s="180">
        <v>0</v>
      </c>
      <c r="R577" s="180">
        <f>Q577*H577</f>
        <v>0</v>
      </c>
      <c r="S577" s="180">
        <v>0</v>
      </c>
      <c r="T577" s="181">
        <f>S577*H577</f>
        <v>0</v>
      </c>
      <c r="U577" s="28"/>
      <c r="V577" s="28"/>
      <c r="W577" s="28"/>
      <c r="X577" s="28"/>
      <c r="Y577" s="28"/>
      <c r="Z577" s="28"/>
      <c r="AA577" s="28"/>
      <c r="AB577" s="28"/>
      <c r="AC577" s="28"/>
      <c r="AD577" s="28"/>
      <c r="AE577" s="28"/>
      <c r="AR577" s="182" t="s">
        <v>110</v>
      </c>
      <c r="AT577" s="182" t="s">
        <v>105</v>
      </c>
      <c r="AU577" s="182" t="s">
        <v>69</v>
      </c>
      <c r="AY577" s="13" t="s">
        <v>111</v>
      </c>
      <c r="BE577" s="183">
        <f>IF(N577="základní",J577,0)</f>
        <v>909</v>
      </c>
      <c r="BF577" s="183">
        <f>IF(N577="snížená",J577,0)</f>
        <v>0</v>
      </c>
      <c r="BG577" s="183">
        <f>IF(N577="zákl. přenesená",J577,0)</f>
        <v>0</v>
      </c>
      <c r="BH577" s="183">
        <f>IF(N577="sníž. přenesená",J577,0)</f>
        <v>0</v>
      </c>
      <c r="BI577" s="183">
        <f>IF(N577="nulová",J577,0)</f>
        <v>0</v>
      </c>
      <c r="BJ577" s="13" t="s">
        <v>77</v>
      </c>
      <c r="BK577" s="183">
        <f>ROUND(I577*H577,2)</f>
        <v>909</v>
      </c>
      <c r="BL577" s="13" t="s">
        <v>112</v>
      </c>
      <c r="BM577" s="182" t="s">
        <v>1101</v>
      </c>
    </row>
    <row r="578" s="2" customFormat="1">
      <c r="A578" s="28"/>
      <c r="B578" s="29"/>
      <c r="C578" s="30"/>
      <c r="D578" s="184" t="s">
        <v>114</v>
      </c>
      <c r="E578" s="30"/>
      <c r="F578" s="185" t="s">
        <v>1100</v>
      </c>
      <c r="G578" s="30"/>
      <c r="H578" s="30"/>
      <c r="I578" s="30"/>
      <c r="J578" s="30"/>
      <c r="K578" s="30"/>
      <c r="L578" s="34"/>
      <c r="M578" s="186"/>
      <c r="N578" s="187"/>
      <c r="O578" s="73"/>
      <c r="P578" s="73"/>
      <c r="Q578" s="73"/>
      <c r="R578" s="73"/>
      <c r="S578" s="73"/>
      <c r="T578" s="74"/>
      <c r="U578" s="28"/>
      <c r="V578" s="28"/>
      <c r="W578" s="28"/>
      <c r="X578" s="28"/>
      <c r="Y578" s="28"/>
      <c r="Z578" s="28"/>
      <c r="AA578" s="28"/>
      <c r="AB578" s="28"/>
      <c r="AC578" s="28"/>
      <c r="AD578" s="28"/>
      <c r="AE578" s="28"/>
      <c r="AT578" s="13" t="s">
        <v>114</v>
      </c>
      <c r="AU578" s="13" t="s">
        <v>69</v>
      </c>
    </row>
    <row r="579" s="2" customFormat="1" ht="24.15" customHeight="1">
      <c r="A579" s="28"/>
      <c r="B579" s="29"/>
      <c r="C579" s="171" t="s">
        <v>1102</v>
      </c>
      <c r="D579" s="171" t="s">
        <v>105</v>
      </c>
      <c r="E579" s="172" t="s">
        <v>1103</v>
      </c>
      <c r="F579" s="173" t="s">
        <v>1104</v>
      </c>
      <c r="G579" s="174" t="s">
        <v>108</v>
      </c>
      <c r="H579" s="175">
        <v>2</v>
      </c>
      <c r="I579" s="176">
        <v>538</v>
      </c>
      <c r="J579" s="176">
        <f>ROUND(I579*H579,2)</f>
        <v>1076</v>
      </c>
      <c r="K579" s="173" t="s">
        <v>109</v>
      </c>
      <c r="L579" s="177"/>
      <c r="M579" s="178" t="s">
        <v>17</v>
      </c>
      <c r="N579" s="179" t="s">
        <v>40</v>
      </c>
      <c r="O579" s="180">
        <v>0</v>
      </c>
      <c r="P579" s="180">
        <f>O579*H579</f>
        <v>0</v>
      </c>
      <c r="Q579" s="180">
        <v>0</v>
      </c>
      <c r="R579" s="180">
        <f>Q579*H579</f>
        <v>0</v>
      </c>
      <c r="S579" s="180">
        <v>0</v>
      </c>
      <c r="T579" s="181">
        <f>S579*H579</f>
        <v>0</v>
      </c>
      <c r="U579" s="28"/>
      <c r="V579" s="28"/>
      <c r="W579" s="28"/>
      <c r="X579" s="28"/>
      <c r="Y579" s="28"/>
      <c r="Z579" s="28"/>
      <c r="AA579" s="28"/>
      <c r="AB579" s="28"/>
      <c r="AC579" s="28"/>
      <c r="AD579" s="28"/>
      <c r="AE579" s="28"/>
      <c r="AR579" s="182" t="s">
        <v>110</v>
      </c>
      <c r="AT579" s="182" t="s">
        <v>105</v>
      </c>
      <c r="AU579" s="182" t="s">
        <v>69</v>
      </c>
      <c r="AY579" s="13" t="s">
        <v>111</v>
      </c>
      <c r="BE579" s="183">
        <f>IF(N579="základní",J579,0)</f>
        <v>1076</v>
      </c>
      <c r="BF579" s="183">
        <f>IF(N579="snížená",J579,0)</f>
        <v>0</v>
      </c>
      <c r="BG579" s="183">
        <f>IF(N579="zákl. přenesená",J579,0)</f>
        <v>0</v>
      </c>
      <c r="BH579" s="183">
        <f>IF(N579="sníž. přenesená",J579,0)</f>
        <v>0</v>
      </c>
      <c r="BI579" s="183">
        <f>IF(N579="nulová",J579,0)</f>
        <v>0</v>
      </c>
      <c r="BJ579" s="13" t="s">
        <v>77</v>
      </c>
      <c r="BK579" s="183">
        <f>ROUND(I579*H579,2)</f>
        <v>1076</v>
      </c>
      <c r="BL579" s="13" t="s">
        <v>112</v>
      </c>
      <c r="BM579" s="182" t="s">
        <v>1105</v>
      </c>
    </row>
    <row r="580" s="2" customFormat="1">
      <c r="A580" s="28"/>
      <c r="B580" s="29"/>
      <c r="C580" s="30"/>
      <c r="D580" s="184" t="s">
        <v>114</v>
      </c>
      <c r="E580" s="30"/>
      <c r="F580" s="185" t="s">
        <v>1104</v>
      </c>
      <c r="G580" s="30"/>
      <c r="H580" s="30"/>
      <c r="I580" s="30"/>
      <c r="J580" s="30"/>
      <c r="K580" s="30"/>
      <c r="L580" s="34"/>
      <c r="M580" s="186"/>
      <c r="N580" s="187"/>
      <c r="O580" s="73"/>
      <c r="P580" s="73"/>
      <c r="Q580" s="73"/>
      <c r="R580" s="73"/>
      <c r="S580" s="73"/>
      <c r="T580" s="74"/>
      <c r="U580" s="28"/>
      <c r="V580" s="28"/>
      <c r="W580" s="28"/>
      <c r="X580" s="28"/>
      <c r="Y580" s="28"/>
      <c r="Z580" s="28"/>
      <c r="AA580" s="28"/>
      <c r="AB580" s="28"/>
      <c r="AC580" s="28"/>
      <c r="AD580" s="28"/>
      <c r="AE580" s="28"/>
      <c r="AT580" s="13" t="s">
        <v>114</v>
      </c>
      <c r="AU580" s="13" t="s">
        <v>69</v>
      </c>
    </row>
    <row r="581" s="2" customFormat="1" ht="16.5" customHeight="1">
      <c r="A581" s="28"/>
      <c r="B581" s="29"/>
      <c r="C581" s="171" t="s">
        <v>1106</v>
      </c>
      <c r="D581" s="171" t="s">
        <v>105</v>
      </c>
      <c r="E581" s="172" t="s">
        <v>1107</v>
      </c>
      <c r="F581" s="173" t="s">
        <v>1108</v>
      </c>
      <c r="G581" s="174" t="s">
        <v>108</v>
      </c>
      <c r="H581" s="175">
        <v>2</v>
      </c>
      <c r="I581" s="176">
        <v>287</v>
      </c>
      <c r="J581" s="176">
        <f>ROUND(I581*H581,2)</f>
        <v>574</v>
      </c>
      <c r="K581" s="173" t="s">
        <v>109</v>
      </c>
      <c r="L581" s="177"/>
      <c r="M581" s="178" t="s">
        <v>17</v>
      </c>
      <c r="N581" s="179" t="s">
        <v>40</v>
      </c>
      <c r="O581" s="180">
        <v>0</v>
      </c>
      <c r="P581" s="180">
        <f>O581*H581</f>
        <v>0</v>
      </c>
      <c r="Q581" s="180">
        <v>0</v>
      </c>
      <c r="R581" s="180">
        <f>Q581*H581</f>
        <v>0</v>
      </c>
      <c r="S581" s="180">
        <v>0</v>
      </c>
      <c r="T581" s="181">
        <f>S581*H581</f>
        <v>0</v>
      </c>
      <c r="U581" s="28"/>
      <c r="V581" s="28"/>
      <c r="W581" s="28"/>
      <c r="X581" s="28"/>
      <c r="Y581" s="28"/>
      <c r="Z581" s="28"/>
      <c r="AA581" s="28"/>
      <c r="AB581" s="28"/>
      <c r="AC581" s="28"/>
      <c r="AD581" s="28"/>
      <c r="AE581" s="28"/>
      <c r="AR581" s="182" t="s">
        <v>110</v>
      </c>
      <c r="AT581" s="182" t="s">
        <v>105</v>
      </c>
      <c r="AU581" s="182" t="s">
        <v>69</v>
      </c>
      <c r="AY581" s="13" t="s">
        <v>111</v>
      </c>
      <c r="BE581" s="183">
        <f>IF(N581="základní",J581,0)</f>
        <v>574</v>
      </c>
      <c r="BF581" s="183">
        <f>IF(N581="snížená",J581,0)</f>
        <v>0</v>
      </c>
      <c r="BG581" s="183">
        <f>IF(N581="zákl. přenesená",J581,0)</f>
        <v>0</v>
      </c>
      <c r="BH581" s="183">
        <f>IF(N581="sníž. přenesená",J581,0)</f>
        <v>0</v>
      </c>
      <c r="BI581" s="183">
        <f>IF(N581="nulová",J581,0)</f>
        <v>0</v>
      </c>
      <c r="BJ581" s="13" t="s">
        <v>77</v>
      </c>
      <c r="BK581" s="183">
        <f>ROUND(I581*H581,2)</f>
        <v>574</v>
      </c>
      <c r="BL581" s="13" t="s">
        <v>112</v>
      </c>
      <c r="BM581" s="182" t="s">
        <v>1109</v>
      </c>
    </row>
    <row r="582" s="2" customFormat="1">
      <c r="A582" s="28"/>
      <c r="B582" s="29"/>
      <c r="C582" s="30"/>
      <c r="D582" s="184" t="s">
        <v>114</v>
      </c>
      <c r="E582" s="30"/>
      <c r="F582" s="185" t="s">
        <v>1108</v>
      </c>
      <c r="G582" s="30"/>
      <c r="H582" s="30"/>
      <c r="I582" s="30"/>
      <c r="J582" s="30"/>
      <c r="K582" s="30"/>
      <c r="L582" s="34"/>
      <c r="M582" s="186"/>
      <c r="N582" s="187"/>
      <c r="O582" s="73"/>
      <c r="P582" s="73"/>
      <c r="Q582" s="73"/>
      <c r="R582" s="73"/>
      <c r="S582" s="73"/>
      <c r="T582" s="74"/>
      <c r="U582" s="28"/>
      <c r="V582" s="28"/>
      <c r="W582" s="28"/>
      <c r="X582" s="28"/>
      <c r="Y582" s="28"/>
      <c r="Z582" s="28"/>
      <c r="AA582" s="28"/>
      <c r="AB582" s="28"/>
      <c r="AC582" s="28"/>
      <c r="AD582" s="28"/>
      <c r="AE582" s="28"/>
      <c r="AT582" s="13" t="s">
        <v>114</v>
      </c>
      <c r="AU582" s="13" t="s">
        <v>69</v>
      </c>
    </row>
    <row r="583" s="2" customFormat="1" ht="24.15" customHeight="1">
      <c r="A583" s="28"/>
      <c r="B583" s="29"/>
      <c r="C583" s="171" t="s">
        <v>1110</v>
      </c>
      <c r="D583" s="171" t="s">
        <v>105</v>
      </c>
      <c r="E583" s="172" t="s">
        <v>1111</v>
      </c>
      <c r="F583" s="173" t="s">
        <v>1112</v>
      </c>
      <c r="G583" s="174" t="s">
        <v>108</v>
      </c>
      <c r="H583" s="175">
        <v>2</v>
      </c>
      <c r="I583" s="176">
        <v>499</v>
      </c>
      <c r="J583" s="176">
        <f>ROUND(I583*H583,2)</f>
        <v>998</v>
      </c>
      <c r="K583" s="173" t="s">
        <v>109</v>
      </c>
      <c r="L583" s="177"/>
      <c r="M583" s="178" t="s">
        <v>17</v>
      </c>
      <c r="N583" s="179" t="s">
        <v>40</v>
      </c>
      <c r="O583" s="180">
        <v>0</v>
      </c>
      <c r="P583" s="180">
        <f>O583*H583</f>
        <v>0</v>
      </c>
      <c r="Q583" s="180">
        <v>0</v>
      </c>
      <c r="R583" s="180">
        <f>Q583*H583</f>
        <v>0</v>
      </c>
      <c r="S583" s="180">
        <v>0</v>
      </c>
      <c r="T583" s="181">
        <f>S583*H583</f>
        <v>0</v>
      </c>
      <c r="U583" s="28"/>
      <c r="V583" s="28"/>
      <c r="W583" s="28"/>
      <c r="X583" s="28"/>
      <c r="Y583" s="28"/>
      <c r="Z583" s="28"/>
      <c r="AA583" s="28"/>
      <c r="AB583" s="28"/>
      <c r="AC583" s="28"/>
      <c r="AD583" s="28"/>
      <c r="AE583" s="28"/>
      <c r="AR583" s="182" t="s">
        <v>110</v>
      </c>
      <c r="AT583" s="182" t="s">
        <v>105</v>
      </c>
      <c r="AU583" s="182" t="s">
        <v>69</v>
      </c>
      <c r="AY583" s="13" t="s">
        <v>111</v>
      </c>
      <c r="BE583" s="183">
        <f>IF(N583="základní",J583,0)</f>
        <v>998</v>
      </c>
      <c r="BF583" s="183">
        <f>IF(N583="snížená",J583,0)</f>
        <v>0</v>
      </c>
      <c r="BG583" s="183">
        <f>IF(N583="zákl. přenesená",J583,0)</f>
        <v>0</v>
      </c>
      <c r="BH583" s="183">
        <f>IF(N583="sníž. přenesená",J583,0)</f>
        <v>0</v>
      </c>
      <c r="BI583" s="183">
        <f>IF(N583="nulová",J583,0)</f>
        <v>0</v>
      </c>
      <c r="BJ583" s="13" t="s">
        <v>77</v>
      </c>
      <c r="BK583" s="183">
        <f>ROUND(I583*H583,2)</f>
        <v>998</v>
      </c>
      <c r="BL583" s="13" t="s">
        <v>112</v>
      </c>
      <c r="BM583" s="182" t="s">
        <v>1113</v>
      </c>
    </row>
    <row r="584" s="2" customFormat="1">
      <c r="A584" s="28"/>
      <c r="B584" s="29"/>
      <c r="C584" s="30"/>
      <c r="D584" s="184" t="s">
        <v>114</v>
      </c>
      <c r="E584" s="30"/>
      <c r="F584" s="185" t="s">
        <v>1112</v>
      </c>
      <c r="G584" s="30"/>
      <c r="H584" s="30"/>
      <c r="I584" s="30"/>
      <c r="J584" s="30"/>
      <c r="K584" s="30"/>
      <c r="L584" s="34"/>
      <c r="M584" s="186"/>
      <c r="N584" s="187"/>
      <c r="O584" s="73"/>
      <c r="P584" s="73"/>
      <c r="Q584" s="73"/>
      <c r="R584" s="73"/>
      <c r="S584" s="73"/>
      <c r="T584" s="74"/>
      <c r="U584" s="28"/>
      <c r="V584" s="28"/>
      <c r="W584" s="28"/>
      <c r="X584" s="28"/>
      <c r="Y584" s="28"/>
      <c r="Z584" s="28"/>
      <c r="AA584" s="28"/>
      <c r="AB584" s="28"/>
      <c r="AC584" s="28"/>
      <c r="AD584" s="28"/>
      <c r="AE584" s="28"/>
      <c r="AT584" s="13" t="s">
        <v>114</v>
      </c>
      <c r="AU584" s="13" t="s">
        <v>69</v>
      </c>
    </row>
    <row r="585" s="2" customFormat="1" ht="16.5" customHeight="1">
      <c r="A585" s="28"/>
      <c r="B585" s="29"/>
      <c r="C585" s="171" t="s">
        <v>1114</v>
      </c>
      <c r="D585" s="171" t="s">
        <v>105</v>
      </c>
      <c r="E585" s="172" t="s">
        <v>1115</v>
      </c>
      <c r="F585" s="173" t="s">
        <v>1116</v>
      </c>
      <c r="G585" s="174" t="s">
        <v>108</v>
      </c>
      <c r="H585" s="175">
        <v>5</v>
      </c>
      <c r="I585" s="176">
        <v>24.699999999999999</v>
      </c>
      <c r="J585" s="176">
        <f>ROUND(I585*H585,2)</f>
        <v>123.5</v>
      </c>
      <c r="K585" s="173" t="s">
        <v>109</v>
      </c>
      <c r="L585" s="177"/>
      <c r="M585" s="178" t="s">
        <v>17</v>
      </c>
      <c r="N585" s="179" t="s">
        <v>40</v>
      </c>
      <c r="O585" s="180">
        <v>0</v>
      </c>
      <c r="P585" s="180">
        <f>O585*H585</f>
        <v>0</v>
      </c>
      <c r="Q585" s="180">
        <v>0</v>
      </c>
      <c r="R585" s="180">
        <f>Q585*H585</f>
        <v>0</v>
      </c>
      <c r="S585" s="180">
        <v>0</v>
      </c>
      <c r="T585" s="181">
        <f>S585*H585</f>
        <v>0</v>
      </c>
      <c r="U585" s="28"/>
      <c r="V585" s="28"/>
      <c r="W585" s="28"/>
      <c r="X585" s="28"/>
      <c r="Y585" s="28"/>
      <c r="Z585" s="28"/>
      <c r="AA585" s="28"/>
      <c r="AB585" s="28"/>
      <c r="AC585" s="28"/>
      <c r="AD585" s="28"/>
      <c r="AE585" s="28"/>
      <c r="AR585" s="182" t="s">
        <v>110</v>
      </c>
      <c r="AT585" s="182" t="s">
        <v>105</v>
      </c>
      <c r="AU585" s="182" t="s">
        <v>69</v>
      </c>
      <c r="AY585" s="13" t="s">
        <v>111</v>
      </c>
      <c r="BE585" s="183">
        <f>IF(N585="základní",J585,0)</f>
        <v>123.5</v>
      </c>
      <c r="BF585" s="183">
        <f>IF(N585="snížená",J585,0)</f>
        <v>0</v>
      </c>
      <c r="BG585" s="183">
        <f>IF(N585="zákl. přenesená",J585,0)</f>
        <v>0</v>
      </c>
      <c r="BH585" s="183">
        <f>IF(N585="sníž. přenesená",J585,0)</f>
        <v>0</v>
      </c>
      <c r="BI585" s="183">
        <f>IF(N585="nulová",J585,0)</f>
        <v>0</v>
      </c>
      <c r="BJ585" s="13" t="s">
        <v>77</v>
      </c>
      <c r="BK585" s="183">
        <f>ROUND(I585*H585,2)</f>
        <v>123.5</v>
      </c>
      <c r="BL585" s="13" t="s">
        <v>112</v>
      </c>
      <c r="BM585" s="182" t="s">
        <v>1117</v>
      </c>
    </row>
    <row r="586" s="2" customFormat="1">
      <c r="A586" s="28"/>
      <c r="B586" s="29"/>
      <c r="C586" s="30"/>
      <c r="D586" s="184" t="s">
        <v>114</v>
      </c>
      <c r="E586" s="30"/>
      <c r="F586" s="185" t="s">
        <v>1116</v>
      </c>
      <c r="G586" s="30"/>
      <c r="H586" s="30"/>
      <c r="I586" s="30"/>
      <c r="J586" s="30"/>
      <c r="K586" s="30"/>
      <c r="L586" s="34"/>
      <c r="M586" s="186"/>
      <c r="N586" s="187"/>
      <c r="O586" s="73"/>
      <c r="P586" s="73"/>
      <c r="Q586" s="73"/>
      <c r="R586" s="73"/>
      <c r="S586" s="73"/>
      <c r="T586" s="74"/>
      <c r="U586" s="28"/>
      <c r="V586" s="28"/>
      <c r="W586" s="28"/>
      <c r="X586" s="28"/>
      <c r="Y586" s="28"/>
      <c r="Z586" s="28"/>
      <c r="AA586" s="28"/>
      <c r="AB586" s="28"/>
      <c r="AC586" s="28"/>
      <c r="AD586" s="28"/>
      <c r="AE586" s="28"/>
      <c r="AT586" s="13" t="s">
        <v>114</v>
      </c>
      <c r="AU586" s="13" t="s">
        <v>69</v>
      </c>
    </row>
    <row r="587" s="2" customFormat="1" ht="16.5" customHeight="1">
      <c r="A587" s="28"/>
      <c r="B587" s="29"/>
      <c r="C587" s="171" t="s">
        <v>1118</v>
      </c>
      <c r="D587" s="171" t="s">
        <v>105</v>
      </c>
      <c r="E587" s="172" t="s">
        <v>1119</v>
      </c>
      <c r="F587" s="173" t="s">
        <v>1120</v>
      </c>
      <c r="G587" s="174" t="s">
        <v>108</v>
      </c>
      <c r="H587" s="175">
        <v>10</v>
      </c>
      <c r="I587" s="176">
        <v>58</v>
      </c>
      <c r="J587" s="176">
        <f>ROUND(I587*H587,2)</f>
        <v>580</v>
      </c>
      <c r="K587" s="173" t="s">
        <v>109</v>
      </c>
      <c r="L587" s="177"/>
      <c r="M587" s="178" t="s">
        <v>17</v>
      </c>
      <c r="N587" s="179" t="s">
        <v>40</v>
      </c>
      <c r="O587" s="180">
        <v>0</v>
      </c>
      <c r="P587" s="180">
        <f>O587*H587</f>
        <v>0</v>
      </c>
      <c r="Q587" s="180">
        <v>0</v>
      </c>
      <c r="R587" s="180">
        <f>Q587*H587</f>
        <v>0</v>
      </c>
      <c r="S587" s="180">
        <v>0</v>
      </c>
      <c r="T587" s="181">
        <f>S587*H587</f>
        <v>0</v>
      </c>
      <c r="U587" s="28"/>
      <c r="V587" s="28"/>
      <c r="W587" s="28"/>
      <c r="X587" s="28"/>
      <c r="Y587" s="28"/>
      <c r="Z587" s="28"/>
      <c r="AA587" s="28"/>
      <c r="AB587" s="28"/>
      <c r="AC587" s="28"/>
      <c r="AD587" s="28"/>
      <c r="AE587" s="28"/>
      <c r="AR587" s="182" t="s">
        <v>110</v>
      </c>
      <c r="AT587" s="182" t="s">
        <v>105</v>
      </c>
      <c r="AU587" s="182" t="s">
        <v>69</v>
      </c>
      <c r="AY587" s="13" t="s">
        <v>111</v>
      </c>
      <c r="BE587" s="183">
        <f>IF(N587="základní",J587,0)</f>
        <v>580</v>
      </c>
      <c r="BF587" s="183">
        <f>IF(N587="snížená",J587,0)</f>
        <v>0</v>
      </c>
      <c r="BG587" s="183">
        <f>IF(N587="zákl. přenesená",J587,0)</f>
        <v>0</v>
      </c>
      <c r="BH587" s="183">
        <f>IF(N587="sníž. přenesená",J587,0)</f>
        <v>0</v>
      </c>
      <c r="BI587" s="183">
        <f>IF(N587="nulová",J587,0)</f>
        <v>0</v>
      </c>
      <c r="BJ587" s="13" t="s">
        <v>77</v>
      </c>
      <c r="BK587" s="183">
        <f>ROUND(I587*H587,2)</f>
        <v>580</v>
      </c>
      <c r="BL587" s="13" t="s">
        <v>112</v>
      </c>
      <c r="BM587" s="182" t="s">
        <v>1121</v>
      </c>
    </row>
    <row r="588" s="2" customFormat="1">
      <c r="A588" s="28"/>
      <c r="B588" s="29"/>
      <c r="C588" s="30"/>
      <c r="D588" s="184" t="s">
        <v>114</v>
      </c>
      <c r="E588" s="30"/>
      <c r="F588" s="185" t="s">
        <v>1120</v>
      </c>
      <c r="G588" s="30"/>
      <c r="H588" s="30"/>
      <c r="I588" s="30"/>
      <c r="J588" s="30"/>
      <c r="K588" s="30"/>
      <c r="L588" s="34"/>
      <c r="M588" s="186"/>
      <c r="N588" s="187"/>
      <c r="O588" s="73"/>
      <c r="P588" s="73"/>
      <c r="Q588" s="73"/>
      <c r="R588" s="73"/>
      <c r="S588" s="73"/>
      <c r="T588" s="74"/>
      <c r="U588" s="28"/>
      <c r="V588" s="28"/>
      <c r="W588" s="28"/>
      <c r="X588" s="28"/>
      <c r="Y588" s="28"/>
      <c r="Z588" s="28"/>
      <c r="AA588" s="28"/>
      <c r="AB588" s="28"/>
      <c r="AC588" s="28"/>
      <c r="AD588" s="28"/>
      <c r="AE588" s="28"/>
      <c r="AT588" s="13" t="s">
        <v>114</v>
      </c>
      <c r="AU588" s="13" t="s">
        <v>69</v>
      </c>
    </row>
    <row r="589" s="2" customFormat="1" ht="16.5" customHeight="1">
      <c r="A589" s="28"/>
      <c r="B589" s="29"/>
      <c r="C589" s="171" t="s">
        <v>1122</v>
      </c>
      <c r="D589" s="171" t="s">
        <v>105</v>
      </c>
      <c r="E589" s="172" t="s">
        <v>1123</v>
      </c>
      <c r="F589" s="173" t="s">
        <v>1124</v>
      </c>
      <c r="G589" s="174" t="s">
        <v>136</v>
      </c>
      <c r="H589" s="175">
        <v>10</v>
      </c>
      <c r="I589" s="176">
        <v>37.200000000000003</v>
      </c>
      <c r="J589" s="176">
        <f>ROUND(I589*H589,2)</f>
        <v>372</v>
      </c>
      <c r="K589" s="173" t="s">
        <v>109</v>
      </c>
      <c r="L589" s="177"/>
      <c r="M589" s="178" t="s">
        <v>17</v>
      </c>
      <c r="N589" s="179" t="s">
        <v>40</v>
      </c>
      <c r="O589" s="180">
        <v>0</v>
      </c>
      <c r="P589" s="180">
        <f>O589*H589</f>
        <v>0</v>
      </c>
      <c r="Q589" s="180">
        <v>0</v>
      </c>
      <c r="R589" s="180">
        <f>Q589*H589</f>
        <v>0</v>
      </c>
      <c r="S589" s="180">
        <v>0</v>
      </c>
      <c r="T589" s="181">
        <f>S589*H589</f>
        <v>0</v>
      </c>
      <c r="U589" s="28"/>
      <c r="V589" s="28"/>
      <c r="W589" s="28"/>
      <c r="X589" s="28"/>
      <c r="Y589" s="28"/>
      <c r="Z589" s="28"/>
      <c r="AA589" s="28"/>
      <c r="AB589" s="28"/>
      <c r="AC589" s="28"/>
      <c r="AD589" s="28"/>
      <c r="AE589" s="28"/>
      <c r="AR589" s="182" t="s">
        <v>110</v>
      </c>
      <c r="AT589" s="182" t="s">
        <v>105</v>
      </c>
      <c r="AU589" s="182" t="s">
        <v>69</v>
      </c>
      <c r="AY589" s="13" t="s">
        <v>111</v>
      </c>
      <c r="BE589" s="183">
        <f>IF(N589="základní",J589,0)</f>
        <v>372</v>
      </c>
      <c r="BF589" s="183">
        <f>IF(N589="snížená",J589,0)</f>
        <v>0</v>
      </c>
      <c r="BG589" s="183">
        <f>IF(N589="zákl. přenesená",J589,0)</f>
        <v>0</v>
      </c>
      <c r="BH589" s="183">
        <f>IF(N589="sníž. přenesená",J589,0)</f>
        <v>0</v>
      </c>
      <c r="BI589" s="183">
        <f>IF(N589="nulová",J589,0)</f>
        <v>0</v>
      </c>
      <c r="BJ589" s="13" t="s">
        <v>77</v>
      </c>
      <c r="BK589" s="183">
        <f>ROUND(I589*H589,2)</f>
        <v>372</v>
      </c>
      <c r="BL589" s="13" t="s">
        <v>112</v>
      </c>
      <c r="BM589" s="182" t="s">
        <v>1125</v>
      </c>
    </row>
    <row r="590" s="2" customFormat="1">
      <c r="A590" s="28"/>
      <c r="B590" s="29"/>
      <c r="C590" s="30"/>
      <c r="D590" s="184" t="s">
        <v>114</v>
      </c>
      <c r="E590" s="30"/>
      <c r="F590" s="185" t="s">
        <v>1124</v>
      </c>
      <c r="G590" s="30"/>
      <c r="H590" s="30"/>
      <c r="I590" s="30"/>
      <c r="J590" s="30"/>
      <c r="K590" s="30"/>
      <c r="L590" s="34"/>
      <c r="M590" s="186"/>
      <c r="N590" s="187"/>
      <c r="O590" s="73"/>
      <c r="P590" s="73"/>
      <c r="Q590" s="73"/>
      <c r="R590" s="73"/>
      <c r="S590" s="73"/>
      <c r="T590" s="74"/>
      <c r="U590" s="28"/>
      <c r="V590" s="28"/>
      <c r="W590" s="28"/>
      <c r="X590" s="28"/>
      <c r="Y590" s="28"/>
      <c r="Z590" s="28"/>
      <c r="AA590" s="28"/>
      <c r="AB590" s="28"/>
      <c r="AC590" s="28"/>
      <c r="AD590" s="28"/>
      <c r="AE590" s="28"/>
      <c r="AT590" s="13" t="s">
        <v>114</v>
      </c>
      <c r="AU590" s="13" t="s">
        <v>69</v>
      </c>
    </row>
    <row r="591" s="2" customFormat="1" ht="16.5" customHeight="1">
      <c r="A591" s="28"/>
      <c r="B591" s="29"/>
      <c r="C591" s="171" t="s">
        <v>1126</v>
      </c>
      <c r="D591" s="171" t="s">
        <v>105</v>
      </c>
      <c r="E591" s="172" t="s">
        <v>1127</v>
      </c>
      <c r="F591" s="173" t="s">
        <v>1128</v>
      </c>
      <c r="G591" s="174" t="s">
        <v>136</v>
      </c>
      <c r="H591" s="175">
        <v>10</v>
      </c>
      <c r="I591" s="176">
        <v>53</v>
      </c>
      <c r="J591" s="176">
        <f>ROUND(I591*H591,2)</f>
        <v>530</v>
      </c>
      <c r="K591" s="173" t="s">
        <v>109</v>
      </c>
      <c r="L591" s="177"/>
      <c r="M591" s="178" t="s">
        <v>17</v>
      </c>
      <c r="N591" s="179" t="s">
        <v>40</v>
      </c>
      <c r="O591" s="180">
        <v>0</v>
      </c>
      <c r="P591" s="180">
        <f>O591*H591</f>
        <v>0</v>
      </c>
      <c r="Q591" s="180">
        <v>0</v>
      </c>
      <c r="R591" s="180">
        <f>Q591*H591</f>
        <v>0</v>
      </c>
      <c r="S591" s="180">
        <v>0</v>
      </c>
      <c r="T591" s="181">
        <f>S591*H591</f>
        <v>0</v>
      </c>
      <c r="U591" s="28"/>
      <c r="V591" s="28"/>
      <c r="W591" s="28"/>
      <c r="X591" s="28"/>
      <c r="Y591" s="28"/>
      <c r="Z591" s="28"/>
      <c r="AA591" s="28"/>
      <c r="AB591" s="28"/>
      <c r="AC591" s="28"/>
      <c r="AD591" s="28"/>
      <c r="AE591" s="28"/>
      <c r="AR591" s="182" t="s">
        <v>110</v>
      </c>
      <c r="AT591" s="182" t="s">
        <v>105</v>
      </c>
      <c r="AU591" s="182" t="s">
        <v>69</v>
      </c>
      <c r="AY591" s="13" t="s">
        <v>111</v>
      </c>
      <c r="BE591" s="183">
        <f>IF(N591="základní",J591,0)</f>
        <v>530</v>
      </c>
      <c r="BF591" s="183">
        <f>IF(N591="snížená",J591,0)</f>
        <v>0</v>
      </c>
      <c r="BG591" s="183">
        <f>IF(N591="zákl. přenesená",J591,0)</f>
        <v>0</v>
      </c>
      <c r="BH591" s="183">
        <f>IF(N591="sníž. přenesená",J591,0)</f>
        <v>0</v>
      </c>
      <c r="BI591" s="183">
        <f>IF(N591="nulová",J591,0)</f>
        <v>0</v>
      </c>
      <c r="BJ591" s="13" t="s">
        <v>77</v>
      </c>
      <c r="BK591" s="183">
        <f>ROUND(I591*H591,2)</f>
        <v>530</v>
      </c>
      <c r="BL591" s="13" t="s">
        <v>112</v>
      </c>
      <c r="BM591" s="182" t="s">
        <v>1129</v>
      </c>
    </row>
    <row r="592" s="2" customFormat="1">
      <c r="A592" s="28"/>
      <c r="B592" s="29"/>
      <c r="C592" s="30"/>
      <c r="D592" s="184" t="s">
        <v>114</v>
      </c>
      <c r="E592" s="30"/>
      <c r="F592" s="185" t="s">
        <v>1128</v>
      </c>
      <c r="G592" s="30"/>
      <c r="H592" s="30"/>
      <c r="I592" s="30"/>
      <c r="J592" s="30"/>
      <c r="K592" s="30"/>
      <c r="L592" s="34"/>
      <c r="M592" s="186"/>
      <c r="N592" s="187"/>
      <c r="O592" s="73"/>
      <c r="P592" s="73"/>
      <c r="Q592" s="73"/>
      <c r="R592" s="73"/>
      <c r="S592" s="73"/>
      <c r="T592" s="74"/>
      <c r="U592" s="28"/>
      <c r="V592" s="28"/>
      <c r="W592" s="28"/>
      <c r="X592" s="28"/>
      <c r="Y592" s="28"/>
      <c r="Z592" s="28"/>
      <c r="AA592" s="28"/>
      <c r="AB592" s="28"/>
      <c r="AC592" s="28"/>
      <c r="AD592" s="28"/>
      <c r="AE592" s="28"/>
      <c r="AT592" s="13" t="s">
        <v>114</v>
      </c>
      <c r="AU592" s="13" t="s">
        <v>69</v>
      </c>
    </row>
    <row r="593" s="2" customFormat="1" ht="21.75" customHeight="1">
      <c r="A593" s="28"/>
      <c r="B593" s="29"/>
      <c r="C593" s="171" t="s">
        <v>1130</v>
      </c>
      <c r="D593" s="171" t="s">
        <v>105</v>
      </c>
      <c r="E593" s="172" t="s">
        <v>1131</v>
      </c>
      <c r="F593" s="173" t="s">
        <v>1132</v>
      </c>
      <c r="G593" s="174" t="s">
        <v>136</v>
      </c>
      <c r="H593" s="175">
        <v>10</v>
      </c>
      <c r="I593" s="176">
        <v>13</v>
      </c>
      <c r="J593" s="176">
        <f>ROUND(I593*H593,2)</f>
        <v>130</v>
      </c>
      <c r="K593" s="173" t="s">
        <v>109</v>
      </c>
      <c r="L593" s="177"/>
      <c r="M593" s="178" t="s">
        <v>17</v>
      </c>
      <c r="N593" s="179" t="s">
        <v>40</v>
      </c>
      <c r="O593" s="180">
        <v>0</v>
      </c>
      <c r="P593" s="180">
        <f>O593*H593</f>
        <v>0</v>
      </c>
      <c r="Q593" s="180">
        <v>0</v>
      </c>
      <c r="R593" s="180">
        <f>Q593*H593</f>
        <v>0</v>
      </c>
      <c r="S593" s="180">
        <v>0</v>
      </c>
      <c r="T593" s="181">
        <f>S593*H593</f>
        <v>0</v>
      </c>
      <c r="U593" s="28"/>
      <c r="V593" s="28"/>
      <c r="W593" s="28"/>
      <c r="X593" s="28"/>
      <c r="Y593" s="28"/>
      <c r="Z593" s="28"/>
      <c r="AA593" s="28"/>
      <c r="AB593" s="28"/>
      <c r="AC593" s="28"/>
      <c r="AD593" s="28"/>
      <c r="AE593" s="28"/>
      <c r="AR593" s="182" t="s">
        <v>110</v>
      </c>
      <c r="AT593" s="182" t="s">
        <v>105</v>
      </c>
      <c r="AU593" s="182" t="s">
        <v>69</v>
      </c>
      <c r="AY593" s="13" t="s">
        <v>111</v>
      </c>
      <c r="BE593" s="183">
        <f>IF(N593="základní",J593,0)</f>
        <v>130</v>
      </c>
      <c r="BF593" s="183">
        <f>IF(N593="snížená",J593,0)</f>
        <v>0</v>
      </c>
      <c r="BG593" s="183">
        <f>IF(N593="zákl. přenesená",J593,0)</f>
        <v>0</v>
      </c>
      <c r="BH593" s="183">
        <f>IF(N593="sníž. přenesená",J593,0)</f>
        <v>0</v>
      </c>
      <c r="BI593" s="183">
        <f>IF(N593="nulová",J593,0)</f>
        <v>0</v>
      </c>
      <c r="BJ593" s="13" t="s">
        <v>77</v>
      </c>
      <c r="BK593" s="183">
        <f>ROUND(I593*H593,2)</f>
        <v>130</v>
      </c>
      <c r="BL593" s="13" t="s">
        <v>112</v>
      </c>
      <c r="BM593" s="182" t="s">
        <v>1133</v>
      </c>
    </row>
    <row r="594" s="2" customFormat="1">
      <c r="A594" s="28"/>
      <c r="B594" s="29"/>
      <c r="C594" s="30"/>
      <c r="D594" s="184" t="s">
        <v>114</v>
      </c>
      <c r="E594" s="30"/>
      <c r="F594" s="185" t="s">
        <v>1132</v>
      </c>
      <c r="G594" s="30"/>
      <c r="H594" s="30"/>
      <c r="I594" s="30"/>
      <c r="J594" s="30"/>
      <c r="K594" s="30"/>
      <c r="L594" s="34"/>
      <c r="M594" s="186"/>
      <c r="N594" s="187"/>
      <c r="O594" s="73"/>
      <c r="P594" s="73"/>
      <c r="Q594" s="73"/>
      <c r="R594" s="73"/>
      <c r="S594" s="73"/>
      <c r="T594" s="74"/>
      <c r="U594" s="28"/>
      <c r="V594" s="28"/>
      <c r="W594" s="28"/>
      <c r="X594" s="28"/>
      <c r="Y594" s="28"/>
      <c r="Z594" s="28"/>
      <c r="AA594" s="28"/>
      <c r="AB594" s="28"/>
      <c r="AC594" s="28"/>
      <c r="AD594" s="28"/>
      <c r="AE594" s="28"/>
      <c r="AT594" s="13" t="s">
        <v>114</v>
      </c>
      <c r="AU594" s="13" t="s">
        <v>69</v>
      </c>
    </row>
    <row r="595" s="2" customFormat="1" ht="21.75" customHeight="1">
      <c r="A595" s="28"/>
      <c r="B595" s="29"/>
      <c r="C595" s="171" t="s">
        <v>1134</v>
      </c>
      <c r="D595" s="171" t="s">
        <v>105</v>
      </c>
      <c r="E595" s="172" t="s">
        <v>1135</v>
      </c>
      <c r="F595" s="173" t="s">
        <v>1136</v>
      </c>
      <c r="G595" s="174" t="s">
        <v>136</v>
      </c>
      <c r="H595" s="175">
        <v>10</v>
      </c>
      <c r="I595" s="176">
        <v>22.100000000000001</v>
      </c>
      <c r="J595" s="176">
        <f>ROUND(I595*H595,2)</f>
        <v>221</v>
      </c>
      <c r="K595" s="173" t="s">
        <v>109</v>
      </c>
      <c r="L595" s="177"/>
      <c r="M595" s="178" t="s">
        <v>17</v>
      </c>
      <c r="N595" s="179" t="s">
        <v>40</v>
      </c>
      <c r="O595" s="180">
        <v>0</v>
      </c>
      <c r="P595" s="180">
        <f>O595*H595</f>
        <v>0</v>
      </c>
      <c r="Q595" s="180">
        <v>0</v>
      </c>
      <c r="R595" s="180">
        <f>Q595*H595</f>
        <v>0</v>
      </c>
      <c r="S595" s="180">
        <v>0</v>
      </c>
      <c r="T595" s="181">
        <f>S595*H595</f>
        <v>0</v>
      </c>
      <c r="U595" s="28"/>
      <c r="V595" s="28"/>
      <c r="W595" s="28"/>
      <c r="X595" s="28"/>
      <c r="Y595" s="28"/>
      <c r="Z595" s="28"/>
      <c r="AA595" s="28"/>
      <c r="AB595" s="28"/>
      <c r="AC595" s="28"/>
      <c r="AD595" s="28"/>
      <c r="AE595" s="28"/>
      <c r="AR595" s="182" t="s">
        <v>110</v>
      </c>
      <c r="AT595" s="182" t="s">
        <v>105</v>
      </c>
      <c r="AU595" s="182" t="s">
        <v>69</v>
      </c>
      <c r="AY595" s="13" t="s">
        <v>111</v>
      </c>
      <c r="BE595" s="183">
        <f>IF(N595="základní",J595,0)</f>
        <v>221</v>
      </c>
      <c r="BF595" s="183">
        <f>IF(N595="snížená",J595,0)</f>
        <v>0</v>
      </c>
      <c r="BG595" s="183">
        <f>IF(N595="zákl. přenesená",J595,0)</f>
        <v>0</v>
      </c>
      <c r="BH595" s="183">
        <f>IF(N595="sníž. přenesená",J595,0)</f>
        <v>0</v>
      </c>
      <c r="BI595" s="183">
        <f>IF(N595="nulová",J595,0)</f>
        <v>0</v>
      </c>
      <c r="BJ595" s="13" t="s">
        <v>77</v>
      </c>
      <c r="BK595" s="183">
        <f>ROUND(I595*H595,2)</f>
        <v>221</v>
      </c>
      <c r="BL595" s="13" t="s">
        <v>112</v>
      </c>
      <c r="BM595" s="182" t="s">
        <v>1137</v>
      </c>
    </row>
    <row r="596" s="2" customFormat="1">
      <c r="A596" s="28"/>
      <c r="B596" s="29"/>
      <c r="C596" s="30"/>
      <c r="D596" s="184" t="s">
        <v>114</v>
      </c>
      <c r="E596" s="30"/>
      <c r="F596" s="185" t="s">
        <v>1136</v>
      </c>
      <c r="G596" s="30"/>
      <c r="H596" s="30"/>
      <c r="I596" s="30"/>
      <c r="J596" s="30"/>
      <c r="K596" s="30"/>
      <c r="L596" s="34"/>
      <c r="M596" s="186"/>
      <c r="N596" s="187"/>
      <c r="O596" s="73"/>
      <c r="P596" s="73"/>
      <c r="Q596" s="73"/>
      <c r="R596" s="73"/>
      <c r="S596" s="73"/>
      <c r="T596" s="74"/>
      <c r="U596" s="28"/>
      <c r="V596" s="28"/>
      <c r="W596" s="28"/>
      <c r="X596" s="28"/>
      <c r="Y596" s="28"/>
      <c r="Z596" s="28"/>
      <c r="AA596" s="28"/>
      <c r="AB596" s="28"/>
      <c r="AC596" s="28"/>
      <c r="AD596" s="28"/>
      <c r="AE596" s="28"/>
      <c r="AT596" s="13" t="s">
        <v>114</v>
      </c>
      <c r="AU596" s="13" t="s">
        <v>69</v>
      </c>
    </row>
    <row r="597" s="2" customFormat="1" ht="21.75" customHeight="1">
      <c r="A597" s="28"/>
      <c r="B597" s="29"/>
      <c r="C597" s="171" t="s">
        <v>1138</v>
      </c>
      <c r="D597" s="171" t="s">
        <v>105</v>
      </c>
      <c r="E597" s="172" t="s">
        <v>1139</v>
      </c>
      <c r="F597" s="173" t="s">
        <v>1140</v>
      </c>
      <c r="G597" s="174" t="s">
        <v>136</v>
      </c>
      <c r="H597" s="175">
        <v>10</v>
      </c>
      <c r="I597" s="176">
        <v>13.5</v>
      </c>
      <c r="J597" s="176">
        <f>ROUND(I597*H597,2)</f>
        <v>135</v>
      </c>
      <c r="K597" s="173" t="s">
        <v>109</v>
      </c>
      <c r="L597" s="177"/>
      <c r="M597" s="178" t="s">
        <v>17</v>
      </c>
      <c r="N597" s="179" t="s">
        <v>40</v>
      </c>
      <c r="O597" s="180">
        <v>0</v>
      </c>
      <c r="P597" s="180">
        <f>O597*H597</f>
        <v>0</v>
      </c>
      <c r="Q597" s="180">
        <v>0</v>
      </c>
      <c r="R597" s="180">
        <f>Q597*H597</f>
        <v>0</v>
      </c>
      <c r="S597" s="180">
        <v>0</v>
      </c>
      <c r="T597" s="181">
        <f>S597*H597</f>
        <v>0</v>
      </c>
      <c r="U597" s="28"/>
      <c r="V597" s="28"/>
      <c r="W597" s="28"/>
      <c r="X597" s="28"/>
      <c r="Y597" s="28"/>
      <c r="Z597" s="28"/>
      <c r="AA597" s="28"/>
      <c r="AB597" s="28"/>
      <c r="AC597" s="28"/>
      <c r="AD597" s="28"/>
      <c r="AE597" s="28"/>
      <c r="AR597" s="182" t="s">
        <v>110</v>
      </c>
      <c r="AT597" s="182" t="s">
        <v>105</v>
      </c>
      <c r="AU597" s="182" t="s">
        <v>69</v>
      </c>
      <c r="AY597" s="13" t="s">
        <v>111</v>
      </c>
      <c r="BE597" s="183">
        <f>IF(N597="základní",J597,0)</f>
        <v>135</v>
      </c>
      <c r="BF597" s="183">
        <f>IF(N597="snížená",J597,0)</f>
        <v>0</v>
      </c>
      <c r="BG597" s="183">
        <f>IF(N597="zákl. přenesená",J597,0)</f>
        <v>0</v>
      </c>
      <c r="BH597" s="183">
        <f>IF(N597="sníž. přenesená",J597,0)</f>
        <v>0</v>
      </c>
      <c r="BI597" s="183">
        <f>IF(N597="nulová",J597,0)</f>
        <v>0</v>
      </c>
      <c r="BJ597" s="13" t="s">
        <v>77</v>
      </c>
      <c r="BK597" s="183">
        <f>ROUND(I597*H597,2)</f>
        <v>135</v>
      </c>
      <c r="BL597" s="13" t="s">
        <v>112</v>
      </c>
      <c r="BM597" s="182" t="s">
        <v>1141</v>
      </c>
    </row>
    <row r="598" s="2" customFormat="1">
      <c r="A598" s="28"/>
      <c r="B598" s="29"/>
      <c r="C598" s="30"/>
      <c r="D598" s="184" t="s">
        <v>114</v>
      </c>
      <c r="E598" s="30"/>
      <c r="F598" s="185" t="s">
        <v>1140</v>
      </c>
      <c r="G598" s="30"/>
      <c r="H598" s="30"/>
      <c r="I598" s="30"/>
      <c r="J598" s="30"/>
      <c r="K598" s="30"/>
      <c r="L598" s="34"/>
      <c r="M598" s="186"/>
      <c r="N598" s="187"/>
      <c r="O598" s="73"/>
      <c r="P598" s="73"/>
      <c r="Q598" s="73"/>
      <c r="R598" s="73"/>
      <c r="S598" s="73"/>
      <c r="T598" s="74"/>
      <c r="U598" s="28"/>
      <c r="V598" s="28"/>
      <c r="W598" s="28"/>
      <c r="X598" s="28"/>
      <c r="Y598" s="28"/>
      <c r="Z598" s="28"/>
      <c r="AA598" s="28"/>
      <c r="AB598" s="28"/>
      <c r="AC598" s="28"/>
      <c r="AD598" s="28"/>
      <c r="AE598" s="28"/>
      <c r="AT598" s="13" t="s">
        <v>114</v>
      </c>
      <c r="AU598" s="13" t="s">
        <v>69</v>
      </c>
    </row>
    <row r="599" s="2" customFormat="1" ht="21.75" customHeight="1">
      <c r="A599" s="28"/>
      <c r="B599" s="29"/>
      <c r="C599" s="171" t="s">
        <v>1142</v>
      </c>
      <c r="D599" s="171" t="s">
        <v>105</v>
      </c>
      <c r="E599" s="172" t="s">
        <v>1143</v>
      </c>
      <c r="F599" s="173" t="s">
        <v>1144</v>
      </c>
      <c r="G599" s="174" t="s">
        <v>136</v>
      </c>
      <c r="H599" s="175">
        <v>10</v>
      </c>
      <c r="I599" s="176">
        <v>22.399999999999999</v>
      </c>
      <c r="J599" s="176">
        <f>ROUND(I599*H599,2)</f>
        <v>224</v>
      </c>
      <c r="K599" s="173" t="s">
        <v>109</v>
      </c>
      <c r="L599" s="177"/>
      <c r="M599" s="178" t="s">
        <v>17</v>
      </c>
      <c r="N599" s="179" t="s">
        <v>40</v>
      </c>
      <c r="O599" s="180">
        <v>0</v>
      </c>
      <c r="P599" s="180">
        <f>O599*H599</f>
        <v>0</v>
      </c>
      <c r="Q599" s="180">
        <v>0</v>
      </c>
      <c r="R599" s="180">
        <f>Q599*H599</f>
        <v>0</v>
      </c>
      <c r="S599" s="180">
        <v>0</v>
      </c>
      <c r="T599" s="181">
        <f>S599*H599</f>
        <v>0</v>
      </c>
      <c r="U599" s="28"/>
      <c r="V599" s="28"/>
      <c r="W599" s="28"/>
      <c r="X599" s="28"/>
      <c r="Y599" s="28"/>
      <c r="Z599" s="28"/>
      <c r="AA599" s="28"/>
      <c r="AB599" s="28"/>
      <c r="AC599" s="28"/>
      <c r="AD599" s="28"/>
      <c r="AE599" s="28"/>
      <c r="AR599" s="182" t="s">
        <v>110</v>
      </c>
      <c r="AT599" s="182" t="s">
        <v>105</v>
      </c>
      <c r="AU599" s="182" t="s">
        <v>69</v>
      </c>
      <c r="AY599" s="13" t="s">
        <v>111</v>
      </c>
      <c r="BE599" s="183">
        <f>IF(N599="základní",J599,0)</f>
        <v>224</v>
      </c>
      <c r="BF599" s="183">
        <f>IF(N599="snížená",J599,0)</f>
        <v>0</v>
      </c>
      <c r="BG599" s="183">
        <f>IF(N599="zákl. přenesená",J599,0)</f>
        <v>0</v>
      </c>
      <c r="BH599" s="183">
        <f>IF(N599="sníž. přenesená",J599,0)</f>
        <v>0</v>
      </c>
      <c r="BI599" s="183">
        <f>IF(N599="nulová",J599,0)</f>
        <v>0</v>
      </c>
      <c r="BJ599" s="13" t="s">
        <v>77</v>
      </c>
      <c r="BK599" s="183">
        <f>ROUND(I599*H599,2)</f>
        <v>224</v>
      </c>
      <c r="BL599" s="13" t="s">
        <v>112</v>
      </c>
      <c r="BM599" s="182" t="s">
        <v>1145</v>
      </c>
    </row>
    <row r="600" s="2" customFormat="1">
      <c r="A600" s="28"/>
      <c r="B600" s="29"/>
      <c r="C600" s="30"/>
      <c r="D600" s="184" t="s">
        <v>114</v>
      </c>
      <c r="E600" s="30"/>
      <c r="F600" s="185" t="s">
        <v>1144</v>
      </c>
      <c r="G600" s="30"/>
      <c r="H600" s="30"/>
      <c r="I600" s="30"/>
      <c r="J600" s="30"/>
      <c r="K600" s="30"/>
      <c r="L600" s="34"/>
      <c r="M600" s="186"/>
      <c r="N600" s="187"/>
      <c r="O600" s="73"/>
      <c r="P600" s="73"/>
      <c r="Q600" s="73"/>
      <c r="R600" s="73"/>
      <c r="S600" s="73"/>
      <c r="T600" s="74"/>
      <c r="U600" s="28"/>
      <c r="V600" s="28"/>
      <c r="W600" s="28"/>
      <c r="X600" s="28"/>
      <c r="Y600" s="28"/>
      <c r="Z600" s="28"/>
      <c r="AA600" s="28"/>
      <c r="AB600" s="28"/>
      <c r="AC600" s="28"/>
      <c r="AD600" s="28"/>
      <c r="AE600" s="28"/>
      <c r="AT600" s="13" t="s">
        <v>114</v>
      </c>
      <c r="AU600" s="13" t="s">
        <v>69</v>
      </c>
    </row>
    <row r="601" s="2" customFormat="1" ht="21.75" customHeight="1">
      <c r="A601" s="28"/>
      <c r="B601" s="29"/>
      <c r="C601" s="171" t="s">
        <v>1146</v>
      </c>
      <c r="D601" s="171" t="s">
        <v>105</v>
      </c>
      <c r="E601" s="172" t="s">
        <v>1147</v>
      </c>
      <c r="F601" s="173" t="s">
        <v>1148</v>
      </c>
      <c r="G601" s="174" t="s">
        <v>136</v>
      </c>
      <c r="H601" s="175">
        <v>10</v>
      </c>
      <c r="I601" s="176">
        <v>45.299999999999997</v>
      </c>
      <c r="J601" s="176">
        <f>ROUND(I601*H601,2)</f>
        <v>453</v>
      </c>
      <c r="K601" s="173" t="s">
        <v>109</v>
      </c>
      <c r="L601" s="177"/>
      <c r="M601" s="178" t="s">
        <v>17</v>
      </c>
      <c r="N601" s="179" t="s">
        <v>40</v>
      </c>
      <c r="O601" s="180">
        <v>0</v>
      </c>
      <c r="P601" s="180">
        <f>O601*H601</f>
        <v>0</v>
      </c>
      <c r="Q601" s="180">
        <v>0</v>
      </c>
      <c r="R601" s="180">
        <f>Q601*H601</f>
        <v>0</v>
      </c>
      <c r="S601" s="180">
        <v>0</v>
      </c>
      <c r="T601" s="181">
        <f>S601*H601</f>
        <v>0</v>
      </c>
      <c r="U601" s="28"/>
      <c r="V601" s="28"/>
      <c r="W601" s="28"/>
      <c r="X601" s="28"/>
      <c r="Y601" s="28"/>
      <c r="Z601" s="28"/>
      <c r="AA601" s="28"/>
      <c r="AB601" s="28"/>
      <c r="AC601" s="28"/>
      <c r="AD601" s="28"/>
      <c r="AE601" s="28"/>
      <c r="AR601" s="182" t="s">
        <v>110</v>
      </c>
      <c r="AT601" s="182" t="s">
        <v>105</v>
      </c>
      <c r="AU601" s="182" t="s">
        <v>69</v>
      </c>
      <c r="AY601" s="13" t="s">
        <v>111</v>
      </c>
      <c r="BE601" s="183">
        <f>IF(N601="základní",J601,0)</f>
        <v>453</v>
      </c>
      <c r="BF601" s="183">
        <f>IF(N601="snížená",J601,0)</f>
        <v>0</v>
      </c>
      <c r="BG601" s="183">
        <f>IF(N601="zákl. přenesená",J601,0)</f>
        <v>0</v>
      </c>
      <c r="BH601" s="183">
        <f>IF(N601="sníž. přenesená",J601,0)</f>
        <v>0</v>
      </c>
      <c r="BI601" s="183">
        <f>IF(N601="nulová",J601,0)</f>
        <v>0</v>
      </c>
      <c r="BJ601" s="13" t="s">
        <v>77</v>
      </c>
      <c r="BK601" s="183">
        <f>ROUND(I601*H601,2)</f>
        <v>453</v>
      </c>
      <c r="BL601" s="13" t="s">
        <v>112</v>
      </c>
      <c r="BM601" s="182" t="s">
        <v>1149</v>
      </c>
    </row>
    <row r="602" s="2" customFormat="1">
      <c r="A602" s="28"/>
      <c r="B602" s="29"/>
      <c r="C602" s="30"/>
      <c r="D602" s="184" t="s">
        <v>114</v>
      </c>
      <c r="E602" s="30"/>
      <c r="F602" s="185" t="s">
        <v>1148</v>
      </c>
      <c r="G602" s="30"/>
      <c r="H602" s="30"/>
      <c r="I602" s="30"/>
      <c r="J602" s="30"/>
      <c r="K602" s="30"/>
      <c r="L602" s="34"/>
      <c r="M602" s="186"/>
      <c r="N602" s="187"/>
      <c r="O602" s="73"/>
      <c r="P602" s="73"/>
      <c r="Q602" s="73"/>
      <c r="R602" s="73"/>
      <c r="S602" s="73"/>
      <c r="T602" s="74"/>
      <c r="U602" s="28"/>
      <c r="V602" s="28"/>
      <c r="W602" s="28"/>
      <c r="X602" s="28"/>
      <c r="Y602" s="28"/>
      <c r="Z602" s="28"/>
      <c r="AA602" s="28"/>
      <c r="AB602" s="28"/>
      <c r="AC602" s="28"/>
      <c r="AD602" s="28"/>
      <c r="AE602" s="28"/>
      <c r="AT602" s="13" t="s">
        <v>114</v>
      </c>
      <c r="AU602" s="13" t="s">
        <v>69</v>
      </c>
    </row>
    <row r="603" s="2" customFormat="1" ht="24.15" customHeight="1">
      <c r="A603" s="28"/>
      <c r="B603" s="29"/>
      <c r="C603" s="171" t="s">
        <v>1150</v>
      </c>
      <c r="D603" s="171" t="s">
        <v>105</v>
      </c>
      <c r="E603" s="172" t="s">
        <v>1151</v>
      </c>
      <c r="F603" s="173" t="s">
        <v>1152</v>
      </c>
      <c r="G603" s="174" t="s">
        <v>136</v>
      </c>
      <c r="H603" s="175">
        <v>10</v>
      </c>
      <c r="I603" s="176">
        <v>189</v>
      </c>
      <c r="J603" s="176">
        <f>ROUND(I603*H603,2)</f>
        <v>1890</v>
      </c>
      <c r="K603" s="173" t="s">
        <v>109</v>
      </c>
      <c r="L603" s="177"/>
      <c r="M603" s="178" t="s">
        <v>17</v>
      </c>
      <c r="N603" s="179" t="s">
        <v>40</v>
      </c>
      <c r="O603" s="180">
        <v>0</v>
      </c>
      <c r="P603" s="180">
        <f>O603*H603</f>
        <v>0</v>
      </c>
      <c r="Q603" s="180">
        <v>0</v>
      </c>
      <c r="R603" s="180">
        <f>Q603*H603</f>
        <v>0</v>
      </c>
      <c r="S603" s="180">
        <v>0</v>
      </c>
      <c r="T603" s="181">
        <f>S603*H603</f>
        <v>0</v>
      </c>
      <c r="U603" s="28"/>
      <c r="V603" s="28"/>
      <c r="W603" s="28"/>
      <c r="X603" s="28"/>
      <c r="Y603" s="28"/>
      <c r="Z603" s="28"/>
      <c r="AA603" s="28"/>
      <c r="AB603" s="28"/>
      <c r="AC603" s="28"/>
      <c r="AD603" s="28"/>
      <c r="AE603" s="28"/>
      <c r="AR603" s="182" t="s">
        <v>110</v>
      </c>
      <c r="AT603" s="182" t="s">
        <v>105</v>
      </c>
      <c r="AU603" s="182" t="s">
        <v>69</v>
      </c>
      <c r="AY603" s="13" t="s">
        <v>111</v>
      </c>
      <c r="BE603" s="183">
        <f>IF(N603="základní",J603,0)</f>
        <v>1890</v>
      </c>
      <c r="BF603" s="183">
        <f>IF(N603="snížená",J603,0)</f>
        <v>0</v>
      </c>
      <c r="BG603" s="183">
        <f>IF(N603="zákl. přenesená",J603,0)</f>
        <v>0</v>
      </c>
      <c r="BH603" s="183">
        <f>IF(N603="sníž. přenesená",J603,0)</f>
        <v>0</v>
      </c>
      <c r="BI603" s="183">
        <f>IF(N603="nulová",J603,0)</f>
        <v>0</v>
      </c>
      <c r="BJ603" s="13" t="s">
        <v>77</v>
      </c>
      <c r="BK603" s="183">
        <f>ROUND(I603*H603,2)</f>
        <v>1890</v>
      </c>
      <c r="BL603" s="13" t="s">
        <v>112</v>
      </c>
      <c r="BM603" s="182" t="s">
        <v>1153</v>
      </c>
    </row>
    <row r="604" s="2" customFormat="1">
      <c r="A604" s="28"/>
      <c r="B604" s="29"/>
      <c r="C604" s="30"/>
      <c r="D604" s="184" t="s">
        <v>114</v>
      </c>
      <c r="E604" s="30"/>
      <c r="F604" s="185" t="s">
        <v>1152</v>
      </c>
      <c r="G604" s="30"/>
      <c r="H604" s="30"/>
      <c r="I604" s="30"/>
      <c r="J604" s="30"/>
      <c r="K604" s="30"/>
      <c r="L604" s="34"/>
      <c r="M604" s="186"/>
      <c r="N604" s="187"/>
      <c r="O604" s="73"/>
      <c r="P604" s="73"/>
      <c r="Q604" s="73"/>
      <c r="R604" s="73"/>
      <c r="S604" s="73"/>
      <c r="T604" s="74"/>
      <c r="U604" s="28"/>
      <c r="V604" s="28"/>
      <c r="W604" s="28"/>
      <c r="X604" s="28"/>
      <c r="Y604" s="28"/>
      <c r="Z604" s="28"/>
      <c r="AA604" s="28"/>
      <c r="AB604" s="28"/>
      <c r="AC604" s="28"/>
      <c r="AD604" s="28"/>
      <c r="AE604" s="28"/>
      <c r="AT604" s="13" t="s">
        <v>114</v>
      </c>
      <c r="AU604" s="13" t="s">
        <v>69</v>
      </c>
    </row>
    <row r="605" s="2" customFormat="1" ht="16.5" customHeight="1">
      <c r="A605" s="28"/>
      <c r="B605" s="29"/>
      <c r="C605" s="171" t="s">
        <v>1154</v>
      </c>
      <c r="D605" s="171" t="s">
        <v>105</v>
      </c>
      <c r="E605" s="172" t="s">
        <v>1155</v>
      </c>
      <c r="F605" s="173" t="s">
        <v>1156</v>
      </c>
      <c r="G605" s="174" t="s">
        <v>136</v>
      </c>
      <c r="H605" s="175">
        <v>10</v>
      </c>
      <c r="I605" s="176">
        <v>9.1699999999999999</v>
      </c>
      <c r="J605" s="176">
        <f>ROUND(I605*H605,2)</f>
        <v>91.700000000000003</v>
      </c>
      <c r="K605" s="173" t="s">
        <v>109</v>
      </c>
      <c r="L605" s="177"/>
      <c r="M605" s="178" t="s">
        <v>17</v>
      </c>
      <c r="N605" s="179" t="s">
        <v>40</v>
      </c>
      <c r="O605" s="180">
        <v>0</v>
      </c>
      <c r="P605" s="180">
        <f>O605*H605</f>
        <v>0</v>
      </c>
      <c r="Q605" s="180">
        <v>0</v>
      </c>
      <c r="R605" s="180">
        <f>Q605*H605</f>
        <v>0</v>
      </c>
      <c r="S605" s="180">
        <v>0</v>
      </c>
      <c r="T605" s="181">
        <f>S605*H605</f>
        <v>0</v>
      </c>
      <c r="U605" s="28"/>
      <c r="V605" s="28"/>
      <c r="W605" s="28"/>
      <c r="X605" s="28"/>
      <c r="Y605" s="28"/>
      <c r="Z605" s="28"/>
      <c r="AA605" s="28"/>
      <c r="AB605" s="28"/>
      <c r="AC605" s="28"/>
      <c r="AD605" s="28"/>
      <c r="AE605" s="28"/>
      <c r="AR605" s="182" t="s">
        <v>110</v>
      </c>
      <c r="AT605" s="182" t="s">
        <v>105</v>
      </c>
      <c r="AU605" s="182" t="s">
        <v>69</v>
      </c>
      <c r="AY605" s="13" t="s">
        <v>111</v>
      </c>
      <c r="BE605" s="183">
        <f>IF(N605="základní",J605,0)</f>
        <v>91.700000000000003</v>
      </c>
      <c r="BF605" s="183">
        <f>IF(N605="snížená",J605,0)</f>
        <v>0</v>
      </c>
      <c r="BG605" s="183">
        <f>IF(N605="zákl. přenesená",J605,0)</f>
        <v>0</v>
      </c>
      <c r="BH605" s="183">
        <f>IF(N605="sníž. přenesená",J605,0)</f>
        <v>0</v>
      </c>
      <c r="BI605" s="183">
        <f>IF(N605="nulová",J605,0)</f>
        <v>0</v>
      </c>
      <c r="BJ605" s="13" t="s">
        <v>77</v>
      </c>
      <c r="BK605" s="183">
        <f>ROUND(I605*H605,2)</f>
        <v>91.700000000000003</v>
      </c>
      <c r="BL605" s="13" t="s">
        <v>112</v>
      </c>
      <c r="BM605" s="182" t="s">
        <v>1157</v>
      </c>
    </row>
    <row r="606" s="2" customFormat="1">
      <c r="A606" s="28"/>
      <c r="B606" s="29"/>
      <c r="C606" s="30"/>
      <c r="D606" s="184" t="s">
        <v>114</v>
      </c>
      <c r="E606" s="30"/>
      <c r="F606" s="185" t="s">
        <v>1156</v>
      </c>
      <c r="G606" s="30"/>
      <c r="H606" s="30"/>
      <c r="I606" s="30"/>
      <c r="J606" s="30"/>
      <c r="K606" s="30"/>
      <c r="L606" s="34"/>
      <c r="M606" s="186"/>
      <c r="N606" s="187"/>
      <c r="O606" s="73"/>
      <c r="P606" s="73"/>
      <c r="Q606" s="73"/>
      <c r="R606" s="73"/>
      <c r="S606" s="73"/>
      <c r="T606" s="74"/>
      <c r="U606" s="28"/>
      <c r="V606" s="28"/>
      <c r="W606" s="28"/>
      <c r="X606" s="28"/>
      <c r="Y606" s="28"/>
      <c r="Z606" s="28"/>
      <c r="AA606" s="28"/>
      <c r="AB606" s="28"/>
      <c r="AC606" s="28"/>
      <c r="AD606" s="28"/>
      <c r="AE606" s="28"/>
      <c r="AT606" s="13" t="s">
        <v>114</v>
      </c>
      <c r="AU606" s="13" t="s">
        <v>69</v>
      </c>
    </row>
    <row r="607" s="2" customFormat="1" ht="16.5" customHeight="1">
      <c r="A607" s="28"/>
      <c r="B607" s="29"/>
      <c r="C607" s="171" t="s">
        <v>1158</v>
      </c>
      <c r="D607" s="171" t="s">
        <v>105</v>
      </c>
      <c r="E607" s="172" t="s">
        <v>1159</v>
      </c>
      <c r="F607" s="173" t="s">
        <v>1160</v>
      </c>
      <c r="G607" s="174" t="s">
        <v>136</v>
      </c>
      <c r="H607" s="175">
        <v>10</v>
      </c>
      <c r="I607" s="176">
        <v>12</v>
      </c>
      <c r="J607" s="176">
        <f>ROUND(I607*H607,2)</f>
        <v>120</v>
      </c>
      <c r="K607" s="173" t="s">
        <v>109</v>
      </c>
      <c r="L607" s="177"/>
      <c r="M607" s="178" t="s">
        <v>17</v>
      </c>
      <c r="N607" s="179" t="s">
        <v>40</v>
      </c>
      <c r="O607" s="180">
        <v>0</v>
      </c>
      <c r="P607" s="180">
        <f>O607*H607</f>
        <v>0</v>
      </c>
      <c r="Q607" s="180">
        <v>0</v>
      </c>
      <c r="R607" s="180">
        <f>Q607*H607</f>
        <v>0</v>
      </c>
      <c r="S607" s="180">
        <v>0</v>
      </c>
      <c r="T607" s="181">
        <f>S607*H607</f>
        <v>0</v>
      </c>
      <c r="U607" s="28"/>
      <c r="V607" s="28"/>
      <c r="W607" s="28"/>
      <c r="X607" s="28"/>
      <c r="Y607" s="28"/>
      <c r="Z607" s="28"/>
      <c r="AA607" s="28"/>
      <c r="AB607" s="28"/>
      <c r="AC607" s="28"/>
      <c r="AD607" s="28"/>
      <c r="AE607" s="28"/>
      <c r="AR607" s="182" t="s">
        <v>110</v>
      </c>
      <c r="AT607" s="182" t="s">
        <v>105</v>
      </c>
      <c r="AU607" s="182" t="s">
        <v>69</v>
      </c>
      <c r="AY607" s="13" t="s">
        <v>111</v>
      </c>
      <c r="BE607" s="183">
        <f>IF(N607="základní",J607,0)</f>
        <v>120</v>
      </c>
      <c r="BF607" s="183">
        <f>IF(N607="snížená",J607,0)</f>
        <v>0</v>
      </c>
      <c r="BG607" s="183">
        <f>IF(N607="zákl. přenesená",J607,0)</f>
        <v>0</v>
      </c>
      <c r="BH607" s="183">
        <f>IF(N607="sníž. přenesená",J607,0)</f>
        <v>0</v>
      </c>
      <c r="BI607" s="183">
        <f>IF(N607="nulová",J607,0)</f>
        <v>0</v>
      </c>
      <c r="BJ607" s="13" t="s">
        <v>77</v>
      </c>
      <c r="BK607" s="183">
        <f>ROUND(I607*H607,2)</f>
        <v>120</v>
      </c>
      <c r="BL607" s="13" t="s">
        <v>112</v>
      </c>
      <c r="BM607" s="182" t="s">
        <v>1161</v>
      </c>
    </row>
    <row r="608" s="2" customFormat="1">
      <c r="A608" s="28"/>
      <c r="B608" s="29"/>
      <c r="C608" s="30"/>
      <c r="D608" s="184" t="s">
        <v>114</v>
      </c>
      <c r="E608" s="30"/>
      <c r="F608" s="185" t="s">
        <v>1160</v>
      </c>
      <c r="G608" s="30"/>
      <c r="H608" s="30"/>
      <c r="I608" s="30"/>
      <c r="J608" s="30"/>
      <c r="K608" s="30"/>
      <c r="L608" s="34"/>
      <c r="M608" s="186"/>
      <c r="N608" s="187"/>
      <c r="O608" s="73"/>
      <c r="P608" s="73"/>
      <c r="Q608" s="73"/>
      <c r="R608" s="73"/>
      <c r="S608" s="73"/>
      <c r="T608" s="74"/>
      <c r="U608" s="28"/>
      <c r="V608" s="28"/>
      <c r="W608" s="28"/>
      <c r="X608" s="28"/>
      <c r="Y608" s="28"/>
      <c r="Z608" s="28"/>
      <c r="AA608" s="28"/>
      <c r="AB608" s="28"/>
      <c r="AC608" s="28"/>
      <c r="AD608" s="28"/>
      <c r="AE608" s="28"/>
      <c r="AT608" s="13" t="s">
        <v>114</v>
      </c>
      <c r="AU608" s="13" t="s">
        <v>69</v>
      </c>
    </row>
    <row r="609" s="2" customFormat="1" ht="16.5" customHeight="1">
      <c r="A609" s="28"/>
      <c r="B609" s="29"/>
      <c r="C609" s="171" t="s">
        <v>1162</v>
      </c>
      <c r="D609" s="171" t="s">
        <v>105</v>
      </c>
      <c r="E609" s="172" t="s">
        <v>1163</v>
      </c>
      <c r="F609" s="173" t="s">
        <v>1164</v>
      </c>
      <c r="G609" s="174" t="s">
        <v>136</v>
      </c>
      <c r="H609" s="175">
        <v>10</v>
      </c>
      <c r="I609" s="176">
        <v>12.199999999999999</v>
      </c>
      <c r="J609" s="176">
        <f>ROUND(I609*H609,2)</f>
        <v>122</v>
      </c>
      <c r="K609" s="173" t="s">
        <v>109</v>
      </c>
      <c r="L609" s="177"/>
      <c r="M609" s="178" t="s">
        <v>17</v>
      </c>
      <c r="N609" s="179" t="s">
        <v>40</v>
      </c>
      <c r="O609" s="180">
        <v>0</v>
      </c>
      <c r="P609" s="180">
        <f>O609*H609</f>
        <v>0</v>
      </c>
      <c r="Q609" s="180">
        <v>0</v>
      </c>
      <c r="R609" s="180">
        <f>Q609*H609</f>
        <v>0</v>
      </c>
      <c r="S609" s="180">
        <v>0</v>
      </c>
      <c r="T609" s="181">
        <f>S609*H609</f>
        <v>0</v>
      </c>
      <c r="U609" s="28"/>
      <c r="V609" s="28"/>
      <c r="W609" s="28"/>
      <c r="X609" s="28"/>
      <c r="Y609" s="28"/>
      <c r="Z609" s="28"/>
      <c r="AA609" s="28"/>
      <c r="AB609" s="28"/>
      <c r="AC609" s="28"/>
      <c r="AD609" s="28"/>
      <c r="AE609" s="28"/>
      <c r="AR609" s="182" t="s">
        <v>110</v>
      </c>
      <c r="AT609" s="182" t="s">
        <v>105</v>
      </c>
      <c r="AU609" s="182" t="s">
        <v>69</v>
      </c>
      <c r="AY609" s="13" t="s">
        <v>111</v>
      </c>
      <c r="BE609" s="183">
        <f>IF(N609="základní",J609,0)</f>
        <v>122</v>
      </c>
      <c r="BF609" s="183">
        <f>IF(N609="snížená",J609,0)</f>
        <v>0</v>
      </c>
      <c r="BG609" s="183">
        <f>IF(N609="zákl. přenesená",J609,0)</f>
        <v>0</v>
      </c>
      <c r="BH609" s="183">
        <f>IF(N609="sníž. přenesená",J609,0)</f>
        <v>0</v>
      </c>
      <c r="BI609" s="183">
        <f>IF(N609="nulová",J609,0)</f>
        <v>0</v>
      </c>
      <c r="BJ609" s="13" t="s">
        <v>77</v>
      </c>
      <c r="BK609" s="183">
        <f>ROUND(I609*H609,2)</f>
        <v>122</v>
      </c>
      <c r="BL609" s="13" t="s">
        <v>112</v>
      </c>
      <c r="BM609" s="182" t="s">
        <v>1165</v>
      </c>
    </row>
    <row r="610" s="2" customFormat="1">
      <c r="A610" s="28"/>
      <c r="B610" s="29"/>
      <c r="C610" s="30"/>
      <c r="D610" s="184" t="s">
        <v>114</v>
      </c>
      <c r="E610" s="30"/>
      <c r="F610" s="185" t="s">
        <v>1164</v>
      </c>
      <c r="G610" s="30"/>
      <c r="H610" s="30"/>
      <c r="I610" s="30"/>
      <c r="J610" s="30"/>
      <c r="K610" s="30"/>
      <c r="L610" s="34"/>
      <c r="M610" s="186"/>
      <c r="N610" s="187"/>
      <c r="O610" s="73"/>
      <c r="P610" s="73"/>
      <c r="Q610" s="73"/>
      <c r="R610" s="73"/>
      <c r="S610" s="73"/>
      <c r="T610" s="74"/>
      <c r="U610" s="28"/>
      <c r="V610" s="28"/>
      <c r="W610" s="28"/>
      <c r="X610" s="28"/>
      <c r="Y610" s="28"/>
      <c r="Z610" s="28"/>
      <c r="AA610" s="28"/>
      <c r="AB610" s="28"/>
      <c r="AC610" s="28"/>
      <c r="AD610" s="28"/>
      <c r="AE610" s="28"/>
      <c r="AT610" s="13" t="s">
        <v>114</v>
      </c>
      <c r="AU610" s="13" t="s">
        <v>69</v>
      </c>
    </row>
    <row r="611" s="2" customFormat="1" ht="16.5" customHeight="1">
      <c r="A611" s="28"/>
      <c r="B611" s="29"/>
      <c r="C611" s="171" t="s">
        <v>1166</v>
      </c>
      <c r="D611" s="171" t="s">
        <v>105</v>
      </c>
      <c r="E611" s="172" t="s">
        <v>1167</v>
      </c>
      <c r="F611" s="173" t="s">
        <v>1168</v>
      </c>
      <c r="G611" s="174" t="s">
        <v>136</v>
      </c>
      <c r="H611" s="175">
        <v>10</v>
      </c>
      <c r="I611" s="176">
        <v>96.599999999999994</v>
      </c>
      <c r="J611" s="176">
        <f>ROUND(I611*H611,2)</f>
        <v>966</v>
      </c>
      <c r="K611" s="173" t="s">
        <v>109</v>
      </c>
      <c r="L611" s="177"/>
      <c r="M611" s="178" t="s">
        <v>17</v>
      </c>
      <c r="N611" s="179" t="s">
        <v>40</v>
      </c>
      <c r="O611" s="180">
        <v>0</v>
      </c>
      <c r="P611" s="180">
        <f>O611*H611</f>
        <v>0</v>
      </c>
      <c r="Q611" s="180">
        <v>0</v>
      </c>
      <c r="R611" s="180">
        <f>Q611*H611</f>
        <v>0</v>
      </c>
      <c r="S611" s="180">
        <v>0</v>
      </c>
      <c r="T611" s="181">
        <f>S611*H611</f>
        <v>0</v>
      </c>
      <c r="U611" s="28"/>
      <c r="V611" s="28"/>
      <c r="W611" s="28"/>
      <c r="X611" s="28"/>
      <c r="Y611" s="28"/>
      <c r="Z611" s="28"/>
      <c r="AA611" s="28"/>
      <c r="AB611" s="28"/>
      <c r="AC611" s="28"/>
      <c r="AD611" s="28"/>
      <c r="AE611" s="28"/>
      <c r="AR611" s="182" t="s">
        <v>110</v>
      </c>
      <c r="AT611" s="182" t="s">
        <v>105</v>
      </c>
      <c r="AU611" s="182" t="s">
        <v>69</v>
      </c>
      <c r="AY611" s="13" t="s">
        <v>111</v>
      </c>
      <c r="BE611" s="183">
        <f>IF(N611="základní",J611,0)</f>
        <v>966</v>
      </c>
      <c r="BF611" s="183">
        <f>IF(N611="snížená",J611,0)</f>
        <v>0</v>
      </c>
      <c r="BG611" s="183">
        <f>IF(N611="zákl. přenesená",J611,0)</f>
        <v>0</v>
      </c>
      <c r="BH611" s="183">
        <f>IF(N611="sníž. přenesená",J611,0)</f>
        <v>0</v>
      </c>
      <c r="BI611" s="183">
        <f>IF(N611="nulová",J611,0)</f>
        <v>0</v>
      </c>
      <c r="BJ611" s="13" t="s">
        <v>77</v>
      </c>
      <c r="BK611" s="183">
        <f>ROUND(I611*H611,2)</f>
        <v>966</v>
      </c>
      <c r="BL611" s="13" t="s">
        <v>112</v>
      </c>
      <c r="BM611" s="182" t="s">
        <v>1169</v>
      </c>
    </row>
    <row r="612" s="2" customFormat="1">
      <c r="A612" s="28"/>
      <c r="B612" s="29"/>
      <c r="C612" s="30"/>
      <c r="D612" s="184" t="s">
        <v>114</v>
      </c>
      <c r="E612" s="30"/>
      <c r="F612" s="185" t="s">
        <v>1168</v>
      </c>
      <c r="G612" s="30"/>
      <c r="H612" s="30"/>
      <c r="I612" s="30"/>
      <c r="J612" s="30"/>
      <c r="K612" s="30"/>
      <c r="L612" s="34"/>
      <c r="M612" s="186"/>
      <c r="N612" s="187"/>
      <c r="O612" s="73"/>
      <c r="P612" s="73"/>
      <c r="Q612" s="73"/>
      <c r="R612" s="73"/>
      <c r="S612" s="73"/>
      <c r="T612" s="74"/>
      <c r="U612" s="28"/>
      <c r="V612" s="28"/>
      <c r="W612" s="28"/>
      <c r="X612" s="28"/>
      <c r="Y612" s="28"/>
      <c r="Z612" s="28"/>
      <c r="AA612" s="28"/>
      <c r="AB612" s="28"/>
      <c r="AC612" s="28"/>
      <c r="AD612" s="28"/>
      <c r="AE612" s="28"/>
      <c r="AT612" s="13" t="s">
        <v>114</v>
      </c>
      <c r="AU612" s="13" t="s">
        <v>69</v>
      </c>
    </row>
    <row r="613" s="2" customFormat="1" ht="16.5" customHeight="1">
      <c r="A613" s="28"/>
      <c r="B613" s="29"/>
      <c r="C613" s="171" t="s">
        <v>1170</v>
      </c>
      <c r="D613" s="171" t="s">
        <v>105</v>
      </c>
      <c r="E613" s="172" t="s">
        <v>1171</v>
      </c>
      <c r="F613" s="173" t="s">
        <v>1172</v>
      </c>
      <c r="G613" s="174" t="s">
        <v>136</v>
      </c>
      <c r="H613" s="175">
        <v>10</v>
      </c>
      <c r="I613" s="176">
        <v>15</v>
      </c>
      <c r="J613" s="176">
        <f>ROUND(I613*H613,2)</f>
        <v>150</v>
      </c>
      <c r="K613" s="173" t="s">
        <v>109</v>
      </c>
      <c r="L613" s="177"/>
      <c r="M613" s="178" t="s">
        <v>17</v>
      </c>
      <c r="N613" s="179" t="s">
        <v>40</v>
      </c>
      <c r="O613" s="180">
        <v>0</v>
      </c>
      <c r="P613" s="180">
        <f>O613*H613</f>
        <v>0</v>
      </c>
      <c r="Q613" s="180">
        <v>0</v>
      </c>
      <c r="R613" s="180">
        <f>Q613*H613</f>
        <v>0</v>
      </c>
      <c r="S613" s="180">
        <v>0</v>
      </c>
      <c r="T613" s="181">
        <f>S613*H613</f>
        <v>0</v>
      </c>
      <c r="U613" s="28"/>
      <c r="V613" s="28"/>
      <c r="W613" s="28"/>
      <c r="X613" s="28"/>
      <c r="Y613" s="28"/>
      <c r="Z613" s="28"/>
      <c r="AA613" s="28"/>
      <c r="AB613" s="28"/>
      <c r="AC613" s="28"/>
      <c r="AD613" s="28"/>
      <c r="AE613" s="28"/>
      <c r="AR613" s="182" t="s">
        <v>110</v>
      </c>
      <c r="AT613" s="182" t="s">
        <v>105</v>
      </c>
      <c r="AU613" s="182" t="s">
        <v>69</v>
      </c>
      <c r="AY613" s="13" t="s">
        <v>111</v>
      </c>
      <c r="BE613" s="183">
        <f>IF(N613="základní",J613,0)</f>
        <v>150</v>
      </c>
      <c r="BF613" s="183">
        <f>IF(N613="snížená",J613,0)</f>
        <v>0</v>
      </c>
      <c r="BG613" s="183">
        <f>IF(N613="zákl. přenesená",J613,0)</f>
        <v>0</v>
      </c>
      <c r="BH613" s="183">
        <f>IF(N613="sníž. přenesená",J613,0)</f>
        <v>0</v>
      </c>
      <c r="BI613" s="183">
        <f>IF(N613="nulová",J613,0)</f>
        <v>0</v>
      </c>
      <c r="BJ613" s="13" t="s">
        <v>77</v>
      </c>
      <c r="BK613" s="183">
        <f>ROUND(I613*H613,2)</f>
        <v>150</v>
      </c>
      <c r="BL613" s="13" t="s">
        <v>112</v>
      </c>
      <c r="BM613" s="182" t="s">
        <v>1173</v>
      </c>
    </row>
    <row r="614" s="2" customFormat="1">
      <c r="A614" s="28"/>
      <c r="B614" s="29"/>
      <c r="C614" s="30"/>
      <c r="D614" s="184" t="s">
        <v>114</v>
      </c>
      <c r="E614" s="30"/>
      <c r="F614" s="185" t="s">
        <v>1172</v>
      </c>
      <c r="G614" s="30"/>
      <c r="H614" s="30"/>
      <c r="I614" s="30"/>
      <c r="J614" s="30"/>
      <c r="K614" s="30"/>
      <c r="L614" s="34"/>
      <c r="M614" s="186"/>
      <c r="N614" s="187"/>
      <c r="O614" s="73"/>
      <c r="P614" s="73"/>
      <c r="Q614" s="73"/>
      <c r="R614" s="73"/>
      <c r="S614" s="73"/>
      <c r="T614" s="74"/>
      <c r="U614" s="28"/>
      <c r="V614" s="28"/>
      <c r="W614" s="28"/>
      <c r="X614" s="28"/>
      <c r="Y614" s="28"/>
      <c r="Z614" s="28"/>
      <c r="AA614" s="28"/>
      <c r="AB614" s="28"/>
      <c r="AC614" s="28"/>
      <c r="AD614" s="28"/>
      <c r="AE614" s="28"/>
      <c r="AT614" s="13" t="s">
        <v>114</v>
      </c>
      <c r="AU614" s="13" t="s">
        <v>69</v>
      </c>
    </row>
    <row r="615" s="2" customFormat="1" ht="16.5" customHeight="1">
      <c r="A615" s="28"/>
      <c r="B615" s="29"/>
      <c r="C615" s="171" t="s">
        <v>1174</v>
      </c>
      <c r="D615" s="171" t="s">
        <v>105</v>
      </c>
      <c r="E615" s="172" t="s">
        <v>1175</v>
      </c>
      <c r="F615" s="173" t="s">
        <v>1176</v>
      </c>
      <c r="G615" s="174" t="s">
        <v>136</v>
      </c>
      <c r="H615" s="175">
        <v>10</v>
      </c>
      <c r="I615" s="176">
        <v>15</v>
      </c>
      <c r="J615" s="176">
        <f>ROUND(I615*H615,2)</f>
        <v>150</v>
      </c>
      <c r="K615" s="173" t="s">
        <v>109</v>
      </c>
      <c r="L615" s="177"/>
      <c r="M615" s="178" t="s">
        <v>17</v>
      </c>
      <c r="N615" s="179" t="s">
        <v>40</v>
      </c>
      <c r="O615" s="180">
        <v>0</v>
      </c>
      <c r="P615" s="180">
        <f>O615*H615</f>
        <v>0</v>
      </c>
      <c r="Q615" s="180">
        <v>0</v>
      </c>
      <c r="R615" s="180">
        <f>Q615*H615</f>
        <v>0</v>
      </c>
      <c r="S615" s="180">
        <v>0</v>
      </c>
      <c r="T615" s="181">
        <f>S615*H615</f>
        <v>0</v>
      </c>
      <c r="U615" s="28"/>
      <c r="V615" s="28"/>
      <c r="W615" s="28"/>
      <c r="X615" s="28"/>
      <c r="Y615" s="28"/>
      <c r="Z615" s="28"/>
      <c r="AA615" s="28"/>
      <c r="AB615" s="28"/>
      <c r="AC615" s="28"/>
      <c r="AD615" s="28"/>
      <c r="AE615" s="28"/>
      <c r="AR615" s="182" t="s">
        <v>110</v>
      </c>
      <c r="AT615" s="182" t="s">
        <v>105</v>
      </c>
      <c r="AU615" s="182" t="s">
        <v>69</v>
      </c>
      <c r="AY615" s="13" t="s">
        <v>111</v>
      </c>
      <c r="BE615" s="183">
        <f>IF(N615="základní",J615,0)</f>
        <v>150</v>
      </c>
      <c r="BF615" s="183">
        <f>IF(N615="snížená",J615,0)</f>
        <v>0</v>
      </c>
      <c r="BG615" s="183">
        <f>IF(N615="zákl. přenesená",J615,0)</f>
        <v>0</v>
      </c>
      <c r="BH615" s="183">
        <f>IF(N615="sníž. přenesená",J615,0)</f>
        <v>0</v>
      </c>
      <c r="BI615" s="183">
        <f>IF(N615="nulová",J615,0)</f>
        <v>0</v>
      </c>
      <c r="BJ615" s="13" t="s">
        <v>77</v>
      </c>
      <c r="BK615" s="183">
        <f>ROUND(I615*H615,2)</f>
        <v>150</v>
      </c>
      <c r="BL615" s="13" t="s">
        <v>112</v>
      </c>
      <c r="BM615" s="182" t="s">
        <v>1177</v>
      </c>
    </row>
    <row r="616" s="2" customFormat="1">
      <c r="A616" s="28"/>
      <c r="B616" s="29"/>
      <c r="C616" s="30"/>
      <c r="D616" s="184" t="s">
        <v>114</v>
      </c>
      <c r="E616" s="30"/>
      <c r="F616" s="185" t="s">
        <v>1176</v>
      </c>
      <c r="G616" s="30"/>
      <c r="H616" s="30"/>
      <c r="I616" s="30"/>
      <c r="J616" s="30"/>
      <c r="K616" s="30"/>
      <c r="L616" s="34"/>
      <c r="M616" s="186"/>
      <c r="N616" s="187"/>
      <c r="O616" s="73"/>
      <c r="P616" s="73"/>
      <c r="Q616" s="73"/>
      <c r="R616" s="73"/>
      <c r="S616" s="73"/>
      <c r="T616" s="74"/>
      <c r="U616" s="28"/>
      <c r="V616" s="28"/>
      <c r="W616" s="28"/>
      <c r="X616" s="28"/>
      <c r="Y616" s="28"/>
      <c r="Z616" s="28"/>
      <c r="AA616" s="28"/>
      <c r="AB616" s="28"/>
      <c r="AC616" s="28"/>
      <c r="AD616" s="28"/>
      <c r="AE616" s="28"/>
      <c r="AT616" s="13" t="s">
        <v>114</v>
      </c>
      <c r="AU616" s="13" t="s">
        <v>69</v>
      </c>
    </row>
    <row r="617" s="2" customFormat="1" ht="16.5" customHeight="1">
      <c r="A617" s="28"/>
      <c r="B617" s="29"/>
      <c r="C617" s="171" t="s">
        <v>1178</v>
      </c>
      <c r="D617" s="171" t="s">
        <v>105</v>
      </c>
      <c r="E617" s="172" t="s">
        <v>1179</v>
      </c>
      <c r="F617" s="173" t="s">
        <v>1180</v>
      </c>
      <c r="G617" s="174" t="s">
        <v>136</v>
      </c>
      <c r="H617" s="175">
        <v>10</v>
      </c>
      <c r="I617" s="176">
        <v>24.5</v>
      </c>
      <c r="J617" s="176">
        <f>ROUND(I617*H617,2)</f>
        <v>245</v>
      </c>
      <c r="K617" s="173" t="s">
        <v>109</v>
      </c>
      <c r="L617" s="177"/>
      <c r="M617" s="178" t="s">
        <v>17</v>
      </c>
      <c r="N617" s="179" t="s">
        <v>40</v>
      </c>
      <c r="O617" s="180">
        <v>0</v>
      </c>
      <c r="P617" s="180">
        <f>O617*H617</f>
        <v>0</v>
      </c>
      <c r="Q617" s="180">
        <v>0</v>
      </c>
      <c r="R617" s="180">
        <f>Q617*H617</f>
        <v>0</v>
      </c>
      <c r="S617" s="180">
        <v>0</v>
      </c>
      <c r="T617" s="181">
        <f>S617*H617</f>
        <v>0</v>
      </c>
      <c r="U617" s="28"/>
      <c r="V617" s="28"/>
      <c r="W617" s="28"/>
      <c r="X617" s="28"/>
      <c r="Y617" s="28"/>
      <c r="Z617" s="28"/>
      <c r="AA617" s="28"/>
      <c r="AB617" s="28"/>
      <c r="AC617" s="28"/>
      <c r="AD617" s="28"/>
      <c r="AE617" s="28"/>
      <c r="AR617" s="182" t="s">
        <v>110</v>
      </c>
      <c r="AT617" s="182" t="s">
        <v>105</v>
      </c>
      <c r="AU617" s="182" t="s">
        <v>69</v>
      </c>
      <c r="AY617" s="13" t="s">
        <v>111</v>
      </c>
      <c r="BE617" s="183">
        <f>IF(N617="základní",J617,0)</f>
        <v>245</v>
      </c>
      <c r="BF617" s="183">
        <f>IF(N617="snížená",J617,0)</f>
        <v>0</v>
      </c>
      <c r="BG617" s="183">
        <f>IF(N617="zákl. přenesená",J617,0)</f>
        <v>0</v>
      </c>
      <c r="BH617" s="183">
        <f>IF(N617="sníž. přenesená",J617,0)</f>
        <v>0</v>
      </c>
      <c r="BI617" s="183">
        <f>IF(N617="nulová",J617,0)</f>
        <v>0</v>
      </c>
      <c r="BJ617" s="13" t="s">
        <v>77</v>
      </c>
      <c r="BK617" s="183">
        <f>ROUND(I617*H617,2)</f>
        <v>245</v>
      </c>
      <c r="BL617" s="13" t="s">
        <v>112</v>
      </c>
      <c r="BM617" s="182" t="s">
        <v>1181</v>
      </c>
    </row>
    <row r="618" s="2" customFormat="1">
      <c r="A618" s="28"/>
      <c r="B618" s="29"/>
      <c r="C618" s="30"/>
      <c r="D618" s="184" t="s">
        <v>114</v>
      </c>
      <c r="E618" s="30"/>
      <c r="F618" s="185" t="s">
        <v>1180</v>
      </c>
      <c r="G618" s="30"/>
      <c r="H618" s="30"/>
      <c r="I618" s="30"/>
      <c r="J618" s="30"/>
      <c r="K618" s="30"/>
      <c r="L618" s="34"/>
      <c r="M618" s="186"/>
      <c r="N618" s="187"/>
      <c r="O618" s="73"/>
      <c r="P618" s="73"/>
      <c r="Q618" s="73"/>
      <c r="R618" s="73"/>
      <c r="S618" s="73"/>
      <c r="T618" s="74"/>
      <c r="U618" s="28"/>
      <c r="V618" s="28"/>
      <c r="W618" s="28"/>
      <c r="X618" s="28"/>
      <c r="Y618" s="28"/>
      <c r="Z618" s="28"/>
      <c r="AA618" s="28"/>
      <c r="AB618" s="28"/>
      <c r="AC618" s="28"/>
      <c r="AD618" s="28"/>
      <c r="AE618" s="28"/>
      <c r="AT618" s="13" t="s">
        <v>114</v>
      </c>
      <c r="AU618" s="13" t="s">
        <v>69</v>
      </c>
    </row>
    <row r="619" s="2" customFormat="1" ht="16.5" customHeight="1">
      <c r="A619" s="28"/>
      <c r="B619" s="29"/>
      <c r="C619" s="171" t="s">
        <v>1182</v>
      </c>
      <c r="D619" s="171" t="s">
        <v>105</v>
      </c>
      <c r="E619" s="172" t="s">
        <v>1183</v>
      </c>
      <c r="F619" s="173" t="s">
        <v>1184</v>
      </c>
      <c r="G619" s="174" t="s">
        <v>136</v>
      </c>
      <c r="H619" s="175">
        <v>10</v>
      </c>
      <c r="I619" s="176">
        <v>25.100000000000001</v>
      </c>
      <c r="J619" s="176">
        <f>ROUND(I619*H619,2)</f>
        <v>251</v>
      </c>
      <c r="K619" s="173" t="s">
        <v>109</v>
      </c>
      <c r="L619" s="177"/>
      <c r="M619" s="178" t="s">
        <v>17</v>
      </c>
      <c r="N619" s="179" t="s">
        <v>40</v>
      </c>
      <c r="O619" s="180">
        <v>0</v>
      </c>
      <c r="P619" s="180">
        <f>O619*H619</f>
        <v>0</v>
      </c>
      <c r="Q619" s="180">
        <v>0</v>
      </c>
      <c r="R619" s="180">
        <f>Q619*H619</f>
        <v>0</v>
      </c>
      <c r="S619" s="180">
        <v>0</v>
      </c>
      <c r="T619" s="181">
        <f>S619*H619</f>
        <v>0</v>
      </c>
      <c r="U619" s="28"/>
      <c r="V619" s="28"/>
      <c r="W619" s="28"/>
      <c r="X619" s="28"/>
      <c r="Y619" s="28"/>
      <c r="Z619" s="28"/>
      <c r="AA619" s="28"/>
      <c r="AB619" s="28"/>
      <c r="AC619" s="28"/>
      <c r="AD619" s="28"/>
      <c r="AE619" s="28"/>
      <c r="AR619" s="182" t="s">
        <v>110</v>
      </c>
      <c r="AT619" s="182" t="s">
        <v>105</v>
      </c>
      <c r="AU619" s="182" t="s">
        <v>69</v>
      </c>
      <c r="AY619" s="13" t="s">
        <v>111</v>
      </c>
      <c r="BE619" s="183">
        <f>IF(N619="základní",J619,0)</f>
        <v>251</v>
      </c>
      <c r="BF619" s="183">
        <f>IF(N619="snížená",J619,0)</f>
        <v>0</v>
      </c>
      <c r="BG619" s="183">
        <f>IF(N619="zákl. přenesená",J619,0)</f>
        <v>0</v>
      </c>
      <c r="BH619" s="183">
        <f>IF(N619="sníž. přenesená",J619,0)</f>
        <v>0</v>
      </c>
      <c r="BI619" s="183">
        <f>IF(N619="nulová",J619,0)</f>
        <v>0</v>
      </c>
      <c r="BJ619" s="13" t="s">
        <v>77</v>
      </c>
      <c r="BK619" s="183">
        <f>ROUND(I619*H619,2)</f>
        <v>251</v>
      </c>
      <c r="BL619" s="13" t="s">
        <v>112</v>
      </c>
      <c r="BM619" s="182" t="s">
        <v>1185</v>
      </c>
    </row>
    <row r="620" s="2" customFormat="1">
      <c r="A620" s="28"/>
      <c r="B620" s="29"/>
      <c r="C620" s="30"/>
      <c r="D620" s="184" t="s">
        <v>114</v>
      </c>
      <c r="E620" s="30"/>
      <c r="F620" s="185" t="s">
        <v>1184</v>
      </c>
      <c r="G620" s="30"/>
      <c r="H620" s="30"/>
      <c r="I620" s="30"/>
      <c r="J620" s="30"/>
      <c r="K620" s="30"/>
      <c r="L620" s="34"/>
      <c r="M620" s="186"/>
      <c r="N620" s="187"/>
      <c r="O620" s="73"/>
      <c r="P620" s="73"/>
      <c r="Q620" s="73"/>
      <c r="R620" s="73"/>
      <c r="S620" s="73"/>
      <c r="T620" s="74"/>
      <c r="U620" s="28"/>
      <c r="V620" s="28"/>
      <c r="W620" s="28"/>
      <c r="X620" s="28"/>
      <c r="Y620" s="28"/>
      <c r="Z620" s="28"/>
      <c r="AA620" s="28"/>
      <c r="AB620" s="28"/>
      <c r="AC620" s="28"/>
      <c r="AD620" s="28"/>
      <c r="AE620" s="28"/>
      <c r="AT620" s="13" t="s">
        <v>114</v>
      </c>
      <c r="AU620" s="13" t="s">
        <v>69</v>
      </c>
    </row>
    <row r="621" s="2" customFormat="1" ht="21.75" customHeight="1">
      <c r="A621" s="28"/>
      <c r="B621" s="29"/>
      <c r="C621" s="171" t="s">
        <v>1186</v>
      </c>
      <c r="D621" s="171" t="s">
        <v>105</v>
      </c>
      <c r="E621" s="172" t="s">
        <v>1187</v>
      </c>
      <c r="F621" s="173" t="s">
        <v>1188</v>
      </c>
      <c r="G621" s="174" t="s">
        <v>108</v>
      </c>
      <c r="H621" s="175">
        <v>2</v>
      </c>
      <c r="I621" s="176">
        <v>265</v>
      </c>
      <c r="J621" s="176">
        <f>ROUND(I621*H621,2)</f>
        <v>530</v>
      </c>
      <c r="K621" s="173" t="s">
        <v>109</v>
      </c>
      <c r="L621" s="177"/>
      <c r="M621" s="178" t="s">
        <v>17</v>
      </c>
      <c r="N621" s="179" t="s">
        <v>40</v>
      </c>
      <c r="O621" s="180">
        <v>0</v>
      </c>
      <c r="P621" s="180">
        <f>O621*H621</f>
        <v>0</v>
      </c>
      <c r="Q621" s="180">
        <v>0</v>
      </c>
      <c r="R621" s="180">
        <f>Q621*H621</f>
        <v>0</v>
      </c>
      <c r="S621" s="180">
        <v>0</v>
      </c>
      <c r="T621" s="181">
        <f>S621*H621</f>
        <v>0</v>
      </c>
      <c r="U621" s="28"/>
      <c r="V621" s="28"/>
      <c r="W621" s="28"/>
      <c r="X621" s="28"/>
      <c r="Y621" s="28"/>
      <c r="Z621" s="28"/>
      <c r="AA621" s="28"/>
      <c r="AB621" s="28"/>
      <c r="AC621" s="28"/>
      <c r="AD621" s="28"/>
      <c r="AE621" s="28"/>
      <c r="AR621" s="182" t="s">
        <v>110</v>
      </c>
      <c r="AT621" s="182" t="s">
        <v>105</v>
      </c>
      <c r="AU621" s="182" t="s">
        <v>69</v>
      </c>
      <c r="AY621" s="13" t="s">
        <v>111</v>
      </c>
      <c r="BE621" s="183">
        <f>IF(N621="základní",J621,0)</f>
        <v>530</v>
      </c>
      <c r="BF621" s="183">
        <f>IF(N621="snížená",J621,0)</f>
        <v>0</v>
      </c>
      <c r="BG621" s="183">
        <f>IF(N621="zákl. přenesená",J621,0)</f>
        <v>0</v>
      </c>
      <c r="BH621" s="183">
        <f>IF(N621="sníž. přenesená",J621,0)</f>
        <v>0</v>
      </c>
      <c r="BI621" s="183">
        <f>IF(N621="nulová",J621,0)</f>
        <v>0</v>
      </c>
      <c r="BJ621" s="13" t="s">
        <v>77</v>
      </c>
      <c r="BK621" s="183">
        <f>ROUND(I621*H621,2)</f>
        <v>530</v>
      </c>
      <c r="BL621" s="13" t="s">
        <v>112</v>
      </c>
      <c r="BM621" s="182" t="s">
        <v>1189</v>
      </c>
    </row>
    <row r="622" s="2" customFormat="1">
      <c r="A622" s="28"/>
      <c r="B622" s="29"/>
      <c r="C622" s="30"/>
      <c r="D622" s="184" t="s">
        <v>114</v>
      </c>
      <c r="E622" s="30"/>
      <c r="F622" s="185" t="s">
        <v>1188</v>
      </c>
      <c r="G622" s="30"/>
      <c r="H622" s="30"/>
      <c r="I622" s="30"/>
      <c r="J622" s="30"/>
      <c r="K622" s="30"/>
      <c r="L622" s="34"/>
      <c r="M622" s="186"/>
      <c r="N622" s="187"/>
      <c r="O622" s="73"/>
      <c r="P622" s="73"/>
      <c r="Q622" s="73"/>
      <c r="R622" s="73"/>
      <c r="S622" s="73"/>
      <c r="T622" s="74"/>
      <c r="U622" s="28"/>
      <c r="V622" s="28"/>
      <c r="W622" s="28"/>
      <c r="X622" s="28"/>
      <c r="Y622" s="28"/>
      <c r="Z622" s="28"/>
      <c r="AA622" s="28"/>
      <c r="AB622" s="28"/>
      <c r="AC622" s="28"/>
      <c r="AD622" s="28"/>
      <c r="AE622" s="28"/>
      <c r="AT622" s="13" t="s">
        <v>114</v>
      </c>
      <c r="AU622" s="13" t="s">
        <v>69</v>
      </c>
    </row>
    <row r="623" s="2" customFormat="1" ht="21.75" customHeight="1">
      <c r="A623" s="28"/>
      <c r="B623" s="29"/>
      <c r="C623" s="171" t="s">
        <v>1190</v>
      </c>
      <c r="D623" s="171" t="s">
        <v>105</v>
      </c>
      <c r="E623" s="172" t="s">
        <v>1191</v>
      </c>
      <c r="F623" s="173" t="s">
        <v>1192</v>
      </c>
      <c r="G623" s="174" t="s">
        <v>108</v>
      </c>
      <c r="H623" s="175">
        <v>2</v>
      </c>
      <c r="I623" s="176">
        <v>240</v>
      </c>
      <c r="J623" s="176">
        <f>ROUND(I623*H623,2)</f>
        <v>480</v>
      </c>
      <c r="K623" s="173" t="s">
        <v>109</v>
      </c>
      <c r="L623" s="177"/>
      <c r="M623" s="178" t="s">
        <v>17</v>
      </c>
      <c r="N623" s="179" t="s">
        <v>40</v>
      </c>
      <c r="O623" s="180">
        <v>0</v>
      </c>
      <c r="P623" s="180">
        <f>O623*H623</f>
        <v>0</v>
      </c>
      <c r="Q623" s="180">
        <v>0</v>
      </c>
      <c r="R623" s="180">
        <f>Q623*H623</f>
        <v>0</v>
      </c>
      <c r="S623" s="180">
        <v>0</v>
      </c>
      <c r="T623" s="181">
        <f>S623*H623</f>
        <v>0</v>
      </c>
      <c r="U623" s="28"/>
      <c r="V623" s="28"/>
      <c r="W623" s="28"/>
      <c r="X623" s="28"/>
      <c r="Y623" s="28"/>
      <c r="Z623" s="28"/>
      <c r="AA623" s="28"/>
      <c r="AB623" s="28"/>
      <c r="AC623" s="28"/>
      <c r="AD623" s="28"/>
      <c r="AE623" s="28"/>
      <c r="AR623" s="182" t="s">
        <v>110</v>
      </c>
      <c r="AT623" s="182" t="s">
        <v>105</v>
      </c>
      <c r="AU623" s="182" t="s">
        <v>69</v>
      </c>
      <c r="AY623" s="13" t="s">
        <v>111</v>
      </c>
      <c r="BE623" s="183">
        <f>IF(N623="základní",J623,0)</f>
        <v>480</v>
      </c>
      <c r="BF623" s="183">
        <f>IF(N623="snížená",J623,0)</f>
        <v>0</v>
      </c>
      <c r="BG623" s="183">
        <f>IF(N623="zákl. přenesená",J623,0)</f>
        <v>0</v>
      </c>
      <c r="BH623" s="183">
        <f>IF(N623="sníž. přenesená",J623,0)</f>
        <v>0</v>
      </c>
      <c r="BI623" s="183">
        <f>IF(N623="nulová",J623,0)</f>
        <v>0</v>
      </c>
      <c r="BJ623" s="13" t="s">
        <v>77</v>
      </c>
      <c r="BK623" s="183">
        <f>ROUND(I623*H623,2)</f>
        <v>480</v>
      </c>
      <c r="BL623" s="13" t="s">
        <v>112</v>
      </c>
      <c r="BM623" s="182" t="s">
        <v>1193</v>
      </c>
    </row>
    <row r="624" s="2" customFormat="1">
      <c r="A624" s="28"/>
      <c r="B624" s="29"/>
      <c r="C624" s="30"/>
      <c r="D624" s="184" t="s">
        <v>114</v>
      </c>
      <c r="E624" s="30"/>
      <c r="F624" s="185" t="s">
        <v>1192</v>
      </c>
      <c r="G624" s="30"/>
      <c r="H624" s="30"/>
      <c r="I624" s="30"/>
      <c r="J624" s="30"/>
      <c r="K624" s="30"/>
      <c r="L624" s="34"/>
      <c r="M624" s="186"/>
      <c r="N624" s="187"/>
      <c r="O624" s="73"/>
      <c r="P624" s="73"/>
      <c r="Q624" s="73"/>
      <c r="R624" s="73"/>
      <c r="S624" s="73"/>
      <c r="T624" s="74"/>
      <c r="U624" s="28"/>
      <c r="V624" s="28"/>
      <c r="W624" s="28"/>
      <c r="X624" s="28"/>
      <c r="Y624" s="28"/>
      <c r="Z624" s="28"/>
      <c r="AA624" s="28"/>
      <c r="AB624" s="28"/>
      <c r="AC624" s="28"/>
      <c r="AD624" s="28"/>
      <c r="AE624" s="28"/>
      <c r="AT624" s="13" t="s">
        <v>114</v>
      </c>
      <c r="AU624" s="13" t="s">
        <v>69</v>
      </c>
    </row>
    <row r="625" s="2" customFormat="1" ht="21.75" customHeight="1">
      <c r="A625" s="28"/>
      <c r="B625" s="29"/>
      <c r="C625" s="171" t="s">
        <v>1194</v>
      </c>
      <c r="D625" s="171" t="s">
        <v>105</v>
      </c>
      <c r="E625" s="172" t="s">
        <v>1195</v>
      </c>
      <c r="F625" s="173" t="s">
        <v>1196</v>
      </c>
      <c r="G625" s="174" t="s">
        <v>108</v>
      </c>
      <c r="H625" s="175">
        <v>2</v>
      </c>
      <c r="I625" s="176">
        <v>162</v>
      </c>
      <c r="J625" s="176">
        <f>ROUND(I625*H625,2)</f>
        <v>324</v>
      </c>
      <c r="K625" s="173" t="s">
        <v>109</v>
      </c>
      <c r="L625" s="177"/>
      <c r="M625" s="178" t="s">
        <v>17</v>
      </c>
      <c r="N625" s="179" t="s">
        <v>40</v>
      </c>
      <c r="O625" s="180">
        <v>0</v>
      </c>
      <c r="P625" s="180">
        <f>O625*H625</f>
        <v>0</v>
      </c>
      <c r="Q625" s="180">
        <v>0</v>
      </c>
      <c r="R625" s="180">
        <f>Q625*H625</f>
        <v>0</v>
      </c>
      <c r="S625" s="180">
        <v>0</v>
      </c>
      <c r="T625" s="181">
        <f>S625*H625</f>
        <v>0</v>
      </c>
      <c r="U625" s="28"/>
      <c r="V625" s="28"/>
      <c r="W625" s="28"/>
      <c r="X625" s="28"/>
      <c r="Y625" s="28"/>
      <c r="Z625" s="28"/>
      <c r="AA625" s="28"/>
      <c r="AB625" s="28"/>
      <c r="AC625" s="28"/>
      <c r="AD625" s="28"/>
      <c r="AE625" s="28"/>
      <c r="AR625" s="182" t="s">
        <v>110</v>
      </c>
      <c r="AT625" s="182" t="s">
        <v>105</v>
      </c>
      <c r="AU625" s="182" t="s">
        <v>69</v>
      </c>
      <c r="AY625" s="13" t="s">
        <v>111</v>
      </c>
      <c r="BE625" s="183">
        <f>IF(N625="základní",J625,0)</f>
        <v>324</v>
      </c>
      <c r="BF625" s="183">
        <f>IF(N625="snížená",J625,0)</f>
        <v>0</v>
      </c>
      <c r="BG625" s="183">
        <f>IF(N625="zákl. přenesená",J625,0)</f>
        <v>0</v>
      </c>
      <c r="BH625" s="183">
        <f>IF(N625="sníž. přenesená",J625,0)</f>
        <v>0</v>
      </c>
      <c r="BI625" s="183">
        <f>IF(N625="nulová",J625,0)</f>
        <v>0</v>
      </c>
      <c r="BJ625" s="13" t="s">
        <v>77</v>
      </c>
      <c r="BK625" s="183">
        <f>ROUND(I625*H625,2)</f>
        <v>324</v>
      </c>
      <c r="BL625" s="13" t="s">
        <v>112</v>
      </c>
      <c r="BM625" s="182" t="s">
        <v>1197</v>
      </c>
    </row>
    <row r="626" s="2" customFormat="1">
      <c r="A626" s="28"/>
      <c r="B626" s="29"/>
      <c r="C626" s="30"/>
      <c r="D626" s="184" t="s">
        <v>114</v>
      </c>
      <c r="E626" s="30"/>
      <c r="F626" s="185" t="s">
        <v>1196</v>
      </c>
      <c r="G626" s="30"/>
      <c r="H626" s="30"/>
      <c r="I626" s="30"/>
      <c r="J626" s="30"/>
      <c r="K626" s="30"/>
      <c r="L626" s="34"/>
      <c r="M626" s="186"/>
      <c r="N626" s="187"/>
      <c r="O626" s="73"/>
      <c r="P626" s="73"/>
      <c r="Q626" s="73"/>
      <c r="R626" s="73"/>
      <c r="S626" s="73"/>
      <c r="T626" s="74"/>
      <c r="U626" s="28"/>
      <c r="V626" s="28"/>
      <c r="W626" s="28"/>
      <c r="X626" s="28"/>
      <c r="Y626" s="28"/>
      <c r="Z626" s="28"/>
      <c r="AA626" s="28"/>
      <c r="AB626" s="28"/>
      <c r="AC626" s="28"/>
      <c r="AD626" s="28"/>
      <c r="AE626" s="28"/>
      <c r="AT626" s="13" t="s">
        <v>114</v>
      </c>
      <c r="AU626" s="13" t="s">
        <v>69</v>
      </c>
    </row>
    <row r="627" s="2" customFormat="1" ht="24.15" customHeight="1">
      <c r="A627" s="28"/>
      <c r="B627" s="29"/>
      <c r="C627" s="171" t="s">
        <v>1198</v>
      </c>
      <c r="D627" s="171" t="s">
        <v>105</v>
      </c>
      <c r="E627" s="172" t="s">
        <v>1199</v>
      </c>
      <c r="F627" s="173" t="s">
        <v>1200</v>
      </c>
      <c r="G627" s="174" t="s">
        <v>108</v>
      </c>
      <c r="H627" s="175">
        <v>3</v>
      </c>
      <c r="I627" s="176">
        <v>120</v>
      </c>
      <c r="J627" s="176">
        <f>ROUND(I627*H627,2)</f>
        <v>360</v>
      </c>
      <c r="K627" s="173" t="s">
        <v>109</v>
      </c>
      <c r="L627" s="177"/>
      <c r="M627" s="178" t="s">
        <v>17</v>
      </c>
      <c r="N627" s="179" t="s">
        <v>40</v>
      </c>
      <c r="O627" s="180">
        <v>0</v>
      </c>
      <c r="P627" s="180">
        <f>O627*H627</f>
        <v>0</v>
      </c>
      <c r="Q627" s="180">
        <v>0</v>
      </c>
      <c r="R627" s="180">
        <f>Q627*H627</f>
        <v>0</v>
      </c>
      <c r="S627" s="180">
        <v>0</v>
      </c>
      <c r="T627" s="181">
        <f>S627*H627</f>
        <v>0</v>
      </c>
      <c r="U627" s="28"/>
      <c r="V627" s="28"/>
      <c r="W627" s="28"/>
      <c r="X627" s="28"/>
      <c r="Y627" s="28"/>
      <c r="Z627" s="28"/>
      <c r="AA627" s="28"/>
      <c r="AB627" s="28"/>
      <c r="AC627" s="28"/>
      <c r="AD627" s="28"/>
      <c r="AE627" s="28"/>
      <c r="AR627" s="182" t="s">
        <v>110</v>
      </c>
      <c r="AT627" s="182" t="s">
        <v>105</v>
      </c>
      <c r="AU627" s="182" t="s">
        <v>69</v>
      </c>
      <c r="AY627" s="13" t="s">
        <v>111</v>
      </c>
      <c r="BE627" s="183">
        <f>IF(N627="základní",J627,0)</f>
        <v>360</v>
      </c>
      <c r="BF627" s="183">
        <f>IF(N627="snížená",J627,0)</f>
        <v>0</v>
      </c>
      <c r="BG627" s="183">
        <f>IF(N627="zákl. přenesená",J627,0)</f>
        <v>0</v>
      </c>
      <c r="BH627" s="183">
        <f>IF(N627="sníž. přenesená",J627,0)</f>
        <v>0</v>
      </c>
      <c r="BI627" s="183">
        <f>IF(N627="nulová",J627,0)</f>
        <v>0</v>
      </c>
      <c r="BJ627" s="13" t="s">
        <v>77</v>
      </c>
      <c r="BK627" s="183">
        <f>ROUND(I627*H627,2)</f>
        <v>360</v>
      </c>
      <c r="BL627" s="13" t="s">
        <v>112</v>
      </c>
      <c r="BM627" s="182" t="s">
        <v>1201</v>
      </c>
    </row>
    <row r="628" s="2" customFormat="1">
      <c r="A628" s="28"/>
      <c r="B628" s="29"/>
      <c r="C628" s="30"/>
      <c r="D628" s="184" t="s">
        <v>114</v>
      </c>
      <c r="E628" s="30"/>
      <c r="F628" s="185" t="s">
        <v>1200</v>
      </c>
      <c r="G628" s="30"/>
      <c r="H628" s="30"/>
      <c r="I628" s="30"/>
      <c r="J628" s="30"/>
      <c r="K628" s="30"/>
      <c r="L628" s="34"/>
      <c r="M628" s="186"/>
      <c r="N628" s="187"/>
      <c r="O628" s="73"/>
      <c r="P628" s="73"/>
      <c r="Q628" s="73"/>
      <c r="R628" s="73"/>
      <c r="S628" s="73"/>
      <c r="T628" s="74"/>
      <c r="U628" s="28"/>
      <c r="V628" s="28"/>
      <c r="W628" s="28"/>
      <c r="X628" s="28"/>
      <c r="Y628" s="28"/>
      <c r="Z628" s="28"/>
      <c r="AA628" s="28"/>
      <c r="AB628" s="28"/>
      <c r="AC628" s="28"/>
      <c r="AD628" s="28"/>
      <c r="AE628" s="28"/>
      <c r="AT628" s="13" t="s">
        <v>114</v>
      </c>
      <c r="AU628" s="13" t="s">
        <v>69</v>
      </c>
    </row>
    <row r="629" s="2" customFormat="1" ht="24.15" customHeight="1">
      <c r="A629" s="28"/>
      <c r="B629" s="29"/>
      <c r="C629" s="171" t="s">
        <v>1202</v>
      </c>
      <c r="D629" s="171" t="s">
        <v>105</v>
      </c>
      <c r="E629" s="172" t="s">
        <v>1203</v>
      </c>
      <c r="F629" s="173" t="s">
        <v>1204</v>
      </c>
      <c r="G629" s="174" t="s">
        <v>108</v>
      </c>
      <c r="H629" s="175">
        <v>3</v>
      </c>
      <c r="I629" s="176">
        <v>116</v>
      </c>
      <c r="J629" s="176">
        <f>ROUND(I629*H629,2)</f>
        <v>348</v>
      </c>
      <c r="K629" s="173" t="s">
        <v>109</v>
      </c>
      <c r="L629" s="177"/>
      <c r="M629" s="178" t="s">
        <v>17</v>
      </c>
      <c r="N629" s="179" t="s">
        <v>40</v>
      </c>
      <c r="O629" s="180">
        <v>0</v>
      </c>
      <c r="P629" s="180">
        <f>O629*H629</f>
        <v>0</v>
      </c>
      <c r="Q629" s="180">
        <v>0</v>
      </c>
      <c r="R629" s="180">
        <f>Q629*H629</f>
        <v>0</v>
      </c>
      <c r="S629" s="180">
        <v>0</v>
      </c>
      <c r="T629" s="181">
        <f>S629*H629</f>
        <v>0</v>
      </c>
      <c r="U629" s="28"/>
      <c r="V629" s="28"/>
      <c r="W629" s="28"/>
      <c r="X629" s="28"/>
      <c r="Y629" s="28"/>
      <c r="Z629" s="28"/>
      <c r="AA629" s="28"/>
      <c r="AB629" s="28"/>
      <c r="AC629" s="28"/>
      <c r="AD629" s="28"/>
      <c r="AE629" s="28"/>
      <c r="AR629" s="182" t="s">
        <v>110</v>
      </c>
      <c r="AT629" s="182" t="s">
        <v>105</v>
      </c>
      <c r="AU629" s="182" t="s">
        <v>69</v>
      </c>
      <c r="AY629" s="13" t="s">
        <v>111</v>
      </c>
      <c r="BE629" s="183">
        <f>IF(N629="základní",J629,0)</f>
        <v>348</v>
      </c>
      <c r="BF629" s="183">
        <f>IF(N629="snížená",J629,0)</f>
        <v>0</v>
      </c>
      <c r="BG629" s="183">
        <f>IF(N629="zákl. přenesená",J629,0)</f>
        <v>0</v>
      </c>
      <c r="BH629" s="183">
        <f>IF(N629="sníž. přenesená",J629,0)</f>
        <v>0</v>
      </c>
      <c r="BI629" s="183">
        <f>IF(N629="nulová",J629,0)</f>
        <v>0</v>
      </c>
      <c r="BJ629" s="13" t="s">
        <v>77</v>
      </c>
      <c r="BK629" s="183">
        <f>ROUND(I629*H629,2)</f>
        <v>348</v>
      </c>
      <c r="BL629" s="13" t="s">
        <v>112</v>
      </c>
      <c r="BM629" s="182" t="s">
        <v>1205</v>
      </c>
    </row>
    <row r="630" s="2" customFormat="1">
      <c r="A630" s="28"/>
      <c r="B630" s="29"/>
      <c r="C630" s="30"/>
      <c r="D630" s="184" t="s">
        <v>114</v>
      </c>
      <c r="E630" s="30"/>
      <c r="F630" s="185" t="s">
        <v>1204</v>
      </c>
      <c r="G630" s="30"/>
      <c r="H630" s="30"/>
      <c r="I630" s="30"/>
      <c r="J630" s="30"/>
      <c r="K630" s="30"/>
      <c r="L630" s="34"/>
      <c r="M630" s="186"/>
      <c r="N630" s="187"/>
      <c r="O630" s="73"/>
      <c r="P630" s="73"/>
      <c r="Q630" s="73"/>
      <c r="R630" s="73"/>
      <c r="S630" s="73"/>
      <c r="T630" s="74"/>
      <c r="U630" s="28"/>
      <c r="V630" s="28"/>
      <c r="W630" s="28"/>
      <c r="X630" s="28"/>
      <c r="Y630" s="28"/>
      <c r="Z630" s="28"/>
      <c r="AA630" s="28"/>
      <c r="AB630" s="28"/>
      <c r="AC630" s="28"/>
      <c r="AD630" s="28"/>
      <c r="AE630" s="28"/>
      <c r="AT630" s="13" t="s">
        <v>114</v>
      </c>
      <c r="AU630" s="13" t="s">
        <v>69</v>
      </c>
    </row>
    <row r="631" s="2" customFormat="1" ht="24.15" customHeight="1">
      <c r="A631" s="28"/>
      <c r="B631" s="29"/>
      <c r="C631" s="171" t="s">
        <v>1206</v>
      </c>
      <c r="D631" s="171" t="s">
        <v>105</v>
      </c>
      <c r="E631" s="172" t="s">
        <v>1207</v>
      </c>
      <c r="F631" s="173" t="s">
        <v>1208</v>
      </c>
      <c r="G631" s="174" t="s">
        <v>108</v>
      </c>
      <c r="H631" s="175">
        <v>2</v>
      </c>
      <c r="I631" s="176">
        <v>197</v>
      </c>
      <c r="J631" s="176">
        <f>ROUND(I631*H631,2)</f>
        <v>394</v>
      </c>
      <c r="K631" s="173" t="s">
        <v>109</v>
      </c>
      <c r="L631" s="177"/>
      <c r="M631" s="178" t="s">
        <v>17</v>
      </c>
      <c r="N631" s="179" t="s">
        <v>40</v>
      </c>
      <c r="O631" s="180">
        <v>0</v>
      </c>
      <c r="P631" s="180">
        <f>O631*H631</f>
        <v>0</v>
      </c>
      <c r="Q631" s="180">
        <v>0</v>
      </c>
      <c r="R631" s="180">
        <f>Q631*H631</f>
        <v>0</v>
      </c>
      <c r="S631" s="180">
        <v>0</v>
      </c>
      <c r="T631" s="181">
        <f>S631*H631</f>
        <v>0</v>
      </c>
      <c r="U631" s="28"/>
      <c r="V631" s="28"/>
      <c r="W631" s="28"/>
      <c r="X631" s="28"/>
      <c r="Y631" s="28"/>
      <c r="Z631" s="28"/>
      <c r="AA631" s="28"/>
      <c r="AB631" s="28"/>
      <c r="AC631" s="28"/>
      <c r="AD631" s="28"/>
      <c r="AE631" s="28"/>
      <c r="AR631" s="182" t="s">
        <v>110</v>
      </c>
      <c r="AT631" s="182" t="s">
        <v>105</v>
      </c>
      <c r="AU631" s="182" t="s">
        <v>69</v>
      </c>
      <c r="AY631" s="13" t="s">
        <v>111</v>
      </c>
      <c r="BE631" s="183">
        <f>IF(N631="základní",J631,0)</f>
        <v>394</v>
      </c>
      <c r="BF631" s="183">
        <f>IF(N631="snížená",J631,0)</f>
        <v>0</v>
      </c>
      <c r="BG631" s="183">
        <f>IF(N631="zákl. přenesená",J631,0)</f>
        <v>0</v>
      </c>
      <c r="BH631" s="183">
        <f>IF(N631="sníž. přenesená",J631,0)</f>
        <v>0</v>
      </c>
      <c r="BI631" s="183">
        <f>IF(N631="nulová",J631,0)</f>
        <v>0</v>
      </c>
      <c r="BJ631" s="13" t="s">
        <v>77</v>
      </c>
      <c r="BK631" s="183">
        <f>ROUND(I631*H631,2)</f>
        <v>394</v>
      </c>
      <c r="BL631" s="13" t="s">
        <v>112</v>
      </c>
      <c r="BM631" s="182" t="s">
        <v>1209</v>
      </c>
    </row>
    <row r="632" s="2" customFormat="1">
      <c r="A632" s="28"/>
      <c r="B632" s="29"/>
      <c r="C632" s="30"/>
      <c r="D632" s="184" t="s">
        <v>114</v>
      </c>
      <c r="E632" s="30"/>
      <c r="F632" s="185" t="s">
        <v>1208</v>
      </c>
      <c r="G632" s="30"/>
      <c r="H632" s="30"/>
      <c r="I632" s="30"/>
      <c r="J632" s="30"/>
      <c r="K632" s="30"/>
      <c r="L632" s="34"/>
      <c r="M632" s="186"/>
      <c r="N632" s="187"/>
      <c r="O632" s="73"/>
      <c r="P632" s="73"/>
      <c r="Q632" s="73"/>
      <c r="R632" s="73"/>
      <c r="S632" s="73"/>
      <c r="T632" s="74"/>
      <c r="U632" s="28"/>
      <c r="V632" s="28"/>
      <c r="W632" s="28"/>
      <c r="X632" s="28"/>
      <c r="Y632" s="28"/>
      <c r="Z632" s="28"/>
      <c r="AA632" s="28"/>
      <c r="AB632" s="28"/>
      <c r="AC632" s="28"/>
      <c r="AD632" s="28"/>
      <c r="AE632" s="28"/>
      <c r="AT632" s="13" t="s">
        <v>114</v>
      </c>
      <c r="AU632" s="13" t="s">
        <v>69</v>
      </c>
    </row>
    <row r="633" s="2" customFormat="1" ht="21.75" customHeight="1">
      <c r="A633" s="28"/>
      <c r="B633" s="29"/>
      <c r="C633" s="171" t="s">
        <v>1210</v>
      </c>
      <c r="D633" s="171" t="s">
        <v>105</v>
      </c>
      <c r="E633" s="172" t="s">
        <v>1211</v>
      </c>
      <c r="F633" s="173" t="s">
        <v>1212</v>
      </c>
      <c r="G633" s="174" t="s">
        <v>108</v>
      </c>
      <c r="H633" s="175">
        <v>1</v>
      </c>
      <c r="I633" s="176">
        <v>285</v>
      </c>
      <c r="J633" s="176">
        <f>ROUND(I633*H633,2)</f>
        <v>285</v>
      </c>
      <c r="K633" s="173" t="s">
        <v>109</v>
      </c>
      <c r="L633" s="177"/>
      <c r="M633" s="178" t="s">
        <v>17</v>
      </c>
      <c r="N633" s="179" t="s">
        <v>40</v>
      </c>
      <c r="O633" s="180">
        <v>0</v>
      </c>
      <c r="P633" s="180">
        <f>O633*H633</f>
        <v>0</v>
      </c>
      <c r="Q633" s="180">
        <v>0</v>
      </c>
      <c r="R633" s="180">
        <f>Q633*H633</f>
        <v>0</v>
      </c>
      <c r="S633" s="180">
        <v>0</v>
      </c>
      <c r="T633" s="181">
        <f>S633*H633</f>
        <v>0</v>
      </c>
      <c r="U633" s="28"/>
      <c r="V633" s="28"/>
      <c r="W633" s="28"/>
      <c r="X633" s="28"/>
      <c r="Y633" s="28"/>
      <c r="Z633" s="28"/>
      <c r="AA633" s="28"/>
      <c r="AB633" s="28"/>
      <c r="AC633" s="28"/>
      <c r="AD633" s="28"/>
      <c r="AE633" s="28"/>
      <c r="AR633" s="182" t="s">
        <v>110</v>
      </c>
      <c r="AT633" s="182" t="s">
        <v>105</v>
      </c>
      <c r="AU633" s="182" t="s">
        <v>69</v>
      </c>
      <c r="AY633" s="13" t="s">
        <v>111</v>
      </c>
      <c r="BE633" s="183">
        <f>IF(N633="základní",J633,0)</f>
        <v>285</v>
      </c>
      <c r="BF633" s="183">
        <f>IF(N633="snížená",J633,0)</f>
        <v>0</v>
      </c>
      <c r="BG633" s="183">
        <f>IF(N633="zákl. přenesená",J633,0)</f>
        <v>0</v>
      </c>
      <c r="BH633" s="183">
        <f>IF(N633="sníž. přenesená",J633,0)</f>
        <v>0</v>
      </c>
      <c r="BI633" s="183">
        <f>IF(N633="nulová",J633,0)</f>
        <v>0</v>
      </c>
      <c r="BJ633" s="13" t="s">
        <v>77</v>
      </c>
      <c r="BK633" s="183">
        <f>ROUND(I633*H633,2)</f>
        <v>285</v>
      </c>
      <c r="BL633" s="13" t="s">
        <v>112</v>
      </c>
      <c r="BM633" s="182" t="s">
        <v>1213</v>
      </c>
    </row>
    <row r="634" s="2" customFormat="1">
      <c r="A634" s="28"/>
      <c r="B634" s="29"/>
      <c r="C634" s="30"/>
      <c r="D634" s="184" t="s">
        <v>114</v>
      </c>
      <c r="E634" s="30"/>
      <c r="F634" s="185" t="s">
        <v>1212</v>
      </c>
      <c r="G634" s="30"/>
      <c r="H634" s="30"/>
      <c r="I634" s="30"/>
      <c r="J634" s="30"/>
      <c r="K634" s="30"/>
      <c r="L634" s="34"/>
      <c r="M634" s="186"/>
      <c r="N634" s="187"/>
      <c r="O634" s="73"/>
      <c r="P634" s="73"/>
      <c r="Q634" s="73"/>
      <c r="R634" s="73"/>
      <c r="S634" s="73"/>
      <c r="T634" s="74"/>
      <c r="U634" s="28"/>
      <c r="V634" s="28"/>
      <c r="W634" s="28"/>
      <c r="X634" s="28"/>
      <c r="Y634" s="28"/>
      <c r="Z634" s="28"/>
      <c r="AA634" s="28"/>
      <c r="AB634" s="28"/>
      <c r="AC634" s="28"/>
      <c r="AD634" s="28"/>
      <c r="AE634" s="28"/>
      <c r="AT634" s="13" t="s">
        <v>114</v>
      </c>
      <c r="AU634" s="13" t="s">
        <v>69</v>
      </c>
    </row>
    <row r="635" s="2" customFormat="1" ht="21.75" customHeight="1">
      <c r="A635" s="28"/>
      <c r="B635" s="29"/>
      <c r="C635" s="171" t="s">
        <v>1214</v>
      </c>
      <c r="D635" s="171" t="s">
        <v>105</v>
      </c>
      <c r="E635" s="172" t="s">
        <v>1215</v>
      </c>
      <c r="F635" s="173" t="s">
        <v>1216</v>
      </c>
      <c r="G635" s="174" t="s">
        <v>108</v>
      </c>
      <c r="H635" s="175">
        <v>2</v>
      </c>
      <c r="I635" s="176">
        <v>247</v>
      </c>
      <c r="J635" s="176">
        <f>ROUND(I635*H635,2)</f>
        <v>494</v>
      </c>
      <c r="K635" s="173" t="s">
        <v>109</v>
      </c>
      <c r="L635" s="177"/>
      <c r="M635" s="178" t="s">
        <v>17</v>
      </c>
      <c r="N635" s="179" t="s">
        <v>40</v>
      </c>
      <c r="O635" s="180">
        <v>0</v>
      </c>
      <c r="P635" s="180">
        <f>O635*H635</f>
        <v>0</v>
      </c>
      <c r="Q635" s="180">
        <v>0</v>
      </c>
      <c r="R635" s="180">
        <f>Q635*H635</f>
        <v>0</v>
      </c>
      <c r="S635" s="180">
        <v>0</v>
      </c>
      <c r="T635" s="181">
        <f>S635*H635</f>
        <v>0</v>
      </c>
      <c r="U635" s="28"/>
      <c r="V635" s="28"/>
      <c r="W635" s="28"/>
      <c r="X635" s="28"/>
      <c r="Y635" s="28"/>
      <c r="Z635" s="28"/>
      <c r="AA635" s="28"/>
      <c r="AB635" s="28"/>
      <c r="AC635" s="28"/>
      <c r="AD635" s="28"/>
      <c r="AE635" s="28"/>
      <c r="AR635" s="182" t="s">
        <v>110</v>
      </c>
      <c r="AT635" s="182" t="s">
        <v>105</v>
      </c>
      <c r="AU635" s="182" t="s">
        <v>69</v>
      </c>
      <c r="AY635" s="13" t="s">
        <v>111</v>
      </c>
      <c r="BE635" s="183">
        <f>IF(N635="základní",J635,0)</f>
        <v>494</v>
      </c>
      <c r="BF635" s="183">
        <f>IF(N635="snížená",J635,0)</f>
        <v>0</v>
      </c>
      <c r="BG635" s="183">
        <f>IF(N635="zákl. přenesená",J635,0)</f>
        <v>0</v>
      </c>
      <c r="BH635" s="183">
        <f>IF(N635="sníž. přenesená",J635,0)</f>
        <v>0</v>
      </c>
      <c r="BI635" s="183">
        <f>IF(N635="nulová",J635,0)</f>
        <v>0</v>
      </c>
      <c r="BJ635" s="13" t="s">
        <v>77</v>
      </c>
      <c r="BK635" s="183">
        <f>ROUND(I635*H635,2)</f>
        <v>494</v>
      </c>
      <c r="BL635" s="13" t="s">
        <v>112</v>
      </c>
      <c r="BM635" s="182" t="s">
        <v>1217</v>
      </c>
    </row>
    <row r="636" s="2" customFormat="1">
      <c r="A636" s="28"/>
      <c r="B636" s="29"/>
      <c r="C636" s="30"/>
      <c r="D636" s="184" t="s">
        <v>114</v>
      </c>
      <c r="E636" s="30"/>
      <c r="F636" s="185" t="s">
        <v>1216</v>
      </c>
      <c r="G636" s="30"/>
      <c r="H636" s="30"/>
      <c r="I636" s="30"/>
      <c r="J636" s="30"/>
      <c r="K636" s="30"/>
      <c r="L636" s="34"/>
      <c r="M636" s="186"/>
      <c r="N636" s="187"/>
      <c r="O636" s="73"/>
      <c r="P636" s="73"/>
      <c r="Q636" s="73"/>
      <c r="R636" s="73"/>
      <c r="S636" s="73"/>
      <c r="T636" s="74"/>
      <c r="U636" s="28"/>
      <c r="V636" s="28"/>
      <c r="W636" s="28"/>
      <c r="X636" s="28"/>
      <c r="Y636" s="28"/>
      <c r="Z636" s="28"/>
      <c r="AA636" s="28"/>
      <c r="AB636" s="28"/>
      <c r="AC636" s="28"/>
      <c r="AD636" s="28"/>
      <c r="AE636" s="28"/>
      <c r="AT636" s="13" t="s">
        <v>114</v>
      </c>
      <c r="AU636" s="13" t="s">
        <v>69</v>
      </c>
    </row>
    <row r="637" s="2" customFormat="1" ht="21.75" customHeight="1">
      <c r="A637" s="28"/>
      <c r="B637" s="29"/>
      <c r="C637" s="171" t="s">
        <v>1218</v>
      </c>
      <c r="D637" s="171" t="s">
        <v>105</v>
      </c>
      <c r="E637" s="172" t="s">
        <v>1219</v>
      </c>
      <c r="F637" s="173" t="s">
        <v>1220</v>
      </c>
      <c r="G637" s="174" t="s">
        <v>108</v>
      </c>
      <c r="H637" s="175">
        <v>2</v>
      </c>
      <c r="I637" s="176">
        <v>197</v>
      </c>
      <c r="J637" s="176">
        <f>ROUND(I637*H637,2)</f>
        <v>394</v>
      </c>
      <c r="K637" s="173" t="s">
        <v>109</v>
      </c>
      <c r="L637" s="177"/>
      <c r="M637" s="178" t="s">
        <v>17</v>
      </c>
      <c r="N637" s="179" t="s">
        <v>40</v>
      </c>
      <c r="O637" s="180">
        <v>0</v>
      </c>
      <c r="P637" s="180">
        <f>O637*H637</f>
        <v>0</v>
      </c>
      <c r="Q637" s="180">
        <v>0</v>
      </c>
      <c r="R637" s="180">
        <f>Q637*H637</f>
        <v>0</v>
      </c>
      <c r="S637" s="180">
        <v>0</v>
      </c>
      <c r="T637" s="181">
        <f>S637*H637</f>
        <v>0</v>
      </c>
      <c r="U637" s="28"/>
      <c r="V637" s="28"/>
      <c r="W637" s="28"/>
      <c r="X637" s="28"/>
      <c r="Y637" s="28"/>
      <c r="Z637" s="28"/>
      <c r="AA637" s="28"/>
      <c r="AB637" s="28"/>
      <c r="AC637" s="28"/>
      <c r="AD637" s="28"/>
      <c r="AE637" s="28"/>
      <c r="AR637" s="182" t="s">
        <v>110</v>
      </c>
      <c r="AT637" s="182" t="s">
        <v>105</v>
      </c>
      <c r="AU637" s="182" t="s">
        <v>69</v>
      </c>
      <c r="AY637" s="13" t="s">
        <v>111</v>
      </c>
      <c r="BE637" s="183">
        <f>IF(N637="základní",J637,0)</f>
        <v>394</v>
      </c>
      <c r="BF637" s="183">
        <f>IF(N637="snížená",J637,0)</f>
        <v>0</v>
      </c>
      <c r="BG637" s="183">
        <f>IF(N637="zákl. přenesená",J637,0)</f>
        <v>0</v>
      </c>
      <c r="BH637" s="183">
        <f>IF(N637="sníž. přenesená",J637,0)</f>
        <v>0</v>
      </c>
      <c r="BI637" s="183">
        <f>IF(N637="nulová",J637,0)</f>
        <v>0</v>
      </c>
      <c r="BJ637" s="13" t="s">
        <v>77</v>
      </c>
      <c r="BK637" s="183">
        <f>ROUND(I637*H637,2)</f>
        <v>394</v>
      </c>
      <c r="BL637" s="13" t="s">
        <v>112</v>
      </c>
      <c r="BM637" s="182" t="s">
        <v>1221</v>
      </c>
    </row>
    <row r="638" s="2" customFormat="1">
      <c r="A638" s="28"/>
      <c r="B638" s="29"/>
      <c r="C638" s="30"/>
      <c r="D638" s="184" t="s">
        <v>114</v>
      </c>
      <c r="E638" s="30"/>
      <c r="F638" s="185" t="s">
        <v>1220</v>
      </c>
      <c r="G638" s="30"/>
      <c r="H638" s="30"/>
      <c r="I638" s="30"/>
      <c r="J638" s="30"/>
      <c r="K638" s="30"/>
      <c r="L638" s="34"/>
      <c r="M638" s="186"/>
      <c r="N638" s="187"/>
      <c r="O638" s="73"/>
      <c r="P638" s="73"/>
      <c r="Q638" s="73"/>
      <c r="R638" s="73"/>
      <c r="S638" s="73"/>
      <c r="T638" s="74"/>
      <c r="U638" s="28"/>
      <c r="V638" s="28"/>
      <c r="W638" s="28"/>
      <c r="X638" s="28"/>
      <c r="Y638" s="28"/>
      <c r="Z638" s="28"/>
      <c r="AA638" s="28"/>
      <c r="AB638" s="28"/>
      <c r="AC638" s="28"/>
      <c r="AD638" s="28"/>
      <c r="AE638" s="28"/>
      <c r="AT638" s="13" t="s">
        <v>114</v>
      </c>
      <c r="AU638" s="13" t="s">
        <v>69</v>
      </c>
    </row>
    <row r="639" s="2" customFormat="1" ht="24.15" customHeight="1">
      <c r="A639" s="28"/>
      <c r="B639" s="29"/>
      <c r="C639" s="171" t="s">
        <v>1222</v>
      </c>
      <c r="D639" s="171" t="s">
        <v>105</v>
      </c>
      <c r="E639" s="172" t="s">
        <v>1223</v>
      </c>
      <c r="F639" s="173" t="s">
        <v>1224</v>
      </c>
      <c r="G639" s="174" t="s">
        <v>108</v>
      </c>
      <c r="H639" s="175">
        <v>2</v>
      </c>
      <c r="I639" s="176">
        <v>184</v>
      </c>
      <c r="J639" s="176">
        <f>ROUND(I639*H639,2)</f>
        <v>368</v>
      </c>
      <c r="K639" s="173" t="s">
        <v>109</v>
      </c>
      <c r="L639" s="177"/>
      <c r="M639" s="178" t="s">
        <v>17</v>
      </c>
      <c r="N639" s="179" t="s">
        <v>40</v>
      </c>
      <c r="O639" s="180">
        <v>0</v>
      </c>
      <c r="P639" s="180">
        <f>O639*H639</f>
        <v>0</v>
      </c>
      <c r="Q639" s="180">
        <v>0</v>
      </c>
      <c r="R639" s="180">
        <f>Q639*H639</f>
        <v>0</v>
      </c>
      <c r="S639" s="180">
        <v>0</v>
      </c>
      <c r="T639" s="181">
        <f>S639*H639</f>
        <v>0</v>
      </c>
      <c r="U639" s="28"/>
      <c r="V639" s="28"/>
      <c r="W639" s="28"/>
      <c r="X639" s="28"/>
      <c r="Y639" s="28"/>
      <c r="Z639" s="28"/>
      <c r="AA639" s="28"/>
      <c r="AB639" s="28"/>
      <c r="AC639" s="28"/>
      <c r="AD639" s="28"/>
      <c r="AE639" s="28"/>
      <c r="AR639" s="182" t="s">
        <v>110</v>
      </c>
      <c r="AT639" s="182" t="s">
        <v>105</v>
      </c>
      <c r="AU639" s="182" t="s">
        <v>69</v>
      </c>
      <c r="AY639" s="13" t="s">
        <v>111</v>
      </c>
      <c r="BE639" s="183">
        <f>IF(N639="základní",J639,0)</f>
        <v>368</v>
      </c>
      <c r="BF639" s="183">
        <f>IF(N639="snížená",J639,0)</f>
        <v>0</v>
      </c>
      <c r="BG639" s="183">
        <f>IF(N639="zákl. přenesená",J639,0)</f>
        <v>0</v>
      </c>
      <c r="BH639" s="183">
        <f>IF(N639="sníž. přenesená",J639,0)</f>
        <v>0</v>
      </c>
      <c r="BI639" s="183">
        <f>IF(N639="nulová",J639,0)</f>
        <v>0</v>
      </c>
      <c r="BJ639" s="13" t="s">
        <v>77</v>
      </c>
      <c r="BK639" s="183">
        <f>ROUND(I639*H639,2)</f>
        <v>368</v>
      </c>
      <c r="BL639" s="13" t="s">
        <v>112</v>
      </c>
      <c r="BM639" s="182" t="s">
        <v>1225</v>
      </c>
    </row>
    <row r="640" s="2" customFormat="1">
      <c r="A640" s="28"/>
      <c r="B640" s="29"/>
      <c r="C640" s="30"/>
      <c r="D640" s="184" t="s">
        <v>114</v>
      </c>
      <c r="E640" s="30"/>
      <c r="F640" s="185" t="s">
        <v>1224</v>
      </c>
      <c r="G640" s="30"/>
      <c r="H640" s="30"/>
      <c r="I640" s="30"/>
      <c r="J640" s="30"/>
      <c r="K640" s="30"/>
      <c r="L640" s="34"/>
      <c r="M640" s="186"/>
      <c r="N640" s="187"/>
      <c r="O640" s="73"/>
      <c r="P640" s="73"/>
      <c r="Q640" s="73"/>
      <c r="R640" s="73"/>
      <c r="S640" s="73"/>
      <c r="T640" s="74"/>
      <c r="U640" s="28"/>
      <c r="V640" s="28"/>
      <c r="W640" s="28"/>
      <c r="X640" s="28"/>
      <c r="Y640" s="28"/>
      <c r="Z640" s="28"/>
      <c r="AA640" s="28"/>
      <c r="AB640" s="28"/>
      <c r="AC640" s="28"/>
      <c r="AD640" s="28"/>
      <c r="AE640" s="28"/>
      <c r="AT640" s="13" t="s">
        <v>114</v>
      </c>
      <c r="AU640" s="13" t="s">
        <v>69</v>
      </c>
    </row>
    <row r="641" s="2" customFormat="1" ht="24.15" customHeight="1">
      <c r="A641" s="28"/>
      <c r="B641" s="29"/>
      <c r="C641" s="171" t="s">
        <v>1226</v>
      </c>
      <c r="D641" s="171" t="s">
        <v>105</v>
      </c>
      <c r="E641" s="172" t="s">
        <v>1227</v>
      </c>
      <c r="F641" s="173" t="s">
        <v>1228</v>
      </c>
      <c r="G641" s="174" t="s">
        <v>108</v>
      </c>
      <c r="H641" s="175">
        <v>2</v>
      </c>
      <c r="I641" s="176">
        <v>210</v>
      </c>
      <c r="J641" s="176">
        <f>ROUND(I641*H641,2)</f>
        <v>420</v>
      </c>
      <c r="K641" s="173" t="s">
        <v>109</v>
      </c>
      <c r="L641" s="177"/>
      <c r="M641" s="178" t="s">
        <v>17</v>
      </c>
      <c r="N641" s="179" t="s">
        <v>40</v>
      </c>
      <c r="O641" s="180">
        <v>0</v>
      </c>
      <c r="P641" s="180">
        <f>O641*H641</f>
        <v>0</v>
      </c>
      <c r="Q641" s="180">
        <v>0</v>
      </c>
      <c r="R641" s="180">
        <f>Q641*H641</f>
        <v>0</v>
      </c>
      <c r="S641" s="180">
        <v>0</v>
      </c>
      <c r="T641" s="181">
        <f>S641*H641</f>
        <v>0</v>
      </c>
      <c r="U641" s="28"/>
      <c r="V641" s="28"/>
      <c r="W641" s="28"/>
      <c r="X641" s="28"/>
      <c r="Y641" s="28"/>
      <c r="Z641" s="28"/>
      <c r="AA641" s="28"/>
      <c r="AB641" s="28"/>
      <c r="AC641" s="28"/>
      <c r="AD641" s="28"/>
      <c r="AE641" s="28"/>
      <c r="AR641" s="182" t="s">
        <v>110</v>
      </c>
      <c r="AT641" s="182" t="s">
        <v>105</v>
      </c>
      <c r="AU641" s="182" t="s">
        <v>69</v>
      </c>
      <c r="AY641" s="13" t="s">
        <v>111</v>
      </c>
      <c r="BE641" s="183">
        <f>IF(N641="základní",J641,0)</f>
        <v>420</v>
      </c>
      <c r="BF641" s="183">
        <f>IF(N641="snížená",J641,0)</f>
        <v>0</v>
      </c>
      <c r="BG641" s="183">
        <f>IF(N641="zákl. přenesená",J641,0)</f>
        <v>0</v>
      </c>
      <c r="BH641" s="183">
        <f>IF(N641="sníž. přenesená",J641,0)</f>
        <v>0</v>
      </c>
      <c r="BI641" s="183">
        <f>IF(N641="nulová",J641,0)</f>
        <v>0</v>
      </c>
      <c r="BJ641" s="13" t="s">
        <v>77</v>
      </c>
      <c r="BK641" s="183">
        <f>ROUND(I641*H641,2)</f>
        <v>420</v>
      </c>
      <c r="BL641" s="13" t="s">
        <v>112</v>
      </c>
      <c r="BM641" s="182" t="s">
        <v>1229</v>
      </c>
    </row>
    <row r="642" s="2" customFormat="1">
      <c r="A642" s="28"/>
      <c r="B642" s="29"/>
      <c r="C642" s="30"/>
      <c r="D642" s="184" t="s">
        <v>114</v>
      </c>
      <c r="E642" s="30"/>
      <c r="F642" s="185" t="s">
        <v>1228</v>
      </c>
      <c r="G642" s="30"/>
      <c r="H642" s="30"/>
      <c r="I642" s="30"/>
      <c r="J642" s="30"/>
      <c r="K642" s="30"/>
      <c r="L642" s="34"/>
      <c r="M642" s="186"/>
      <c r="N642" s="187"/>
      <c r="O642" s="73"/>
      <c r="P642" s="73"/>
      <c r="Q642" s="73"/>
      <c r="R642" s="73"/>
      <c r="S642" s="73"/>
      <c r="T642" s="74"/>
      <c r="U642" s="28"/>
      <c r="V642" s="28"/>
      <c r="W642" s="28"/>
      <c r="X642" s="28"/>
      <c r="Y642" s="28"/>
      <c r="Z642" s="28"/>
      <c r="AA642" s="28"/>
      <c r="AB642" s="28"/>
      <c r="AC642" s="28"/>
      <c r="AD642" s="28"/>
      <c r="AE642" s="28"/>
      <c r="AT642" s="13" t="s">
        <v>114</v>
      </c>
      <c r="AU642" s="13" t="s">
        <v>69</v>
      </c>
    </row>
    <row r="643" s="2" customFormat="1" ht="24.15" customHeight="1">
      <c r="A643" s="28"/>
      <c r="B643" s="29"/>
      <c r="C643" s="171" t="s">
        <v>1230</v>
      </c>
      <c r="D643" s="171" t="s">
        <v>105</v>
      </c>
      <c r="E643" s="172" t="s">
        <v>1231</v>
      </c>
      <c r="F643" s="173" t="s">
        <v>1232</v>
      </c>
      <c r="G643" s="174" t="s">
        <v>108</v>
      </c>
      <c r="H643" s="175">
        <v>2</v>
      </c>
      <c r="I643" s="176">
        <v>195</v>
      </c>
      <c r="J643" s="176">
        <f>ROUND(I643*H643,2)</f>
        <v>390</v>
      </c>
      <c r="K643" s="173" t="s">
        <v>109</v>
      </c>
      <c r="L643" s="177"/>
      <c r="M643" s="178" t="s">
        <v>17</v>
      </c>
      <c r="N643" s="179" t="s">
        <v>40</v>
      </c>
      <c r="O643" s="180">
        <v>0</v>
      </c>
      <c r="P643" s="180">
        <f>O643*H643</f>
        <v>0</v>
      </c>
      <c r="Q643" s="180">
        <v>0</v>
      </c>
      <c r="R643" s="180">
        <f>Q643*H643</f>
        <v>0</v>
      </c>
      <c r="S643" s="180">
        <v>0</v>
      </c>
      <c r="T643" s="181">
        <f>S643*H643</f>
        <v>0</v>
      </c>
      <c r="U643" s="28"/>
      <c r="V643" s="28"/>
      <c r="W643" s="28"/>
      <c r="X643" s="28"/>
      <c r="Y643" s="28"/>
      <c r="Z643" s="28"/>
      <c r="AA643" s="28"/>
      <c r="AB643" s="28"/>
      <c r="AC643" s="28"/>
      <c r="AD643" s="28"/>
      <c r="AE643" s="28"/>
      <c r="AR643" s="182" t="s">
        <v>110</v>
      </c>
      <c r="AT643" s="182" t="s">
        <v>105</v>
      </c>
      <c r="AU643" s="182" t="s">
        <v>69</v>
      </c>
      <c r="AY643" s="13" t="s">
        <v>111</v>
      </c>
      <c r="BE643" s="183">
        <f>IF(N643="základní",J643,0)</f>
        <v>390</v>
      </c>
      <c r="BF643" s="183">
        <f>IF(N643="snížená",J643,0)</f>
        <v>0</v>
      </c>
      <c r="BG643" s="183">
        <f>IF(N643="zákl. přenesená",J643,0)</f>
        <v>0</v>
      </c>
      <c r="BH643" s="183">
        <f>IF(N643="sníž. přenesená",J643,0)</f>
        <v>0</v>
      </c>
      <c r="BI643" s="183">
        <f>IF(N643="nulová",J643,0)</f>
        <v>0</v>
      </c>
      <c r="BJ643" s="13" t="s">
        <v>77</v>
      </c>
      <c r="BK643" s="183">
        <f>ROUND(I643*H643,2)</f>
        <v>390</v>
      </c>
      <c r="BL643" s="13" t="s">
        <v>112</v>
      </c>
      <c r="BM643" s="182" t="s">
        <v>1233</v>
      </c>
    </row>
    <row r="644" s="2" customFormat="1">
      <c r="A644" s="28"/>
      <c r="B644" s="29"/>
      <c r="C644" s="30"/>
      <c r="D644" s="184" t="s">
        <v>114</v>
      </c>
      <c r="E644" s="30"/>
      <c r="F644" s="185" t="s">
        <v>1232</v>
      </c>
      <c r="G644" s="30"/>
      <c r="H644" s="30"/>
      <c r="I644" s="30"/>
      <c r="J644" s="30"/>
      <c r="K644" s="30"/>
      <c r="L644" s="34"/>
      <c r="M644" s="186"/>
      <c r="N644" s="187"/>
      <c r="O644" s="73"/>
      <c r="P644" s="73"/>
      <c r="Q644" s="73"/>
      <c r="R644" s="73"/>
      <c r="S644" s="73"/>
      <c r="T644" s="74"/>
      <c r="U644" s="28"/>
      <c r="V644" s="28"/>
      <c r="W644" s="28"/>
      <c r="X644" s="28"/>
      <c r="Y644" s="28"/>
      <c r="Z644" s="28"/>
      <c r="AA644" s="28"/>
      <c r="AB644" s="28"/>
      <c r="AC644" s="28"/>
      <c r="AD644" s="28"/>
      <c r="AE644" s="28"/>
      <c r="AT644" s="13" t="s">
        <v>114</v>
      </c>
      <c r="AU644" s="13" t="s">
        <v>69</v>
      </c>
    </row>
    <row r="645" s="2" customFormat="1" ht="33" customHeight="1">
      <c r="A645" s="28"/>
      <c r="B645" s="29"/>
      <c r="C645" s="171" t="s">
        <v>1234</v>
      </c>
      <c r="D645" s="171" t="s">
        <v>105</v>
      </c>
      <c r="E645" s="172" t="s">
        <v>1235</v>
      </c>
      <c r="F645" s="173" t="s">
        <v>1236</v>
      </c>
      <c r="G645" s="174" t="s">
        <v>108</v>
      </c>
      <c r="H645" s="175">
        <v>1</v>
      </c>
      <c r="I645" s="176">
        <v>890</v>
      </c>
      <c r="J645" s="176">
        <f>ROUND(I645*H645,2)</f>
        <v>890</v>
      </c>
      <c r="K645" s="173" t="s">
        <v>109</v>
      </c>
      <c r="L645" s="177"/>
      <c r="M645" s="178" t="s">
        <v>17</v>
      </c>
      <c r="N645" s="179" t="s">
        <v>40</v>
      </c>
      <c r="O645" s="180">
        <v>0</v>
      </c>
      <c r="P645" s="180">
        <f>O645*H645</f>
        <v>0</v>
      </c>
      <c r="Q645" s="180">
        <v>0</v>
      </c>
      <c r="R645" s="180">
        <f>Q645*H645</f>
        <v>0</v>
      </c>
      <c r="S645" s="180">
        <v>0</v>
      </c>
      <c r="T645" s="181">
        <f>S645*H645</f>
        <v>0</v>
      </c>
      <c r="U645" s="28"/>
      <c r="V645" s="28"/>
      <c r="W645" s="28"/>
      <c r="X645" s="28"/>
      <c r="Y645" s="28"/>
      <c r="Z645" s="28"/>
      <c r="AA645" s="28"/>
      <c r="AB645" s="28"/>
      <c r="AC645" s="28"/>
      <c r="AD645" s="28"/>
      <c r="AE645" s="28"/>
      <c r="AR645" s="182" t="s">
        <v>110</v>
      </c>
      <c r="AT645" s="182" t="s">
        <v>105</v>
      </c>
      <c r="AU645" s="182" t="s">
        <v>69</v>
      </c>
      <c r="AY645" s="13" t="s">
        <v>111</v>
      </c>
      <c r="BE645" s="183">
        <f>IF(N645="základní",J645,0)</f>
        <v>890</v>
      </c>
      <c r="BF645" s="183">
        <f>IF(N645="snížená",J645,0)</f>
        <v>0</v>
      </c>
      <c r="BG645" s="183">
        <f>IF(N645="zákl. přenesená",J645,0)</f>
        <v>0</v>
      </c>
      <c r="BH645" s="183">
        <f>IF(N645="sníž. přenesená",J645,0)</f>
        <v>0</v>
      </c>
      <c r="BI645" s="183">
        <f>IF(N645="nulová",J645,0)</f>
        <v>0</v>
      </c>
      <c r="BJ645" s="13" t="s">
        <v>77</v>
      </c>
      <c r="BK645" s="183">
        <f>ROUND(I645*H645,2)</f>
        <v>890</v>
      </c>
      <c r="BL645" s="13" t="s">
        <v>112</v>
      </c>
      <c r="BM645" s="182" t="s">
        <v>1237</v>
      </c>
    </row>
    <row r="646" s="2" customFormat="1">
      <c r="A646" s="28"/>
      <c r="B646" s="29"/>
      <c r="C646" s="30"/>
      <c r="D646" s="184" t="s">
        <v>114</v>
      </c>
      <c r="E646" s="30"/>
      <c r="F646" s="185" t="s">
        <v>1236</v>
      </c>
      <c r="G646" s="30"/>
      <c r="H646" s="30"/>
      <c r="I646" s="30"/>
      <c r="J646" s="30"/>
      <c r="K646" s="30"/>
      <c r="L646" s="34"/>
      <c r="M646" s="186"/>
      <c r="N646" s="187"/>
      <c r="O646" s="73"/>
      <c r="P646" s="73"/>
      <c r="Q646" s="73"/>
      <c r="R646" s="73"/>
      <c r="S646" s="73"/>
      <c r="T646" s="74"/>
      <c r="U646" s="28"/>
      <c r="V646" s="28"/>
      <c r="W646" s="28"/>
      <c r="X646" s="28"/>
      <c r="Y646" s="28"/>
      <c r="Z646" s="28"/>
      <c r="AA646" s="28"/>
      <c r="AB646" s="28"/>
      <c r="AC646" s="28"/>
      <c r="AD646" s="28"/>
      <c r="AE646" s="28"/>
      <c r="AT646" s="13" t="s">
        <v>114</v>
      </c>
      <c r="AU646" s="13" t="s">
        <v>69</v>
      </c>
    </row>
    <row r="647" s="2" customFormat="1" ht="33" customHeight="1">
      <c r="A647" s="28"/>
      <c r="B647" s="29"/>
      <c r="C647" s="171" t="s">
        <v>1238</v>
      </c>
      <c r="D647" s="171" t="s">
        <v>105</v>
      </c>
      <c r="E647" s="172" t="s">
        <v>1239</v>
      </c>
      <c r="F647" s="173" t="s">
        <v>1240</v>
      </c>
      <c r="G647" s="174" t="s">
        <v>108</v>
      </c>
      <c r="H647" s="175">
        <v>1</v>
      </c>
      <c r="I647" s="176">
        <v>814</v>
      </c>
      <c r="J647" s="176">
        <f>ROUND(I647*H647,2)</f>
        <v>814</v>
      </c>
      <c r="K647" s="173" t="s">
        <v>109</v>
      </c>
      <c r="L647" s="177"/>
      <c r="M647" s="178" t="s">
        <v>17</v>
      </c>
      <c r="N647" s="179" t="s">
        <v>40</v>
      </c>
      <c r="O647" s="180">
        <v>0</v>
      </c>
      <c r="P647" s="180">
        <f>O647*H647</f>
        <v>0</v>
      </c>
      <c r="Q647" s="180">
        <v>0</v>
      </c>
      <c r="R647" s="180">
        <f>Q647*H647</f>
        <v>0</v>
      </c>
      <c r="S647" s="180">
        <v>0</v>
      </c>
      <c r="T647" s="181">
        <f>S647*H647</f>
        <v>0</v>
      </c>
      <c r="U647" s="28"/>
      <c r="V647" s="28"/>
      <c r="W647" s="28"/>
      <c r="X647" s="28"/>
      <c r="Y647" s="28"/>
      <c r="Z647" s="28"/>
      <c r="AA647" s="28"/>
      <c r="AB647" s="28"/>
      <c r="AC647" s="28"/>
      <c r="AD647" s="28"/>
      <c r="AE647" s="28"/>
      <c r="AR647" s="182" t="s">
        <v>110</v>
      </c>
      <c r="AT647" s="182" t="s">
        <v>105</v>
      </c>
      <c r="AU647" s="182" t="s">
        <v>69</v>
      </c>
      <c r="AY647" s="13" t="s">
        <v>111</v>
      </c>
      <c r="BE647" s="183">
        <f>IF(N647="základní",J647,0)</f>
        <v>814</v>
      </c>
      <c r="BF647" s="183">
        <f>IF(N647="snížená",J647,0)</f>
        <v>0</v>
      </c>
      <c r="BG647" s="183">
        <f>IF(N647="zákl. přenesená",J647,0)</f>
        <v>0</v>
      </c>
      <c r="BH647" s="183">
        <f>IF(N647="sníž. přenesená",J647,0)</f>
        <v>0</v>
      </c>
      <c r="BI647" s="183">
        <f>IF(N647="nulová",J647,0)</f>
        <v>0</v>
      </c>
      <c r="BJ647" s="13" t="s">
        <v>77</v>
      </c>
      <c r="BK647" s="183">
        <f>ROUND(I647*H647,2)</f>
        <v>814</v>
      </c>
      <c r="BL647" s="13" t="s">
        <v>112</v>
      </c>
      <c r="BM647" s="182" t="s">
        <v>1241</v>
      </c>
    </row>
    <row r="648" s="2" customFormat="1">
      <c r="A648" s="28"/>
      <c r="B648" s="29"/>
      <c r="C648" s="30"/>
      <c r="D648" s="184" t="s">
        <v>114</v>
      </c>
      <c r="E648" s="30"/>
      <c r="F648" s="185" t="s">
        <v>1240</v>
      </c>
      <c r="G648" s="30"/>
      <c r="H648" s="30"/>
      <c r="I648" s="30"/>
      <c r="J648" s="30"/>
      <c r="K648" s="30"/>
      <c r="L648" s="34"/>
      <c r="M648" s="186"/>
      <c r="N648" s="187"/>
      <c r="O648" s="73"/>
      <c r="P648" s="73"/>
      <c r="Q648" s="73"/>
      <c r="R648" s="73"/>
      <c r="S648" s="73"/>
      <c r="T648" s="74"/>
      <c r="U648" s="28"/>
      <c r="V648" s="28"/>
      <c r="W648" s="28"/>
      <c r="X648" s="28"/>
      <c r="Y648" s="28"/>
      <c r="Z648" s="28"/>
      <c r="AA648" s="28"/>
      <c r="AB648" s="28"/>
      <c r="AC648" s="28"/>
      <c r="AD648" s="28"/>
      <c r="AE648" s="28"/>
      <c r="AT648" s="13" t="s">
        <v>114</v>
      </c>
      <c r="AU648" s="13" t="s">
        <v>69</v>
      </c>
    </row>
    <row r="649" s="2" customFormat="1" ht="33" customHeight="1">
      <c r="A649" s="28"/>
      <c r="B649" s="29"/>
      <c r="C649" s="171" t="s">
        <v>1242</v>
      </c>
      <c r="D649" s="171" t="s">
        <v>105</v>
      </c>
      <c r="E649" s="172" t="s">
        <v>1243</v>
      </c>
      <c r="F649" s="173" t="s">
        <v>1244</v>
      </c>
      <c r="G649" s="174" t="s">
        <v>108</v>
      </c>
      <c r="H649" s="175">
        <v>1</v>
      </c>
      <c r="I649" s="176">
        <v>738</v>
      </c>
      <c r="J649" s="176">
        <f>ROUND(I649*H649,2)</f>
        <v>738</v>
      </c>
      <c r="K649" s="173" t="s">
        <v>109</v>
      </c>
      <c r="L649" s="177"/>
      <c r="M649" s="178" t="s">
        <v>17</v>
      </c>
      <c r="N649" s="179" t="s">
        <v>40</v>
      </c>
      <c r="O649" s="180">
        <v>0</v>
      </c>
      <c r="P649" s="180">
        <f>O649*H649</f>
        <v>0</v>
      </c>
      <c r="Q649" s="180">
        <v>0</v>
      </c>
      <c r="R649" s="180">
        <f>Q649*H649</f>
        <v>0</v>
      </c>
      <c r="S649" s="180">
        <v>0</v>
      </c>
      <c r="T649" s="181">
        <f>S649*H649</f>
        <v>0</v>
      </c>
      <c r="U649" s="28"/>
      <c r="V649" s="28"/>
      <c r="W649" s="28"/>
      <c r="X649" s="28"/>
      <c r="Y649" s="28"/>
      <c r="Z649" s="28"/>
      <c r="AA649" s="28"/>
      <c r="AB649" s="28"/>
      <c r="AC649" s="28"/>
      <c r="AD649" s="28"/>
      <c r="AE649" s="28"/>
      <c r="AR649" s="182" t="s">
        <v>110</v>
      </c>
      <c r="AT649" s="182" t="s">
        <v>105</v>
      </c>
      <c r="AU649" s="182" t="s">
        <v>69</v>
      </c>
      <c r="AY649" s="13" t="s">
        <v>111</v>
      </c>
      <c r="BE649" s="183">
        <f>IF(N649="základní",J649,0)</f>
        <v>738</v>
      </c>
      <c r="BF649" s="183">
        <f>IF(N649="snížená",J649,0)</f>
        <v>0</v>
      </c>
      <c r="BG649" s="183">
        <f>IF(N649="zákl. přenesená",J649,0)</f>
        <v>0</v>
      </c>
      <c r="BH649" s="183">
        <f>IF(N649="sníž. přenesená",J649,0)</f>
        <v>0</v>
      </c>
      <c r="BI649" s="183">
        <f>IF(N649="nulová",J649,0)</f>
        <v>0</v>
      </c>
      <c r="BJ649" s="13" t="s">
        <v>77</v>
      </c>
      <c r="BK649" s="183">
        <f>ROUND(I649*H649,2)</f>
        <v>738</v>
      </c>
      <c r="BL649" s="13" t="s">
        <v>112</v>
      </c>
      <c r="BM649" s="182" t="s">
        <v>1245</v>
      </c>
    </row>
    <row r="650" s="2" customFormat="1">
      <c r="A650" s="28"/>
      <c r="B650" s="29"/>
      <c r="C650" s="30"/>
      <c r="D650" s="184" t="s">
        <v>114</v>
      </c>
      <c r="E650" s="30"/>
      <c r="F650" s="185" t="s">
        <v>1244</v>
      </c>
      <c r="G650" s="30"/>
      <c r="H650" s="30"/>
      <c r="I650" s="30"/>
      <c r="J650" s="30"/>
      <c r="K650" s="30"/>
      <c r="L650" s="34"/>
      <c r="M650" s="186"/>
      <c r="N650" s="187"/>
      <c r="O650" s="73"/>
      <c r="P650" s="73"/>
      <c r="Q650" s="73"/>
      <c r="R650" s="73"/>
      <c r="S650" s="73"/>
      <c r="T650" s="74"/>
      <c r="U650" s="28"/>
      <c r="V650" s="28"/>
      <c r="W650" s="28"/>
      <c r="X650" s="28"/>
      <c r="Y650" s="28"/>
      <c r="Z650" s="28"/>
      <c r="AA650" s="28"/>
      <c r="AB650" s="28"/>
      <c r="AC650" s="28"/>
      <c r="AD650" s="28"/>
      <c r="AE650" s="28"/>
      <c r="AT650" s="13" t="s">
        <v>114</v>
      </c>
      <c r="AU650" s="13" t="s">
        <v>69</v>
      </c>
    </row>
    <row r="651" s="2" customFormat="1" ht="33" customHeight="1">
      <c r="A651" s="28"/>
      <c r="B651" s="29"/>
      <c r="C651" s="171" t="s">
        <v>1246</v>
      </c>
      <c r="D651" s="171" t="s">
        <v>105</v>
      </c>
      <c r="E651" s="172" t="s">
        <v>1247</v>
      </c>
      <c r="F651" s="173" t="s">
        <v>1248</v>
      </c>
      <c r="G651" s="174" t="s">
        <v>108</v>
      </c>
      <c r="H651" s="175">
        <v>1</v>
      </c>
      <c r="I651" s="176">
        <v>642</v>
      </c>
      <c r="J651" s="176">
        <f>ROUND(I651*H651,2)</f>
        <v>642</v>
      </c>
      <c r="K651" s="173" t="s">
        <v>109</v>
      </c>
      <c r="L651" s="177"/>
      <c r="M651" s="178" t="s">
        <v>17</v>
      </c>
      <c r="N651" s="179" t="s">
        <v>40</v>
      </c>
      <c r="O651" s="180">
        <v>0</v>
      </c>
      <c r="P651" s="180">
        <f>O651*H651</f>
        <v>0</v>
      </c>
      <c r="Q651" s="180">
        <v>0</v>
      </c>
      <c r="R651" s="180">
        <f>Q651*H651</f>
        <v>0</v>
      </c>
      <c r="S651" s="180">
        <v>0</v>
      </c>
      <c r="T651" s="181">
        <f>S651*H651</f>
        <v>0</v>
      </c>
      <c r="U651" s="28"/>
      <c r="V651" s="28"/>
      <c r="W651" s="28"/>
      <c r="X651" s="28"/>
      <c r="Y651" s="28"/>
      <c r="Z651" s="28"/>
      <c r="AA651" s="28"/>
      <c r="AB651" s="28"/>
      <c r="AC651" s="28"/>
      <c r="AD651" s="28"/>
      <c r="AE651" s="28"/>
      <c r="AR651" s="182" t="s">
        <v>110</v>
      </c>
      <c r="AT651" s="182" t="s">
        <v>105</v>
      </c>
      <c r="AU651" s="182" t="s">
        <v>69</v>
      </c>
      <c r="AY651" s="13" t="s">
        <v>111</v>
      </c>
      <c r="BE651" s="183">
        <f>IF(N651="základní",J651,0)</f>
        <v>642</v>
      </c>
      <c r="BF651" s="183">
        <f>IF(N651="snížená",J651,0)</f>
        <v>0</v>
      </c>
      <c r="BG651" s="183">
        <f>IF(N651="zákl. přenesená",J651,0)</f>
        <v>0</v>
      </c>
      <c r="BH651" s="183">
        <f>IF(N651="sníž. přenesená",J651,0)</f>
        <v>0</v>
      </c>
      <c r="BI651" s="183">
        <f>IF(N651="nulová",J651,0)</f>
        <v>0</v>
      </c>
      <c r="BJ651" s="13" t="s">
        <v>77</v>
      </c>
      <c r="BK651" s="183">
        <f>ROUND(I651*H651,2)</f>
        <v>642</v>
      </c>
      <c r="BL651" s="13" t="s">
        <v>112</v>
      </c>
      <c r="BM651" s="182" t="s">
        <v>1249</v>
      </c>
    </row>
    <row r="652" s="2" customFormat="1">
      <c r="A652" s="28"/>
      <c r="B652" s="29"/>
      <c r="C652" s="30"/>
      <c r="D652" s="184" t="s">
        <v>114</v>
      </c>
      <c r="E652" s="30"/>
      <c r="F652" s="185" t="s">
        <v>1248</v>
      </c>
      <c r="G652" s="30"/>
      <c r="H652" s="30"/>
      <c r="I652" s="30"/>
      <c r="J652" s="30"/>
      <c r="K652" s="30"/>
      <c r="L652" s="34"/>
      <c r="M652" s="186"/>
      <c r="N652" s="187"/>
      <c r="O652" s="73"/>
      <c r="P652" s="73"/>
      <c r="Q652" s="73"/>
      <c r="R652" s="73"/>
      <c r="S652" s="73"/>
      <c r="T652" s="74"/>
      <c r="U652" s="28"/>
      <c r="V652" s="28"/>
      <c r="W652" s="28"/>
      <c r="X652" s="28"/>
      <c r="Y652" s="28"/>
      <c r="Z652" s="28"/>
      <c r="AA652" s="28"/>
      <c r="AB652" s="28"/>
      <c r="AC652" s="28"/>
      <c r="AD652" s="28"/>
      <c r="AE652" s="28"/>
      <c r="AT652" s="13" t="s">
        <v>114</v>
      </c>
      <c r="AU652" s="13" t="s">
        <v>69</v>
      </c>
    </row>
    <row r="653" s="2" customFormat="1" ht="33" customHeight="1">
      <c r="A653" s="28"/>
      <c r="B653" s="29"/>
      <c r="C653" s="171" t="s">
        <v>1250</v>
      </c>
      <c r="D653" s="171" t="s">
        <v>105</v>
      </c>
      <c r="E653" s="172" t="s">
        <v>1251</v>
      </c>
      <c r="F653" s="173" t="s">
        <v>1252</v>
      </c>
      <c r="G653" s="174" t="s">
        <v>108</v>
      </c>
      <c r="H653" s="175">
        <v>1</v>
      </c>
      <c r="I653" s="176">
        <v>591</v>
      </c>
      <c r="J653" s="176">
        <f>ROUND(I653*H653,2)</f>
        <v>591</v>
      </c>
      <c r="K653" s="173" t="s">
        <v>109</v>
      </c>
      <c r="L653" s="177"/>
      <c r="M653" s="178" t="s">
        <v>17</v>
      </c>
      <c r="N653" s="179" t="s">
        <v>40</v>
      </c>
      <c r="O653" s="180">
        <v>0</v>
      </c>
      <c r="P653" s="180">
        <f>O653*H653</f>
        <v>0</v>
      </c>
      <c r="Q653" s="180">
        <v>0</v>
      </c>
      <c r="R653" s="180">
        <f>Q653*H653</f>
        <v>0</v>
      </c>
      <c r="S653" s="180">
        <v>0</v>
      </c>
      <c r="T653" s="181">
        <f>S653*H653</f>
        <v>0</v>
      </c>
      <c r="U653" s="28"/>
      <c r="V653" s="28"/>
      <c r="W653" s="28"/>
      <c r="X653" s="28"/>
      <c r="Y653" s="28"/>
      <c r="Z653" s="28"/>
      <c r="AA653" s="28"/>
      <c r="AB653" s="28"/>
      <c r="AC653" s="28"/>
      <c r="AD653" s="28"/>
      <c r="AE653" s="28"/>
      <c r="AR653" s="182" t="s">
        <v>110</v>
      </c>
      <c r="AT653" s="182" t="s">
        <v>105</v>
      </c>
      <c r="AU653" s="182" t="s">
        <v>69</v>
      </c>
      <c r="AY653" s="13" t="s">
        <v>111</v>
      </c>
      <c r="BE653" s="183">
        <f>IF(N653="základní",J653,0)</f>
        <v>591</v>
      </c>
      <c r="BF653" s="183">
        <f>IF(N653="snížená",J653,0)</f>
        <v>0</v>
      </c>
      <c r="BG653" s="183">
        <f>IF(N653="zákl. přenesená",J653,0)</f>
        <v>0</v>
      </c>
      <c r="BH653" s="183">
        <f>IF(N653="sníž. přenesená",J653,0)</f>
        <v>0</v>
      </c>
      <c r="BI653" s="183">
        <f>IF(N653="nulová",J653,0)</f>
        <v>0</v>
      </c>
      <c r="BJ653" s="13" t="s">
        <v>77</v>
      </c>
      <c r="BK653" s="183">
        <f>ROUND(I653*H653,2)</f>
        <v>591</v>
      </c>
      <c r="BL653" s="13" t="s">
        <v>112</v>
      </c>
      <c r="BM653" s="182" t="s">
        <v>1253</v>
      </c>
    </row>
    <row r="654" s="2" customFormat="1">
      <c r="A654" s="28"/>
      <c r="B654" s="29"/>
      <c r="C654" s="30"/>
      <c r="D654" s="184" t="s">
        <v>114</v>
      </c>
      <c r="E654" s="30"/>
      <c r="F654" s="185" t="s">
        <v>1252</v>
      </c>
      <c r="G654" s="30"/>
      <c r="H654" s="30"/>
      <c r="I654" s="30"/>
      <c r="J654" s="30"/>
      <c r="K654" s="30"/>
      <c r="L654" s="34"/>
      <c r="M654" s="186"/>
      <c r="N654" s="187"/>
      <c r="O654" s="73"/>
      <c r="P654" s="73"/>
      <c r="Q654" s="73"/>
      <c r="R654" s="73"/>
      <c r="S654" s="73"/>
      <c r="T654" s="74"/>
      <c r="U654" s="28"/>
      <c r="V654" s="28"/>
      <c r="W654" s="28"/>
      <c r="X654" s="28"/>
      <c r="Y654" s="28"/>
      <c r="Z654" s="28"/>
      <c r="AA654" s="28"/>
      <c r="AB654" s="28"/>
      <c r="AC654" s="28"/>
      <c r="AD654" s="28"/>
      <c r="AE654" s="28"/>
      <c r="AT654" s="13" t="s">
        <v>114</v>
      </c>
      <c r="AU654" s="13" t="s">
        <v>69</v>
      </c>
    </row>
    <row r="655" s="2" customFormat="1" ht="16.5" customHeight="1">
      <c r="A655" s="28"/>
      <c r="B655" s="29"/>
      <c r="C655" s="171" t="s">
        <v>1254</v>
      </c>
      <c r="D655" s="171" t="s">
        <v>105</v>
      </c>
      <c r="E655" s="172" t="s">
        <v>1255</v>
      </c>
      <c r="F655" s="173" t="s">
        <v>1256</v>
      </c>
      <c r="G655" s="174" t="s">
        <v>108</v>
      </c>
      <c r="H655" s="175">
        <v>2</v>
      </c>
      <c r="I655" s="176">
        <v>1080</v>
      </c>
      <c r="J655" s="176">
        <f>ROUND(I655*H655,2)</f>
        <v>2160</v>
      </c>
      <c r="K655" s="173" t="s">
        <v>109</v>
      </c>
      <c r="L655" s="177"/>
      <c r="M655" s="178" t="s">
        <v>17</v>
      </c>
      <c r="N655" s="179" t="s">
        <v>40</v>
      </c>
      <c r="O655" s="180">
        <v>0</v>
      </c>
      <c r="P655" s="180">
        <f>O655*H655</f>
        <v>0</v>
      </c>
      <c r="Q655" s="180">
        <v>0</v>
      </c>
      <c r="R655" s="180">
        <f>Q655*H655</f>
        <v>0</v>
      </c>
      <c r="S655" s="180">
        <v>0</v>
      </c>
      <c r="T655" s="181">
        <f>S655*H655</f>
        <v>0</v>
      </c>
      <c r="U655" s="28"/>
      <c r="V655" s="28"/>
      <c r="W655" s="28"/>
      <c r="X655" s="28"/>
      <c r="Y655" s="28"/>
      <c r="Z655" s="28"/>
      <c r="AA655" s="28"/>
      <c r="AB655" s="28"/>
      <c r="AC655" s="28"/>
      <c r="AD655" s="28"/>
      <c r="AE655" s="28"/>
      <c r="AR655" s="182" t="s">
        <v>110</v>
      </c>
      <c r="AT655" s="182" t="s">
        <v>105</v>
      </c>
      <c r="AU655" s="182" t="s">
        <v>69</v>
      </c>
      <c r="AY655" s="13" t="s">
        <v>111</v>
      </c>
      <c r="BE655" s="183">
        <f>IF(N655="základní",J655,0)</f>
        <v>2160</v>
      </c>
      <c r="BF655" s="183">
        <f>IF(N655="snížená",J655,0)</f>
        <v>0</v>
      </c>
      <c r="BG655" s="183">
        <f>IF(N655="zákl. přenesená",J655,0)</f>
        <v>0</v>
      </c>
      <c r="BH655" s="183">
        <f>IF(N655="sníž. přenesená",J655,0)</f>
        <v>0</v>
      </c>
      <c r="BI655" s="183">
        <f>IF(N655="nulová",J655,0)</f>
        <v>0</v>
      </c>
      <c r="BJ655" s="13" t="s">
        <v>77</v>
      </c>
      <c r="BK655" s="183">
        <f>ROUND(I655*H655,2)</f>
        <v>2160</v>
      </c>
      <c r="BL655" s="13" t="s">
        <v>112</v>
      </c>
      <c r="BM655" s="182" t="s">
        <v>1257</v>
      </c>
    </row>
    <row r="656" s="2" customFormat="1">
      <c r="A656" s="28"/>
      <c r="B656" s="29"/>
      <c r="C656" s="30"/>
      <c r="D656" s="184" t="s">
        <v>114</v>
      </c>
      <c r="E656" s="30"/>
      <c r="F656" s="185" t="s">
        <v>1256</v>
      </c>
      <c r="G656" s="30"/>
      <c r="H656" s="30"/>
      <c r="I656" s="30"/>
      <c r="J656" s="30"/>
      <c r="K656" s="30"/>
      <c r="L656" s="34"/>
      <c r="M656" s="186"/>
      <c r="N656" s="187"/>
      <c r="O656" s="73"/>
      <c r="P656" s="73"/>
      <c r="Q656" s="73"/>
      <c r="R656" s="73"/>
      <c r="S656" s="73"/>
      <c r="T656" s="74"/>
      <c r="U656" s="28"/>
      <c r="V656" s="28"/>
      <c r="W656" s="28"/>
      <c r="X656" s="28"/>
      <c r="Y656" s="28"/>
      <c r="Z656" s="28"/>
      <c r="AA656" s="28"/>
      <c r="AB656" s="28"/>
      <c r="AC656" s="28"/>
      <c r="AD656" s="28"/>
      <c r="AE656" s="28"/>
      <c r="AT656" s="13" t="s">
        <v>114</v>
      </c>
      <c r="AU656" s="13" t="s">
        <v>69</v>
      </c>
    </row>
    <row r="657" s="2" customFormat="1" ht="16.5" customHeight="1">
      <c r="A657" s="28"/>
      <c r="B657" s="29"/>
      <c r="C657" s="171" t="s">
        <v>1258</v>
      </c>
      <c r="D657" s="171" t="s">
        <v>105</v>
      </c>
      <c r="E657" s="172" t="s">
        <v>1259</v>
      </c>
      <c r="F657" s="173" t="s">
        <v>1260</v>
      </c>
      <c r="G657" s="174" t="s">
        <v>108</v>
      </c>
      <c r="H657" s="175">
        <v>2</v>
      </c>
      <c r="I657" s="176">
        <v>1260</v>
      </c>
      <c r="J657" s="176">
        <f>ROUND(I657*H657,2)</f>
        <v>2520</v>
      </c>
      <c r="K657" s="173" t="s">
        <v>109</v>
      </c>
      <c r="L657" s="177"/>
      <c r="M657" s="178" t="s">
        <v>17</v>
      </c>
      <c r="N657" s="179" t="s">
        <v>40</v>
      </c>
      <c r="O657" s="180">
        <v>0</v>
      </c>
      <c r="P657" s="180">
        <f>O657*H657</f>
        <v>0</v>
      </c>
      <c r="Q657" s="180">
        <v>0</v>
      </c>
      <c r="R657" s="180">
        <f>Q657*H657</f>
        <v>0</v>
      </c>
      <c r="S657" s="180">
        <v>0</v>
      </c>
      <c r="T657" s="181">
        <f>S657*H657</f>
        <v>0</v>
      </c>
      <c r="U657" s="28"/>
      <c r="V657" s="28"/>
      <c r="W657" s="28"/>
      <c r="X657" s="28"/>
      <c r="Y657" s="28"/>
      <c r="Z657" s="28"/>
      <c r="AA657" s="28"/>
      <c r="AB657" s="28"/>
      <c r="AC657" s="28"/>
      <c r="AD657" s="28"/>
      <c r="AE657" s="28"/>
      <c r="AR657" s="182" t="s">
        <v>110</v>
      </c>
      <c r="AT657" s="182" t="s">
        <v>105</v>
      </c>
      <c r="AU657" s="182" t="s">
        <v>69</v>
      </c>
      <c r="AY657" s="13" t="s">
        <v>111</v>
      </c>
      <c r="BE657" s="183">
        <f>IF(N657="základní",J657,0)</f>
        <v>2520</v>
      </c>
      <c r="BF657" s="183">
        <f>IF(N657="snížená",J657,0)</f>
        <v>0</v>
      </c>
      <c r="BG657" s="183">
        <f>IF(N657="zákl. přenesená",J657,0)</f>
        <v>0</v>
      </c>
      <c r="BH657" s="183">
        <f>IF(N657="sníž. přenesená",J657,0)</f>
        <v>0</v>
      </c>
      <c r="BI657" s="183">
        <f>IF(N657="nulová",J657,0)</f>
        <v>0</v>
      </c>
      <c r="BJ657" s="13" t="s">
        <v>77</v>
      </c>
      <c r="BK657" s="183">
        <f>ROUND(I657*H657,2)</f>
        <v>2520</v>
      </c>
      <c r="BL657" s="13" t="s">
        <v>112</v>
      </c>
      <c r="BM657" s="182" t="s">
        <v>1261</v>
      </c>
    </row>
    <row r="658" s="2" customFormat="1">
      <c r="A658" s="28"/>
      <c r="B658" s="29"/>
      <c r="C658" s="30"/>
      <c r="D658" s="184" t="s">
        <v>114</v>
      </c>
      <c r="E658" s="30"/>
      <c r="F658" s="185" t="s">
        <v>1260</v>
      </c>
      <c r="G658" s="30"/>
      <c r="H658" s="30"/>
      <c r="I658" s="30"/>
      <c r="J658" s="30"/>
      <c r="K658" s="30"/>
      <c r="L658" s="34"/>
      <c r="M658" s="186"/>
      <c r="N658" s="187"/>
      <c r="O658" s="73"/>
      <c r="P658" s="73"/>
      <c r="Q658" s="73"/>
      <c r="R658" s="73"/>
      <c r="S658" s="73"/>
      <c r="T658" s="74"/>
      <c r="U658" s="28"/>
      <c r="V658" s="28"/>
      <c r="W658" s="28"/>
      <c r="X658" s="28"/>
      <c r="Y658" s="28"/>
      <c r="Z658" s="28"/>
      <c r="AA658" s="28"/>
      <c r="AB658" s="28"/>
      <c r="AC658" s="28"/>
      <c r="AD658" s="28"/>
      <c r="AE658" s="28"/>
      <c r="AT658" s="13" t="s">
        <v>114</v>
      </c>
      <c r="AU658" s="13" t="s">
        <v>69</v>
      </c>
    </row>
    <row r="659" s="11" customFormat="1" ht="25.92" customHeight="1">
      <c r="A659" s="11"/>
      <c r="B659" s="188"/>
      <c r="C659" s="189"/>
      <c r="D659" s="190" t="s">
        <v>68</v>
      </c>
      <c r="E659" s="191" t="s">
        <v>1262</v>
      </c>
      <c r="F659" s="191" t="s">
        <v>1263</v>
      </c>
      <c r="G659" s="189"/>
      <c r="H659" s="189"/>
      <c r="I659" s="189"/>
      <c r="J659" s="192">
        <f>BK659</f>
        <v>783374.79999999993</v>
      </c>
      <c r="K659" s="189"/>
      <c r="L659" s="193"/>
      <c r="M659" s="194"/>
      <c r="N659" s="195"/>
      <c r="O659" s="195"/>
      <c r="P659" s="196">
        <f>SUM(P660:P971)</f>
        <v>0</v>
      </c>
      <c r="Q659" s="195"/>
      <c r="R659" s="196">
        <f>SUM(R660:R971)</f>
        <v>0</v>
      </c>
      <c r="S659" s="195"/>
      <c r="T659" s="197">
        <f>SUM(T660:T971)</f>
        <v>0</v>
      </c>
      <c r="U659" s="11"/>
      <c r="V659" s="11"/>
      <c r="W659" s="11"/>
      <c r="X659" s="11"/>
      <c r="Y659" s="11"/>
      <c r="Z659" s="11"/>
      <c r="AA659" s="11"/>
      <c r="AB659" s="11"/>
      <c r="AC659" s="11"/>
      <c r="AD659" s="11"/>
      <c r="AE659" s="11"/>
      <c r="AR659" s="198" t="s">
        <v>112</v>
      </c>
      <c r="AT659" s="199" t="s">
        <v>68</v>
      </c>
      <c r="AU659" s="199" t="s">
        <v>69</v>
      </c>
      <c r="AY659" s="198" t="s">
        <v>111</v>
      </c>
      <c r="BK659" s="200">
        <f>SUM(BK660:BK971)</f>
        <v>783374.79999999993</v>
      </c>
    </row>
    <row r="660" s="2" customFormat="1" ht="16.5" customHeight="1">
      <c r="A660" s="28"/>
      <c r="B660" s="29"/>
      <c r="C660" s="201" t="s">
        <v>1264</v>
      </c>
      <c r="D660" s="201" t="s">
        <v>1265</v>
      </c>
      <c r="E660" s="202" t="s">
        <v>1266</v>
      </c>
      <c r="F660" s="203" t="s">
        <v>1267</v>
      </c>
      <c r="G660" s="204" t="s">
        <v>136</v>
      </c>
      <c r="H660" s="205">
        <v>3</v>
      </c>
      <c r="I660" s="206">
        <v>52.5</v>
      </c>
      <c r="J660" s="206">
        <f>ROUND(I660*H660,2)</f>
        <v>157.5</v>
      </c>
      <c r="K660" s="203" t="s">
        <v>109</v>
      </c>
      <c r="L660" s="34"/>
      <c r="M660" s="207" t="s">
        <v>17</v>
      </c>
      <c r="N660" s="208" t="s">
        <v>40</v>
      </c>
      <c r="O660" s="180">
        <v>0</v>
      </c>
      <c r="P660" s="180">
        <f>O660*H660</f>
        <v>0</v>
      </c>
      <c r="Q660" s="180">
        <v>0</v>
      </c>
      <c r="R660" s="180">
        <f>Q660*H660</f>
        <v>0</v>
      </c>
      <c r="S660" s="180">
        <v>0</v>
      </c>
      <c r="T660" s="181">
        <f>S660*H660</f>
        <v>0</v>
      </c>
      <c r="U660" s="28"/>
      <c r="V660" s="28"/>
      <c r="W660" s="28"/>
      <c r="X660" s="28"/>
      <c r="Y660" s="28"/>
      <c r="Z660" s="28"/>
      <c r="AA660" s="28"/>
      <c r="AB660" s="28"/>
      <c r="AC660" s="28"/>
      <c r="AD660" s="28"/>
      <c r="AE660" s="28"/>
      <c r="AR660" s="182" t="s">
        <v>1268</v>
      </c>
      <c r="AT660" s="182" t="s">
        <v>1265</v>
      </c>
      <c r="AU660" s="182" t="s">
        <v>77</v>
      </c>
      <c r="AY660" s="13" t="s">
        <v>111</v>
      </c>
      <c r="BE660" s="183">
        <f>IF(N660="základní",J660,0)</f>
        <v>157.5</v>
      </c>
      <c r="BF660" s="183">
        <f>IF(N660="snížená",J660,0)</f>
        <v>0</v>
      </c>
      <c r="BG660" s="183">
        <f>IF(N660="zákl. přenesená",J660,0)</f>
        <v>0</v>
      </c>
      <c r="BH660" s="183">
        <f>IF(N660="sníž. přenesená",J660,0)</f>
        <v>0</v>
      </c>
      <c r="BI660" s="183">
        <f>IF(N660="nulová",J660,0)</f>
        <v>0</v>
      </c>
      <c r="BJ660" s="13" t="s">
        <v>77</v>
      </c>
      <c r="BK660" s="183">
        <f>ROUND(I660*H660,2)</f>
        <v>157.5</v>
      </c>
      <c r="BL660" s="13" t="s">
        <v>1268</v>
      </c>
      <c r="BM660" s="182" t="s">
        <v>1269</v>
      </c>
    </row>
    <row r="661" s="2" customFormat="1">
      <c r="A661" s="28"/>
      <c r="B661" s="29"/>
      <c r="C661" s="30"/>
      <c r="D661" s="184" t="s">
        <v>114</v>
      </c>
      <c r="E661" s="30"/>
      <c r="F661" s="185" t="s">
        <v>1267</v>
      </c>
      <c r="G661" s="30"/>
      <c r="H661" s="30"/>
      <c r="I661" s="30"/>
      <c r="J661" s="30"/>
      <c r="K661" s="30"/>
      <c r="L661" s="34"/>
      <c r="M661" s="186"/>
      <c r="N661" s="187"/>
      <c r="O661" s="73"/>
      <c r="P661" s="73"/>
      <c r="Q661" s="73"/>
      <c r="R661" s="73"/>
      <c r="S661" s="73"/>
      <c r="T661" s="74"/>
      <c r="U661" s="28"/>
      <c r="V661" s="28"/>
      <c r="W661" s="28"/>
      <c r="X661" s="28"/>
      <c r="Y661" s="28"/>
      <c r="Z661" s="28"/>
      <c r="AA661" s="28"/>
      <c r="AB661" s="28"/>
      <c r="AC661" s="28"/>
      <c r="AD661" s="28"/>
      <c r="AE661" s="28"/>
      <c r="AT661" s="13" t="s">
        <v>114</v>
      </c>
      <c r="AU661" s="13" t="s">
        <v>77</v>
      </c>
    </row>
    <row r="662" s="2" customFormat="1" ht="16.5" customHeight="1">
      <c r="A662" s="28"/>
      <c r="B662" s="29"/>
      <c r="C662" s="201" t="s">
        <v>1270</v>
      </c>
      <c r="D662" s="201" t="s">
        <v>1265</v>
      </c>
      <c r="E662" s="202" t="s">
        <v>1271</v>
      </c>
      <c r="F662" s="203" t="s">
        <v>1272</v>
      </c>
      <c r="G662" s="204" t="s">
        <v>136</v>
      </c>
      <c r="H662" s="205">
        <v>3</v>
      </c>
      <c r="I662" s="206">
        <v>67.200000000000003</v>
      </c>
      <c r="J662" s="206">
        <f>ROUND(I662*H662,2)</f>
        <v>201.59999999999999</v>
      </c>
      <c r="K662" s="203" t="s">
        <v>109</v>
      </c>
      <c r="L662" s="34"/>
      <c r="M662" s="207" t="s">
        <v>17</v>
      </c>
      <c r="N662" s="208" t="s">
        <v>40</v>
      </c>
      <c r="O662" s="180">
        <v>0</v>
      </c>
      <c r="P662" s="180">
        <f>O662*H662</f>
        <v>0</v>
      </c>
      <c r="Q662" s="180">
        <v>0</v>
      </c>
      <c r="R662" s="180">
        <f>Q662*H662</f>
        <v>0</v>
      </c>
      <c r="S662" s="180">
        <v>0</v>
      </c>
      <c r="T662" s="181">
        <f>S662*H662</f>
        <v>0</v>
      </c>
      <c r="U662" s="28"/>
      <c r="V662" s="28"/>
      <c r="W662" s="28"/>
      <c r="X662" s="28"/>
      <c r="Y662" s="28"/>
      <c r="Z662" s="28"/>
      <c r="AA662" s="28"/>
      <c r="AB662" s="28"/>
      <c r="AC662" s="28"/>
      <c r="AD662" s="28"/>
      <c r="AE662" s="28"/>
      <c r="AR662" s="182" t="s">
        <v>1268</v>
      </c>
      <c r="AT662" s="182" t="s">
        <v>1265</v>
      </c>
      <c r="AU662" s="182" t="s">
        <v>77</v>
      </c>
      <c r="AY662" s="13" t="s">
        <v>111</v>
      </c>
      <c r="BE662" s="183">
        <f>IF(N662="základní",J662,0)</f>
        <v>201.59999999999999</v>
      </c>
      <c r="BF662" s="183">
        <f>IF(N662="snížená",J662,0)</f>
        <v>0</v>
      </c>
      <c r="BG662" s="183">
        <f>IF(N662="zákl. přenesená",J662,0)</f>
        <v>0</v>
      </c>
      <c r="BH662" s="183">
        <f>IF(N662="sníž. přenesená",J662,0)</f>
        <v>0</v>
      </c>
      <c r="BI662" s="183">
        <f>IF(N662="nulová",J662,0)</f>
        <v>0</v>
      </c>
      <c r="BJ662" s="13" t="s">
        <v>77</v>
      </c>
      <c r="BK662" s="183">
        <f>ROUND(I662*H662,2)</f>
        <v>201.59999999999999</v>
      </c>
      <c r="BL662" s="13" t="s">
        <v>1268</v>
      </c>
      <c r="BM662" s="182" t="s">
        <v>1273</v>
      </c>
    </row>
    <row r="663" s="2" customFormat="1">
      <c r="A663" s="28"/>
      <c r="B663" s="29"/>
      <c r="C663" s="30"/>
      <c r="D663" s="184" t="s">
        <v>114</v>
      </c>
      <c r="E663" s="30"/>
      <c r="F663" s="185" t="s">
        <v>1272</v>
      </c>
      <c r="G663" s="30"/>
      <c r="H663" s="30"/>
      <c r="I663" s="30"/>
      <c r="J663" s="30"/>
      <c r="K663" s="30"/>
      <c r="L663" s="34"/>
      <c r="M663" s="186"/>
      <c r="N663" s="187"/>
      <c r="O663" s="73"/>
      <c r="P663" s="73"/>
      <c r="Q663" s="73"/>
      <c r="R663" s="73"/>
      <c r="S663" s="73"/>
      <c r="T663" s="74"/>
      <c r="U663" s="28"/>
      <c r="V663" s="28"/>
      <c r="W663" s="28"/>
      <c r="X663" s="28"/>
      <c r="Y663" s="28"/>
      <c r="Z663" s="28"/>
      <c r="AA663" s="28"/>
      <c r="AB663" s="28"/>
      <c r="AC663" s="28"/>
      <c r="AD663" s="28"/>
      <c r="AE663" s="28"/>
      <c r="AT663" s="13" t="s">
        <v>114</v>
      </c>
      <c r="AU663" s="13" t="s">
        <v>77</v>
      </c>
    </row>
    <row r="664" s="2" customFormat="1" ht="16.5" customHeight="1">
      <c r="A664" s="28"/>
      <c r="B664" s="29"/>
      <c r="C664" s="201" t="s">
        <v>1274</v>
      </c>
      <c r="D664" s="201" t="s">
        <v>1265</v>
      </c>
      <c r="E664" s="202" t="s">
        <v>1275</v>
      </c>
      <c r="F664" s="203" t="s">
        <v>1276</v>
      </c>
      <c r="G664" s="204" t="s">
        <v>136</v>
      </c>
      <c r="H664" s="205">
        <v>3</v>
      </c>
      <c r="I664" s="206">
        <v>82.900000000000006</v>
      </c>
      <c r="J664" s="206">
        <f>ROUND(I664*H664,2)</f>
        <v>248.69999999999999</v>
      </c>
      <c r="K664" s="203" t="s">
        <v>109</v>
      </c>
      <c r="L664" s="34"/>
      <c r="M664" s="207" t="s">
        <v>17</v>
      </c>
      <c r="N664" s="208" t="s">
        <v>40</v>
      </c>
      <c r="O664" s="180">
        <v>0</v>
      </c>
      <c r="P664" s="180">
        <f>O664*H664</f>
        <v>0</v>
      </c>
      <c r="Q664" s="180">
        <v>0</v>
      </c>
      <c r="R664" s="180">
        <f>Q664*H664</f>
        <v>0</v>
      </c>
      <c r="S664" s="180">
        <v>0</v>
      </c>
      <c r="T664" s="181">
        <f>S664*H664</f>
        <v>0</v>
      </c>
      <c r="U664" s="28"/>
      <c r="V664" s="28"/>
      <c r="W664" s="28"/>
      <c r="X664" s="28"/>
      <c r="Y664" s="28"/>
      <c r="Z664" s="28"/>
      <c r="AA664" s="28"/>
      <c r="AB664" s="28"/>
      <c r="AC664" s="28"/>
      <c r="AD664" s="28"/>
      <c r="AE664" s="28"/>
      <c r="AR664" s="182" t="s">
        <v>1268</v>
      </c>
      <c r="AT664" s="182" t="s">
        <v>1265</v>
      </c>
      <c r="AU664" s="182" t="s">
        <v>77</v>
      </c>
      <c r="AY664" s="13" t="s">
        <v>111</v>
      </c>
      <c r="BE664" s="183">
        <f>IF(N664="základní",J664,0)</f>
        <v>248.69999999999999</v>
      </c>
      <c r="BF664" s="183">
        <f>IF(N664="snížená",J664,0)</f>
        <v>0</v>
      </c>
      <c r="BG664" s="183">
        <f>IF(N664="zákl. přenesená",J664,0)</f>
        <v>0</v>
      </c>
      <c r="BH664" s="183">
        <f>IF(N664="sníž. přenesená",J664,0)</f>
        <v>0</v>
      </c>
      <c r="BI664" s="183">
        <f>IF(N664="nulová",J664,0)</f>
        <v>0</v>
      </c>
      <c r="BJ664" s="13" t="s">
        <v>77</v>
      </c>
      <c r="BK664" s="183">
        <f>ROUND(I664*H664,2)</f>
        <v>248.69999999999999</v>
      </c>
      <c r="BL664" s="13" t="s">
        <v>1268</v>
      </c>
      <c r="BM664" s="182" t="s">
        <v>1277</v>
      </c>
    </row>
    <row r="665" s="2" customFormat="1">
      <c r="A665" s="28"/>
      <c r="B665" s="29"/>
      <c r="C665" s="30"/>
      <c r="D665" s="184" t="s">
        <v>114</v>
      </c>
      <c r="E665" s="30"/>
      <c r="F665" s="185" t="s">
        <v>1276</v>
      </c>
      <c r="G665" s="30"/>
      <c r="H665" s="30"/>
      <c r="I665" s="30"/>
      <c r="J665" s="30"/>
      <c r="K665" s="30"/>
      <c r="L665" s="34"/>
      <c r="M665" s="186"/>
      <c r="N665" s="187"/>
      <c r="O665" s="73"/>
      <c r="P665" s="73"/>
      <c r="Q665" s="73"/>
      <c r="R665" s="73"/>
      <c r="S665" s="73"/>
      <c r="T665" s="74"/>
      <c r="U665" s="28"/>
      <c r="V665" s="28"/>
      <c r="W665" s="28"/>
      <c r="X665" s="28"/>
      <c r="Y665" s="28"/>
      <c r="Z665" s="28"/>
      <c r="AA665" s="28"/>
      <c r="AB665" s="28"/>
      <c r="AC665" s="28"/>
      <c r="AD665" s="28"/>
      <c r="AE665" s="28"/>
      <c r="AT665" s="13" t="s">
        <v>114</v>
      </c>
      <c r="AU665" s="13" t="s">
        <v>77</v>
      </c>
    </row>
    <row r="666" s="2" customFormat="1" ht="16.5" customHeight="1">
      <c r="A666" s="28"/>
      <c r="B666" s="29"/>
      <c r="C666" s="201" t="s">
        <v>1278</v>
      </c>
      <c r="D666" s="201" t="s">
        <v>1265</v>
      </c>
      <c r="E666" s="202" t="s">
        <v>1279</v>
      </c>
      <c r="F666" s="203" t="s">
        <v>1280</v>
      </c>
      <c r="G666" s="204" t="s">
        <v>136</v>
      </c>
      <c r="H666" s="205">
        <v>3</v>
      </c>
      <c r="I666" s="206">
        <v>18.399999999999999</v>
      </c>
      <c r="J666" s="206">
        <f>ROUND(I666*H666,2)</f>
        <v>55.200000000000003</v>
      </c>
      <c r="K666" s="203" t="s">
        <v>109</v>
      </c>
      <c r="L666" s="34"/>
      <c r="M666" s="207" t="s">
        <v>17</v>
      </c>
      <c r="N666" s="208" t="s">
        <v>40</v>
      </c>
      <c r="O666" s="180">
        <v>0</v>
      </c>
      <c r="P666" s="180">
        <f>O666*H666</f>
        <v>0</v>
      </c>
      <c r="Q666" s="180">
        <v>0</v>
      </c>
      <c r="R666" s="180">
        <f>Q666*H666</f>
        <v>0</v>
      </c>
      <c r="S666" s="180">
        <v>0</v>
      </c>
      <c r="T666" s="181">
        <f>S666*H666</f>
        <v>0</v>
      </c>
      <c r="U666" s="28"/>
      <c r="V666" s="28"/>
      <c r="W666" s="28"/>
      <c r="X666" s="28"/>
      <c r="Y666" s="28"/>
      <c r="Z666" s="28"/>
      <c r="AA666" s="28"/>
      <c r="AB666" s="28"/>
      <c r="AC666" s="28"/>
      <c r="AD666" s="28"/>
      <c r="AE666" s="28"/>
      <c r="AR666" s="182" t="s">
        <v>1268</v>
      </c>
      <c r="AT666" s="182" t="s">
        <v>1265</v>
      </c>
      <c r="AU666" s="182" t="s">
        <v>77</v>
      </c>
      <c r="AY666" s="13" t="s">
        <v>111</v>
      </c>
      <c r="BE666" s="183">
        <f>IF(N666="základní",J666,0)</f>
        <v>55.200000000000003</v>
      </c>
      <c r="BF666" s="183">
        <f>IF(N666="snížená",J666,0)</f>
        <v>0</v>
      </c>
      <c r="BG666" s="183">
        <f>IF(N666="zákl. přenesená",J666,0)</f>
        <v>0</v>
      </c>
      <c r="BH666" s="183">
        <f>IF(N666="sníž. přenesená",J666,0)</f>
        <v>0</v>
      </c>
      <c r="BI666" s="183">
        <f>IF(N666="nulová",J666,0)</f>
        <v>0</v>
      </c>
      <c r="BJ666" s="13" t="s">
        <v>77</v>
      </c>
      <c r="BK666" s="183">
        <f>ROUND(I666*H666,2)</f>
        <v>55.200000000000003</v>
      </c>
      <c r="BL666" s="13" t="s">
        <v>1268</v>
      </c>
      <c r="BM666" s="182" t="s">
        <v>1281</v>
      </c>
    </row>
    <row r="667" s="2" customFormat="1">
      <c r="A667" s="28"/>
      <c r="B667" s="29"/>
      <c r="C667" s="30"/>
      <c r="D667" s="184" t="s">
        <v>114</v>
      </c>
      <c r="E667" s="30"/>
      <c r="F667" s="185" t="s">
        <v>1280</v>
      </c>
      <c r="G667" s="30"/>
      <c r="H667" s="30"/>
      <c r="I667" s="30"/>
      <c r="J667" s="30"/>
      <c r="K667" s="30"/>
      <c r="L667" s="34"/>
      <c r="M667" s="186"/>
      <c r="N667" s="187"/>
      <c r="O667" s="73"/>
      <c r="P667" s="73"/>
      <c r="Q667" s="73"/>
      <c r="R667" s="73"/>
      <c r="S667" s="73"/>
      <c r="T667" s="74"/>
      <c r="U667" s="28"/>
      <c r="V667" s="28"/>
      <c r="W667" s="28"/>
      <c r="X667" s="28"/>
      <c r="Y667" s="28"/>
      <c r="Z667" s="28"/>
      <c r="AA667" s="28"/>
      <c r="AB667" s="28"/>
      <c r="AC667" s="28"/>
      <c r="AD667" s="28"/>
      <c r="AE667" s="28"/>
      <c r="AT667" s="13" t="s">
        <v>114</v>
      </c>
      <c r="AU667" s="13" t="s">
        <v>77</v>
      </c>
    </row>
    <row r="668" s="2" customFormat="1" ht="16.5" customHeight="1">
      <c r="A668" s="28"/>
      <c r="B668" s="29"/>
      <c r="C668" s="201" t="s">
        <v>1282</v>
      </c>
      <c r="D668" s="201" t="s">
        <v>1265</v>
      </c>
      <c r="E668" s="202" t="s">
        <v>1283</v>
      </c>
      <c r="F668" s="203" t="s">
        <v>1284</v>
      </c>
      <c r="G668" s="204" t="s">
        <v>136</v>
      </c>
      <c r="H668" s="205">
        <v>3</v>
      </c>
      <c r="I668" s="206">
        <v>20.300000000000001</v>
      </c>
      <c r="J668" s="206">
        <f>ROUND(I668*H668,2)</f>
        <v>60.899999999999999</v>
      </c>
      <c r="K668" s="203" t="s">
        <v>109</v>
      </c>
      <c r="L668" s="34"/>
      <c r="M668" s="207" t="s">
        <v>17</v>
      </c>
      <c r="N668" s="208" t="s">
        <v>40</v>
      </c>
      <c r="O668" s="180">
        <v>0</v>
      </c>
      <c r="P668" s="180">
        <f>O668*H668</f>
        <v>0</v>
      </c>
      <c r="Q668" s="180">
        <v>0</v>
      </c>
      <c r="R668" s="180">
        <f>Q668*H668</f>
        <v>0</v>
      </c>
      <c r="S668" s="180">
        <v>0</v>
      </c>
      <c r="T668" s="181">
        <f>S668*H668</f>
        <v>0</v>
      </c>
      <c r="U668" s="28"/>
      <c r="V668" s="28"/>
      <c r="W668" s="28"/>
      <c r="X668" s="28"/>
      <c r="Y668" s="28"/>
      <c r="Z668" s="28"/>
      <c r="AA668" s="28"/>
      <c r="AB668" s="28"/>
      <c r="AC668" s="28"/>
      <c r="AD668" s="28"/>
      <c r="AE668" s="28"/>
      <c r="AR668" s="182" t="s">
        <v>1268</v>
      </c>
      <c r="AT668" s="182" t="s">
        <v>1265</v>
      </c>
      <c r="AU668" s="182" t="s">
        <v>77</v>
      </c>
      <c r="AY668" s="13" t="s">
        <v>111</v>
      </c>
      <c r="BE668" s="183">
        <f>IF(N668="základní",J668,0)</f>
        <v>60.899999999999999</v>
      </c>
      <c r="BF668" s="183">
        <f>IF(N668="snížená",J668,0)</f>
        <v>0</v>
      </c>
      <c r="BG668" s="183">
        <f>IF(N668="zákl. přenesená",J668,0)</f>
        <v>0</v>
      </c>
      <c r="BH668" s="183">
        <f>IF(N668="sníž. přenesená",J668,0)</f>
        <v>0</v>
      </c>
      <c r="BI668" s="183">
        <f>IF(N668="nulová",J668,0)</f>
        <v>0</v>
      </c>
      <c r="BJ668" s="13" t="s">
        <v>77</v>
      </c>
      <c r="BK668" s="183">
        <f>ROUND(I668*H668,2)</f>
        <v>60.899999999999999</v>
      </c>
      <c r="BL668" s="13" t="s">
        <v>1268</v>
      </c>
      <c r="BM668" s="182" t="s">
        <v>1285</v>
      </c>
    </row>
    <row r="669" s="2" customFormat="1">
      <c r="A669" s="28"/>
      <c r="B669" s="29"/>
      <c r="C669" s="30"/>
      <c r="D669" s="184" t="s">
        <v>114</v>
      </c>
      <c r="E669" s="30"/>
      <c r="F669" s="185" t="s">
        <v>1284</v>
      </c>
      <c r="G669" s="30"/>
      <c r="H669" s="30"/>
      <c r="I669" s="30"/>
      <c r="J669" s="30"/>
      <c r="K669" s="30"/>
      <c r="L669" s="34"/>
      <c r="M669" s="186"/>
      <c r="N669" s="187"/>
      <c r="O669" s="73"/>
      <c r="P669" s="73"/>
      <c r="Q669" s="73"/>
      <c r="R669" s="73"/>
      <c r="S669" s="73"/>
      <c r="T669" s="74"/>
      <c r="U669" s="28"/>
      <c r="V669" s="28"/>
      <c r="W669" s="28"/>
      <c r="X669" s="28"/>
      <c r="Y669" s="28"/>
      <c r="Z669" s="28"/>
      <c r="AA669" s="28"/>
      <c r="AB669" s="28"/>
      <c r="AC669" s="28"/>
      <c r="AD669" s="28"/>
      <c r="AE669" s="28"/>
      <c r="AT669" s="13" t="s">
        <v>114</v>
      </c>
      <c r="AU669" s="13" t="s">
        <v>77</v>
      </c>
    </row>
    <row r="670" s="2" customFormat="1" ht="16.5" customHeight="1">
      <c r="A670" s="28"/>
      <c r="B670" s="29"/>
      <c r="C670" s="201" t="s">
        <v>1286</v>
      </c>
      <c r="D670" s="201" t="s">
        <v>1265</v>
      </c>
      <c r="E670" s="202" t="s">
        <v>1287</v>
      </c>
      <c r="F670" s="203" t="s">
        <v>1288</v>
      </c>
      <c r="G670" s="204" t="s">
        <v>136</v>
      </c>
      <c r="H670" s="205">
        <v>3</v>
      </c>
      <c r="I670" s="206">
        <v>26.899999999999999</v>
      </c>
      <c r="J670" s="206">
        <f>ROUND(I670*H670,2)</f>
        <v>80.700000000000003</v>
      </c>
      <c r="K670" s="203" t="s">
        <v>109</v>
      </c>
      <c r="L670" s="34"/>
      <c r="M670" s="207" t="s">
        <v>17</v>
      </c>
      <c r="N670" s="208" t="s">
        <v>40</v>
      </c>
      <c r="O670" s="180">
        <v>0</v>
      </c>
      <c r="P670" s="180">
        <f>O670*H670</f>
        <v>0</v>
      </c>
      <c r="Q670" s="180">
        <v>0</v>
      </c>
      <c r="R670" s="180">
        <f>Q670*H670</f>
        <v>0</v>
      </c>
      <c r="S670" s="180">
        <v>0</v>
      </c>
      <c r="T670" s="181">
        <f>S670*H670</f>
        <v>0</v>
      </c>
      <c r="U670" s="28"/>
      <c r="V670" s="28"/>
      <c r="W670" s="28"/>
      <c r="X670" s="28"/>
      <c r="Y670" s="28"/>
      <c r="Z670" s="28"/>
      <c r="AA670" s="28"/>
      <c r="AB670" s="28"/>
      <c r="AC670" s="28"/>
      <c r="AD670" s="28"/>
      <c r="AE670" s="28"/>
      <c r="AR670" s="182" t="s">
        <v>1268</v>
      </c>
      <c r="AT670" s="182" t="s">
        <v>1265</v>
      </c>
      <c r="AU670" s="182" t="s">
        <v>77</v>
      </c>
      <c r="AY670" s="13" t="s">
        <v>111</v>
      </c>
      <c r="BE670" s="183">
        <f>IF(N670="základní",J670,0)</f>
        <v>80.700000000000003</v>
      </c>
      <c r="BF670" s="183">
        <f>IF(N670="snížená",J670,0)</f>
        <v>0</v>
      </c>
      <c r="BG670" s="183">
        <f>IF(N670="zákl. přenesená",J670,0)</f>
        <v>0</v>
      </c>
      <c r="BH670" s="183">
        <f>IF(N670="sníž. přenesená",J670,0)</f>
        <v>0</v>
      </c>
      <c r="BI670" s="183">
        <f>IF(N670="nulová",J670,0)</f>
        <v>0</v>
      </c>
      <c r="BJ670" s="13" t="s">
        <v>77</v>
      </c>
      <c r="BK670" s="183">
        <f>ROUND(I670*H670,2)</f>
        <v>80.700000000000003</v>
      </c>
      <c r="BL670" s="13" t="s">
        <v>1268</v>
      </c>
      <c r="BM670" s="182" t="s">
        <v>1289</v>
      </c>
    </row>
    <row r="671" s="2" customFormat="1">
      <c r="A671" s="28"/>
      <c r="B671" s="29"/>
      <c r="C671" s="30"/>
      <c r="D671" s="184" t="s">
        <v>114</v>
      </c>
      <c r="E671" s="30"/>
      <c r="F671" s="185" t="s">
        <v>1288</v>
      </c>
      <c r="G671" s="30"/>
      <c r="H671" s="30"/>
      <c r="I671" s="30"/>
      <c r="J671" s="30"/>
      <c r="K671" s="30"/>
      <c r="L671" s="34"/>
      <c r="M671" s="186"/>
      <c r="N671" s="187"/>
      <c r="O671" s="73"/>
      <c r="P671" s="73"/>
      <c r="Q671" s="73"/>
      <c r="R671" s="73"/>
      <c r="S671" s="73"/>
      <c r="T671" s="74"/>
      <c r="U671" s="28"/>
      <c r="V671" s="28"/>
      <c r="W671" s="28"/>
      <c r="X671" s="28"/>
      <c r="Y671" s="28"/>
      <c r="Z671" s="28"/>
      <c r="AA671" s="28"/>
      <c r="AB671" s="28"/>
      <c r="AC671" s="28"/>
      <c r="AD671" s="28"/>
      <c r="AE671" s="28"/>
      <c r="AT671" s="13" t="s">
        <v>114</v>
      </c>
      <c r="AU671" s="13" t="s">
        <v>77</v>
      </c>
    </row>
    <row r="672" s="2" customFormat="1" ht="16.5" customHeight="1">
      <c r="A672" s="28"/>
      <c r="B672" s="29"/>
      <c r="C672" s="201" t="s">
        <v>1290</v>
      </c>
      <c r="D672" s="201" t="s">
        <v>1265</v>
      </c>
      <c r="E672" s="202" t="s">
        <v>1291</v>
      </c>
      <c r="F672" s="203" t="s">
        <v>1292</v>
      </c>
      <c r="G672" s="204" t="s">
        <v>136</v>
      </c>
      <c r="H672" s="205">
        <v>3</v>
      </c>
      <c r="I672" s="206">
        <v>29.600000000000001</v>
      </c>
      <c r="J672" s="206">
        <f>ROUND(I672*H672,2)</f>
        <v>88.799999999999997</v>
      </c>
      <c r="K672" s="203" t="s">
        <v>109</v>
      </c>
      <c r="L672" s="34"/>
      <c r="M672" s="207" t="s">
        <v>17</v>
      </c>
      <c r="N672" s="208" t="s">
        <v>40</v>
      </c>
      <c r="O672" s="180">
        <v>0</v>
      </c>
      <c r="P672" s="180">
        <f>O672*H672</f>
        <v>0</v>
      </c>
      <c r="Q672" s="180">
        <v>0</v>
      </c>
      <c r="R672" s="180">
        <f>Q672*H672</f>
        <v>0</v>
      </c>
      <c r="S672" s="180">
        <v>0</v>
      </c>
      <c r="T672" s="181">
        <f>S672*H672</f>
        <v>0</v>
      </c>
      <c r="U672" s="28"/>
      <c r="V672" s="28"/>
      <c r="W672" s="28"/>
      <c r="X672" s="28"/>
      <c r="Y672" s="28"/>
      <c r="Z672" s="28"/>
      <c r="AA672" s="28"/>
      <c r="AB672" s="28"/>
      <c r="AC672" s="28"/>
      <c r="AD672" s="28"/>
      <c r="AE672" s="28"/>
      <c r="AR672" s="182" t="s">
        <v>1268</v>
      </c>
      <c r="AT672" s="182" t="s">
        <v>1265</v>
      </c>
      <c r="AU672" s="182" t="s">
        <v>77</v>
      </c>
      <c r="AY672" s="13" t="s">
        <v>111</v>
      </c>
      <c r="BE672" s="183">
        <f>IF(N672="základní",J672,0)</f>
        <v>88.799999999999997</v>
      </c>
      <c r="BF672" s="183">
        <f>IF(N672="snížená",J672,0)</f>
        <v>0</v>
      </c>
      <c r="BG672" s="183">
        <f>IF(N672="zákl. přenesená",J672,0)</f>
        <v>0</v>
      </c>
      <c r="BH672" s="183">
        <f>IF(N672="sníž. přenesená",J672,0)</f>
        <v>0</v>
      </c>
      <c r="BI672" s="183">
        <f>IF(N672="nulová",J672,0)</f>
        <v>0</v>
      </c>
      <c r="BJ672" s="13" t="s">
        <v>77</v>
      </c>
      <c r="BK672" s="183">
        <f>ROUND(I672*H672,2)</f>
        <v>88.799999999999997</v>
      </c>
      <c r="BL672" s="13" t="s">
        <v>1268</v>
      </c>
      <c r="BM672" s="182" t="s">
        <v>1293</v>
      </c>
    </row>
    <row r="673" s="2" customFormat="1">
      <c r="A673" s="28"/>
      <c r="B673" s="29"/>
      <c r="C673" s="30"/>
      <c r="D673" s="184" t="s">
        <v>114</v>
      </c>
      <c r="E673" s="30"/>
      <c r="F673" s="185" t="s">
        <v>1292</v>
      </c>
      <c r="G673" s="30"/>
      <c r="H673" s="30"/>
      <c r="I673" s="30"/>
      <c r="J673" s="30"/>
      <c r="K673" s="30"/>
      <c r="L673" s="34"/>
      <c r="M673" s="186"/>
      <c r="N673" s="187"/>
      <c r="O673" s="73"/>
      <c r="P673" s="73"/>
      <c r="Q673" s="73"/>
      <c r="R673" s="73"/>
      <c r="S673" s="73"/>
      <c r="T673" s="74"/>
      <c r="U673" s="28"/>
      <c r="V673" s="28"/>
      <c r="W673" s="28"/>
      <c r="X673" s="28"/>
      <c r="Y673" s="28"/>
      <c r="Z673" s="28"/>
      <c r="AA673" s="28"/>
      <c r="AB673" s="28"/>
      <c r="AC673" s="28"/>
      <c r="AD673" s="28"/>
      <c r="AE673" s="28"/>
      <c r="AT673" s="13" t="s">
        <v>114</v>
      </c>
      <c r="AU673" s="13" t="s">
        <v>77</v>
      </c>
    </row>
    <row r="674" s="2" customFormat="1" ht="16.5" customHeight="1">
      <c r="A674" s="28"/>
      <c r="B674" s="29"/>
      <c r="C674" s="201" t="s">
        <v>1294</v>
      </c>
      <c r="D674" s="201" t="s">
        <v>1265</v>
      </c>
      <c r="E674" s="202" t="s">
        <v>1295</v>
      </c>
      <c r="F674" s="203" t="s">
        <v>1296</v>
      </c>
      <c r="G674" s="204" t="s">
        <v>136</v>
      </c>
      <c r="H674" s="205">
        <v>3</v>
      </c>
      <c r="I674" s="206">
        <v>45.100000000000001</v>
      </c>
      <c r="J674" s="206">
        <f>ROUND(I674*H674,2)</f>
        <v>135.30000000000001</v>
      </c>
      <c r="K674" s="203" t="s">
        <v>109</v>
      </c>
      <c r="L674" s="34"/>
      <c r="M674" s="207" t="s">
        <v>17</v>
      </c>
      <c r="N674" s="208" t="s">
        <v>40</v>
      </c>
      <c r="O674" s="180">
        <v>0</v>
      </c>
      <c r="P674" s="180">
        <f>O674*H674</f>
        <v>0</v>
      </c>
      <c r="Q674" s="180">
        <v>0</v>
      </c>
      <c r="R674" s="180">
        <f>Q674*H674</f>
        <v>0</v>
      </c>
      <c r="S674" s="180">
        <v>0</v>
      </c>
      <c r="T674" s="181">
        <f>S674*H674</f>
        <v>0</v>
      </c>
      <c r="U674" s="28"/>
      <c r="V674" s="28"/>
      <c r="W674" s="28"/>
      <c r="X674" s="28"/>
      <c r="Y674" s="28"/>
      <c r="Z674" s="28"/>
      <c r="AA674" s="28"/>
      <c r="AB674" s="28"/>
      <c r="AC674" s="28"/>
      <c r="AD674" s="28"/>
      <c r="AE674" s="28"/>
      <c r="AR674" s="182" t="s">
        <v>1268</v>
      </c>
      <c r="AT674" s="182" t="s">
        <v>1265</v>
      </c>
      <c r="AU674" s="182" t="s">
        <v>77</v>
      </c>
      <c r="AY674" s="13" t="s">
        <v>111</v>
      </c>
      <c r="BE674" s="183">
        <f>IF(N674="základní",J674,0)</f>
        <v>135.30000000000001</v>
      </c>
      <c r="BF674" s="183">
        <f>IF(N674="snížená",J674,0)</f>
        <v>0</v>
      </c>
      <c r="BG674" s="183">
        <f>IF(N674="zákl. přenesená",J674,0)</f>
        <v>0</v>
      </c>
      <c r="BH674" s="183">
        <f>IF(N674="sníž. přenesená",J674,0)</f>
        <v>0</v>
      </c>
      <c r="BI674" s="183">
        <f>IF(N674="nulová",J674,0)</f>
        <v>0</v>
      </c>
      <c r="BJ674" s="13" t="s">
        <v>77</v>
      </c>
      <c r="BK674" s="183">
        <f>ROUND(I674*H674,2)</f>
        <v>135.30000000000001</v>
      </c>
      <c r="BL674" s="13" t="s">
        <v>1268</v>
      </c>
      <c r="BM674" s="182" t="s">
        <v>1297</v>
      </c>
    </row>
    <row r="675" s="2" customFormat="1">
      <c r="A675" s="28"/>
      <c r="B675" s="29"/>
      <c r="C675" s="30"/>
      <c r="D675" s="184" t="s">
        <v>114</v>
      </c>
      <c r="E675" s="30"/>
      <c r="F675" s="185" t="s">
        <v>1296</v>
      </c>
      <c r="G675" s="30"/>
      <c r="H675" s="30"/>
      <c r="I675" s="30"/>
      <c r="J675" s="30"/>
      <c r="K675" s="30"/>
      <c r="L675" s="34"/>
      <c r="M675" s="186"/>
      <c r="N675" s="187"/>
      <c r="O675" s="73"/>
      <c r="P675" s="73"/>
      <c r="Q675" s="73"/>
      <c r="R675" s="73"/>
      <c r="S675" s="73"/>
      <c r="T675" s="74"/>
      <c r="U675" s="28"/>
      <c r="V675" s="28"/>
      <c r="W675" s="28"/>
      <c r="X675" s="28"/>
      <c r="Y675" s="28"/>
      <c r="Z675" s="28"/>
      <c r="AA675" s="28"/>
      <c r="AB675" s="28"/>
      <c r="AC675" s="28"/>
      <c r="AD675" s="28"/>
      <c r="AE675" s="28"/>
      <c r="AT675" s="13" t="s">
        <v>114</v>
      </c>
      <c r="AU675" s="13" t="s">
        <v>77</v>
      </c>
    </row>
    <row r="676" s="2" customFormat="1" ht="16.5" customHeight="1">
      <c r="A676" s="28"/>
      <c r="B676" s="29"/>
      <c r="C676" s="201" t="s">
        <v>1298</v>
      </c>
      <c r="D676" s="201" t="s">
        <v>1265</v>
      </c>
      <c r="E676" s="202" t="s">
        <v>1299</v>
      </c>
      <c r="F676" s="203" t="s">
        <v>1300</v>
      </c>
      <c r="G676" s="204" t="s">
        <v>136</v>
      </c>
      <c r="H676" s="205">
        <v>3</v>
      </c>
      <c r="I676" s="206">
        <v>24.199999999999999</v>
      </c>
      <c r="J676" s="206">
        <f>ROUND(I676*H676,2)</f>
        <v>72.599999999999994</v>
      </c>
      <c r="K676" s="203" t="s">
        <v>109</v>
      </c>
      <c r="L676" s="34"/>
      <c r="M676" s="207" t="s">
        <v>17</v>
      </c>
      <c r="N676" s="208" t="s">
        <v>40</v>
      </c>
      <c r="O676" s="180">
        <v>0</v>
      </c>
      <c r="P676" s="180">
        <f>O676*H676</f>
        <v>0</v>
      </c>
      <c r="Q676" s="180">
        <v>0</v>
      </c>
      <c r="R676" s="180">
        <f>Q676*H676</f>
        <v>0</v>
      </c>
      <c r="S676" s="180">
        <v>0</v>
      </c>
      <c r="T676" s="181">
        <f>S676*H676</f>
        <v>0</v>
      </c>
      <c r="U676" s="28"/>
      <c r="V676" s="28"/>
      <c r="W676" s="28"/>
      <c r="X676" s="28"/>
      <c r="Y676" s="28"/>
      <c r="Z676" s="28"/>
      <c r="AA676" s="28"/>
      <c r="AB676" s="28"/>
      <c r="AC676" s="28"/>
      <c r="AD676" s="28"/>
      <c r="AE676" s="28"/>
      <c r="AR676" s="182" t="s">
        <v>1268</v>
      </c>
      <c r="AT676" s="182" t="s">
        <v>1265</v>
      </c>
      <c r="AU676" s="182" t="s">
        <v>77</v>
      </c>
      <c r="AY676" s="13" t="s">
        <v>111</v>
      </c>
      <c r="BE676" s="183">
        <f>IF(N676="základní",J676,0)</f>
        <v>72.599999999999994</v>
      </c>
      <c r="BF676" s="183">
        <f>IF(N676="snížená",J676,0)</f>
        <v>0</v>
      </c>
      <c r="BG676" s="183">
        <f>IF(N676="zákl. přenesená",J676,0)</f>
        <v>0</v>
      </c>
      <c r="BH676" s="183">
        <f>IF(N676="sníž. přenesená",J676,0)</f>
        <v>0</v>
      </c>
      <c r="BI676" s="183">
        <f>IF(N676="nulová",J676,0)</f>
        <v>0</v>
      </c>
      <c r="BJ676" s="13" t="s">
        <v>77</v>
      </c>
      <c r="BK676" s="183">
        <f>ROUND(I676*H676,2)</f>
        <v>72.599999999999994</v>
      </c>
      <c r="BL676" s="13" t="s">
        <v>1268</v>
      </c>
      <c r="BM676" s="182" t="s">
        <v>1301</v>
      </c>
    </row>
    <row r="677" s="2" customFormat="1">
      <c r="A677" s="28"/>
      <c r="B677" s="29"/>
      <c r="C677" s="30"/>
      <c r="D677" s="184" t="s">
        <v>114</v>
      </c>
      <c r="E677" s="30"/>
      <c r="F677" s="185" t="s">
        <v>1300</v>
      </c>
      <c r="G677" s="30"/>
      <c r="H677" s="30"/>
      <c r="I677" s="30"/>
      <c r="J677" s="30"/>
      <c r="K677" s="30"/>
      <c r="L677" s="34"/>
      <c r="M677" s="186"/>
      <c r="N677" s="187"/>
      <c r="O677" s="73"/>
      <c r="P677" s="73"/>
      <c r="Q677" s="73"/>
      <c r="R677" s="73"/>
      <c r="S677" s="73"/>
      <c r="T677" s="74"/>
      <c r="U677" s="28"/>
      <c r="V677" s="28"/>
      <c r="W677" s="28"/>
      <c r="X677" s="28"/>
      <c r="Y677" s="28"/>
      <c r="Z677" s="28"/>
      <c r="AA677" s="28"/>
      <c r="AB677" s="28"/>
      <c r="AC677" s="28"/>
      <c r="AD677" s="28"/>
      <c r="AE677" s="28"/>
      <c r="AT677" s="13" t="s">
        <v>114</v>
      </c>
      <c r="AU677" s="13" t="s">
        <v>77</v>
      </c>
    </row>
    <row r="678" s="2" customFormat="1" ht="16.5" customHeight="1">
      <c r="A678" s="28"/>
      <c r="B678" s="29"/>
      <c r="C678" s="201" t="s">
        <v>1302</v>
      </c>
      <c r="D678" s="201" t="s">
        <v>1265</v>
      </c>
      <c r="E678" s="202" t="s">
        <v>1303</v>
      </c>
      <c r="F678" s="203" t="s">
        <v>1304</v>
      </c>
      <c r="G678" s="204" t="s">
        <v>136</v>
      </c>
      <c r="H678" s="205">
        <v>3</v>
      </c>
      <c r="I678" s="206">
        <v>39.700000000000003</v>
      </c>
      <c r="J678" s="206">
        <f>ROUND(I678*H678,2)</f>
        <v>119.09999999999999</v>
      </c>
      <c r="K678" s="203" t="s">
        <v>109</v>
      </c>
      <c r="L678" s="34"/>
      <c r="M678" s="207" t="s">
        <v>17</v>
      </c>
      <c r="N678" s="208" t="s">
        <v>40</v>
      </c>
      <c r="O678" s="180">
        <v>0</v>
      </c>
      <c r="P678" s="180">
        <f>O678*H678</f>
        <v>0</v>
      </c>
      <c r="Q678" s="180">
        <v>0</v>
      </c>
      <c r="R678" s="180">
        <f>Q678*H678</f>
        <v>0</v>
      </c>
      <c r="S678" s="180">
        <v>0</v>
      </c>
      <c r="T678" s="181">
        <f>S678*H678</f>
        <v>0</v>
      </c>
      <c r="U678" s="28"/>
      <c r="V678" s="28"/>
      <c r="W678" s="28"/>
      <c r="X678" s="28"/>
      <c r="Y678" s="28"/>
      <c r="Z678" s="28"/>
      <c r="AA678" s="28"/>
      <c r="AB678" s="28"/>
      <c r="AC678" s="28"/>
      <c r="AD678" s="28"/>
      <c r="AE678" s="28"/>
      <c r="AR678" s="182" t="s">
        <v>1268</v>
      </c>
      <c r="AT678" s="182" t="s">
        <v>1265</v>
      </c>
      <c r="AU678" s="182" t="s">
        <v>77</v>
      </c>
      <c r="AY678" s="13" t="s">
        <v>111</v>
      </c>
      <c r="BE678" s="183">
        <f>IF(N678="základní",J678,0)</f>
        <v>119.09999999999999</v>
      </c>
      <c r="BF678" s="183">
        <f>IF(N678="snížená",J678,0)</f>
        <v>0</v>
      </c>
      <c r="BG678" s="183">
        <f>IF(N678="zákl. přenesená",J678,0)</f>
        <v>0</v>
      </c>
      <c r="BH678" s="183">
        <f>IF(N678="sníž. přenesená",J678,0)</f>
        <v>0</v>
      </c>
      <c r="BI678" s="183">
        <f>IF(N678="nulová",J678,0)</f>
        <v>0</v>
      </c>
      <c r="BJ678" s="13" t="s">
        <v>77</v>
      </c>
      <c r="BK678" s="183">
        <f>ROUND(I678*H678,2)</f>
        <v>119.09999999999999</v>
      </c>
      <c r="BL678" s="13" t="s">
        <v>1268</v>
      </c>
      <c r="BM678" s="182" t="s">
        <v>1305</v>
      </c>
    </row>
    <row r="679" s="2" customFormat="1">
      <c r="A679" s="28"/>
      <c r="B679" s="29"/>
      <c r="C679" s="30"/>
      <c r="D679" s="184" t="s">
        <v>114</v>
      </c>
      <c r="E679" s="30"/>
      <c r="F679" s="185" t="s">
        <v>1306</v>
      </c>
      <c r="G679" s="30"/>
      <c r="H679" s="30"/>
      <c r="I679" s="30"/>
      <c r="J679" s="30"/>
      <c r="K679" s="30"/>
      <c r="L679" s="34"/>
      <c r="M679" s="186"/>
      <c r="N679" s="187"/>
      <c r="O679" s="73"/>
      <c r="P679" s="73"/>
      <c r="Q679" s="73"/>
      <c r="R679" s="73"/>
      <c r="S679" s="73"/>
      <c r="T679" s="74"/>
      <c r="U679" s="28"/>
      <c r="V679" s="28"/>
      <c r="W679" s="28"/>
      <c r="X679" s="28"/>
      <c r="Y679" s="28"/>
      <c r="Z679" s="28"/>
      <c r="AA679" s="28"/>
      <c r="AB679" s="28"/>
      <c r="AC679" s="28"/>
      <c r="AD679" s="28"/>
      <c r="AE679" s="28"/>
      <c r="AT679" s="13" t="s">
        <v>114</v>
      </c>
      <c r="AU679" s="13" t="s">
        <v>77</v>
      </c>
    </row>
    <row r="680" s="2" customFormat="1" ht="16.5" customHeight="1">
      <c r="A680" s="28"/>
      <c r="B680" s="29"/>
      <c r="C680" s="201" t="s">
        <v>1307</v>
      </c>
      <c r="D680" s="201" t="s">
        <v>1265</v>
      </c>
      <c r="E680" s="202" t="s">
        <v>1308</v>
      </c>
      <c r="F680" s="203" t="s">
        <v>1309</v>
      </c>
      <c r="G680" s="204" t="s">
        <v>136</v>
      </c>
      <c r="H680" s="205">
        <v>3</v>
      </c>
      <c r="I680" s="206">
        <v>36.5</v>
      </c>
      <c r="J680" s="206">
        <f>ROUND(I680*H680,2)</f>
        <v>109.5</v>
      </c>
      <c r="K680" s="203" t="s">
        <v>109</v>
      </c>
      <c r="L680" s="34"/>
      <c r="M680" s="207" t="s">
        <v>17</v>
      </c>
      <c r="N680" s="208" t="s">
        <v>40</v>
      </c>
      <c r="O680" s="180">
        <v>0</v>
      </c>
      <c r="P680" s="180">
        <f>O680*H680</f>
        <v>0</v>
      </c>
      <c r="Q680" s="180">
        <v>0</v>
      </c>
      <c r="R680" s="180">
        <f>Q680*H680</f>
        <v>0</v>
      </c>
      <c r="S680" s="180">
        <v>0</v>
      </c>
      <c r="T680" s="181">
        <f>S680*H680</f>
        <v>0</v>
      </c>
      <c r="U680" s="28"/>
      <c r="V680" s="28"/>
      <c r="W680" s="28"/>
      <c r="X680" s="28"/>
      <c r="Y680" s="28"/>
      <c r="Z680" s="28"/>
      <c r="AA680" s="28"/>
      <c r="AB680" s="28"/>
      <c r="AC680" s="28"/>
      <c r="AD680" s="28"/>
      <c r="AE680" s="28"/>
      <c r="AR680" s="182" t="s">
        <v>1268</v>
      </c>
      <c r="AT680" s="182" t="s">
        <v>1265</v>
      </c>
      <c r="AU680" s="182" t="s">
        <v>77</v>
      </c>
      <c r="AY680" s="13" t="s">
        <v>111</v>
      </c>
      <c r="BE680" s="183">
        <f>IF(N680="základní",J680,0)</f>
        <v>109.5</v>
      </c>
      <c r="BF680" s="183">
        <f>IF(N680="snížená",J680,0)</f>
        <v>0</v>
      </c>
      <c r="BG680" s="183">
        <f>IF(N680="zákl. přenesená",J680,0)</f>
        <v>0</v>
      </c>
      <c r="BH680" s="183">
        <f>IF(N680="sníž. přenesená",J680,0)</f>
        <v>0</v>
      </c>
      <c r="BI680" s="183">
        <f>IF(N680="nulová",J680,0)</f>
        <v>0</v>
      </c>
      <c r="BJ680" s="13" t="s">
        <v>77</v>
      </c>
      <c r="BK680" s="183">
        <f>ROUND(I680*H680,2)</f>
        <v>109.5</v>
      </c>
      <c r="BL680" s="13" t="s">
        <v>1268</v>
      </c>
      <c r="BM680" s="182" t="s">
        <v>1310</v>
      </c>
    </row>
    <row r="681" s="2" customFormat="1">
      <c r="A681" s="28"/>
      <c r="B681" s="29"/>
      <c r="C681" s="30"/>
      <c r="D681" s="184" t="s">
        <v>114</v>
      </c>
      <c r="E681" s="30"/>
      <c r="F681" s="185" t="s">
        <v>1311</v>
      </c>
      <c r="G681" s="30"/>
      <c r="H681" s="30"/>
      <c r="I681" s="30"/>
      <c r="J681" s="30"/>
      <c r="K681" s="30"/>
      <c r="L681" s="34"/>
      <c r="M681" s="186"/>
      <c r="N681" s="187"/>
      <c r="O681" s="73"/>
      <c r="P681" s="73"/>
      <c r="Q681" s="73"/>
      <c r="R681" s="73"/>
      <c r="S681" s="73"/>
      <c r="T681" s="74"/>
      <c r="U681" s="28"/>
      <c r="V681" s="28"/>
      <c r="W681" s="28"/>
      <c r="X681" s="28"/>
      <c r="Y681" s="28"/>
      <c r="Z681" s="28"/>
      <c r="AA681" s="28"/>
      <c r="AB681" s="28"/>
      <c r="AC681" s="28"/>
      <c r="AD681" s="28"/>
      <c r="AE681" s="28"/>
      <c r="AT681" s="13" t="s">
        <v>114</v>
      </c>
      <c r="AU681" s="13" t="s">
        <v>77</v>
      </c>
    </row>
    <row r="682" s="2" customFormat="1" ht="16.5" customHeight="1">
      <c r="A682" s="28"/>
      <c r="B682" s="29"/>
      <c r="C682" s="201" t="s">
        <v>1312</v>
      </c>
      <c r="D682" s="201" t="s">
        <v>1265</v>
      </c>
      <c r="E682" s="202" t="s">
        <v>1313</v>
      </c>
      <c r="F682" s="203" t="s">
        <v>1314</v>
      </c>
      <c r="G682" s="204" t="s">
        <v>136</v>
      </c>
      <c r="H682" s="205">
        <v>2</v>
      </c>
      <c r="I682" s="206">
        <v>256</v>
      </c>
      <c r="J682" s="206">
        <f>ROUND(I682*H682,2)</f>
        <v>512</v>
      </c>
      <c r="K682" s="203" t="s">
        <v>109</v>
      </c>
      <c r="L682" s="34"/>
      <c r="M682" s="207" t="s">
        <v>17</v>
      </c>
      <c r="N682" s="208" t="s">
        <v>40</v>
      </c>
      <c r="O682" s="180">
        <v>0</v>
      </c>
      <c r="P682" s="180">
        <f>O682*H682</f>
        <v>0</v>
      </c>
      <c r="Q682" s="180">
        <v>0</v>
      </c>
      <c r="R682" s="180">
        <f>Q682*H682</f>
        <v>0</v>
      </c>
      <c r="S682" s="180">
        <v>0</v>
      </c>
      <c r="T682" s="181">
        <f>S682*H682</f>
        <v>0</v>
      </c>
      <c r="U682" s="28"/>
      <c r="V682" s="28"/>
      <c r="W682" s="28"/>
      <c r="X682" s="28"/>
      <c r="Y682" s="28"/>
      <c r="Z682" s="28"/>
      <c r="AA682" s="28"/>
      <c r="AB682" s="28"/>
      <c r="AC682" s="28"/>
      <c r="AD682" s="28"/>
      <c r="AE682" s="28"/>
      <c r="AR682" s="182" t="s">
        <v>1268</v>
      </c>
      <c r="AT682" s="182" t="s">
        <v>1265</v>
      </c>
      <c r="AU682" s="182" t="s">
        <v>77</v>
      </c>
      <c r="AY682" s="13" t="s">
        <v>111</v>
      </c>
      <c r="BE682" s="183">
        <f>IF(N682="základní",J682,0)</f>
        <v>512</v>
      </c>
      <c r="BF682" s="183">
        <f>IF(N682="snížená",J682,0)</f>
        <v>0</v>
      </c>
      <c r="BG682" s="183">
        <f>IF(N682="zákl. přenesená",J682,0)</f>
        <v>0</v>
      </c>
      <c r="BH682" s="183">
        <f>IF(N682="sníž. přenesená",J682,0)</f>
        <v>0</v>
      </c>
      <c r="BI682" s="183">
        <f>IF(N682="nulová",J682,0)</f>
        <v>0</v>
      </c>
      <c r="BJ682" s="13" t="s">
        <v>77</v>
      </c>
      <c r="BK682" s="183">
        <f>ROUND(I682*H682,2)</f>
        <v>512</v>
      </c>
      <c r="BL682" s="13" t="s">
        <v>1268</v>
      </c>
      <c r="BM682" s="182" t="s">
        <v>1315</v>
      </c>
    </row>
    <row r="683" s="2" customFormat="1">
      <c r="A683" s="28"/>
      <c r="B683" s="29"/>
      <c r="C683" s="30"/>
      <c r="D683" s="184" t="s">
        <v>114</v>
      </c>
      <c r="E683" s="30"/>
      <c r="F683" s="185" t="s">
        <v>1316</v>
      </c>
      <c r="G683" s="30"/>
      <c r="H683" s="30"/>
      <c r="I683" s="30"/>
      <c r="J683" s="30"/>
      <c r="K683" s="30"/>
      <c r="L683" s="34"/>
      <c r="M683" s="186"/>
      <c r="N683" s="187"/>
      <c r="O683" s="73"/>
      <c r="P683" s="73"/>
      <c r="Q683" s="73"/>
      <c r="R683" s="73"/>
      <c r="S683" s="73"/>
      <c r="T683" s="74"/>
      <c r="U683" s="28"/>
      <c r="V683" s="28"/>
      <c r="W683" s="28"/>
      <c r="X683" s="28"/>
      <c r="Y683" s="28"/>
      <c r="Z683" s="28"/>
      <c r="AA683" s="28"/>
      <c r="AB683" s="28"/>
      <c r="AC683" s="28"/>
      <c r="AD683" s="28"/>
      <c r="AE683" s="28"/>
      <c r="AT683" s="13" t="s">
        <v>114</v>
      </c>
      <c r="AU683" s="13" t="s">
        <v>77</v>
      </c>
    </row>
    <row r="684" s="2" customFormat="1" ht="24.15" customHeight="1">
      <c r="A684" s="28"/>
      <c r="B684" s="29"/>
      <c r="C684" s="201" t="s">
        <v>1317</v>
      </c>
      <c r="D684" s="201" t="s">
        <v>1265</v>
      </c>
      <c r="E684" s="202" t="s">
        <v>1318</v>
      </c>
      <c r="F684" s="203" t="s">
        <v>1319</v>
      </c>
      <c r="G684" s="204" t="s">
        <v>136</v>
      </c>
      <c r="H684" s="205">
        <v>2</v>
      </c>
      <c r="I684" s="206">
        <v>194</v>
      </c>
      <c r="J684" s="206">
        <f>ROUND(I684*H684,2)</f>
        <v>388</v>
      </c>
      <c r="K684" s="203" t="s">
        <v>109</v>
      </c>
      <c r="L684" s="34"/>
      <c r="M684" s="207" t="s">
        <v>17</v>
      </c>
      <c r="N684" s="208" t="s">
        <v>40</v>
      </c>
      <c r="O684" s="180">
        <v>0</v>
      </c>
      <c r="P684" s="180">
        <f>O684*H684</f>
        <v>0</v>
      </c>
      <c r="Q684" s="180">
        <v>0</v>
      </c>
      <c r="R684" s="180">
        <f>Q684*H684</f>
        <v>0</v>
      </c>
      <c r="S684" s="180">
        <v>0</v>
      </c>
      <c r="T684" s="181">
        <f>S684*H684</f>
        <v>0</v>
      </c>
      <c r="U684" s="28"/>
      <c r="V684" s="28"/>
      <c r="W684" s="28"/>
      <c r="X684" s="28"/>
      <c r="Y684" s="28"/>
      <c r="Z684" s="28"/>
      <c r="AA684" s="28"/>
      <c r="AB684" s="28"/>
      <c r="AC684" s="28"/>
      <c r="AD684" s="28"/>
      <c r="AE684" s="28"/>
      <c r="AR684" s="182" t="s">
        <v>1268</v>
      </c>
      <c r="AT684" s="182" t="s">
        <v>1265</v>
      </c>
      <c r="AU684" s="182" t="s">
        <v>77</v>
      </c>
      <c r="AY684" s="13" t="s">
        <v>111</v>
      </c>
      <c r="BE684" s="183">
        <f>IF(N684="základní",J684,0)</f>
        <v>388</v>
      </c>
      <c r="BF684" s="183">
        <f>IF(N684="snížená",J684,0)</f>
        <v>0</v>
      </c>
      <c r="BG684" s="183">
        <f>IF(N684="zákl. přenesená",J684,0)</f>
        <v>0</v>
      </c>
      <c r="BH684" s="183">
        <f>IF(N684="sníž. přenesená",J684,0)</f>
        <v>0</v>
      </c>
      <c r="BI684" s="183">
        <f>IF(N684="nulová",J684,0)</f>
        <v>0</v>
      </c>
      <c r="BJ684" s="13" t="s">
        <v>77</v>
      </c>
      <c r="BK684" s="183">
        <f>ROUND(I684*H684,2)</f>
        <v>388</v>
      </c>
      <c r="BL684" s="13" t="s">
        <v>1268</v>
      </c>
      <c r="BM684" s="182" t="s">
        <v>1320</v>
      </c>
    </row>
    <row r="685" s="2" customFormat="1">
      <c r="A685" s="28"/>
      <c r="B685" s="29"/>
      <c r="C685" s="30"/>
      <c r="D685" s="184" t="s">
        <v>114</v>
      </c>
      <c r="E685" s="30"/>
      <c r="F685" s="185" t="s">
        <v>1321</v>
      </c>
      <c r="G685" s="30"/>
      <c r="H685" s="30"/>
      <c r="I685" s="30"/>
      <c r="J685" s="30"/>
      <c r="K685" s="30"/>
      <c r="L685" s="34"/>
      <c r="M685" s="186"/>
      <c r="N685" s="187"/>
      <c r="O685" s="73"/>
      <c r="P685" s="73"/>
      <c r="Q685" s="73"/>
      <c r="R685" s="73"/>
      <c r="S685" s="73"/>
      <c r="T685" s="74"/>
      <c r="U685" s="28"/>
      <c r="V685" s="28"/>
      <c r="W685" s="28"/>
      <c r="X685" s="28"/>
      <c r="Y685" s="28"/>
      <c r="Z685" s="28"/>
      <c r="AA685" s="28"/>
      <c r="AB685" s="28"/>
      <c r="AC685" s="28"/>
      <c r="AD685" s="28"/>
      <c r="AE685" s="28"/>
      <c r="AT685" s="13" t="s">
        <v>114</v>
      </c>
      <c r="AU685" s="13" t="s">
        <v>77</v>
      </c>
    </row>
    <row r="686" s="2" customFormat="1" ht="16.5" customHeight="1">
      <c r="A686" s="28"/>
      <c r="B686" s="29"/>
      <c r="C686" s="201" t="s">
        <v>1322</v>
      </c>
      <c r="D686" s="201" t="s">
        <v>1265</v>
      </c>
      <c r="E686" s="202" t="s">
        <v>1323</v>
      </c>
      <c r="F686" s="203" t="s">
        <v>1324</v>
      </c>
      <c r="G686" s="204" t="s">
        <v>136</v>
      </c>
      <c r="H686" s="205">
        <v>2</v>
      </c>
      <c r="I686" s="206">
        <v>229</v>
      </c>
      <c r="J686" s="206">
        <f>ROUND(I686*H686,2)</f>
        <v>458</v>
      </c>
      <c r="K686" s="203" t="s">
        <v>109</v>
      </c>
      <c r="L686" s="34"/>
      <c r="M686" s="207" t="s">
        <v>17</v>
      </c>
      <c r="N686" s="208" t="s">
        <v>40</v>
      </c>
      <c r="O686" s="180">
        <v>0</v>
      </c>
      <c r="P686" s="180">
        <f>O686*H686</f>
        <v>0</v>
      </c>
      <c r="Q686" s="180">
        <v>0</v>
      </c>
      <c r="R686" s="180">
        <f>Q686*H686</f>
        <v>0</v>
      </c>
      <c r="S686" s="180">
        <v>0</v>
      </c>
      <c r="T686" s="181">
        <f>S686*H686</f>
        <v>0</v>
      </c>
      <c r="U686" s="28"/>
      <c r="V686" s="28"/>
      <c r="W686" s="28"/>
      <c r="X686" s="28"/>
      <c r="Y686" s="28"/>
      <c r="Z686" s="28"/>
      <c r="AA686" s="28"/>
      <c r="AB686" s="28"/>
      <c r="AC686" s="28"/>
      <c r="AD686" s="28"/>
      <c r="AE686" s="28"/>
      <c r="AR686" s="182" t="s">
        <v>1268</v>
      </c>
      <c r="AT686" s="182" t="s">
        <v>1265</v>
      </c>
      <c r="AU686" s="182" t="s">
        <v>77</v>
      </c>
      <c r="AY686" s="13" t="s">
        <v>111</v>
      </c>
      <c r="BE686" s="183">
        <f>IF(N686="základní",J686,0)</f>
        <v>458</v>
      </c>
      <c r="BF686" s="183">
        <f>IF(N686="snížená",J686,0)</f>
        <v>0</v>
      </c>
      <c r="BG686" s="183">
        <f>IF(N686="zákl. přenesená",J686,0)</f>
        <v>0</v>
      </c>
      <c r="BH686" s="183">
        <f>IF(N686="sníž. přenesená",J686,0)</f>
        <v>0</v>
      </c>
      <c r="BI686" s="183">
        <f>IF(N686="nulová",J686,0)</f>
        <v>0</v>
      </c>
      <c r="BJ686" s="13" t="s">
        <v>77</v>
      </c>
      <c r="BK686" s="183">
        <f>ROUND(I686*H686,2)</f>
        <v>458</v>
      </c>
      <c r="BL686" s="13" t="s">
        <v>1268</v>
      </c>
      <c r="BM686" s="182" t="s">
        <v>1325</v>
      </c>
    </row>
    <row r="687" s="2" customFormat="1">
      <c r="A687" s="28"/>
      <c r="B687" s="29"/>
      <c r="C687" s="30"/>
      <c r="D687" s="184" t="s">
        <v>114</v>
      </c>
      <c r="E687" s="30"/>
      <c r="F687" s="185" t="s">
        <v>1326</v>
      </c>
      <c r="G687" s="30"/>
      <c r="H687" s="30"/>
      <c r="I687" s="30"/>
      <c r="J687" s="30"/>
      <c r="K687" s="30"/>
      <c r="L687" s="34"/>
      <c r="M687" s="186"/>
      <c r="N687" s="187"/>
      <c r="O687" s="73"/>
      <c r="P687" s="73"/>
      <c r="Q687" s="73"/>
      <c r="R687" s="73"/>
      <c r="S687" s="73"/>
      <c r="T687" s="74"/>
      <c r="U687" s="28"/>
      <c r="V687" s="28"/>
      <c r="W687" s="28"/>
      <c r="X687" s="28"/>
      <c r="Y687" s="28"/>
      <c r="Z687" s="28"/>
      <c r="AA687" s="28"/>
      <c r="AB687" s="28"/>
      <c r="AC687" s="28"/>
      <c r="AD687" s="28"/>
      <c r="AE687" s="28"/>
      <c r="AT687" s="13" t="s">
        <v>114</v>
      </c>
      <c r="AU687" s="13" t="s">
        <v>77</v>
      </c>
    </row>
    <row r="688" s="2" customFormat="1" ht="16.5" customHeight="1">
      <c r="A688" s="28"/>
      <c r="B688" s="29"/>
      <c r="C688" s="201" t="s">
        <v>1327</v>
      </c>
      <c r="D688" s="201" t="s">
        <v>1265</v>
      </c>
      <c r="E688" s="202" t="s">
        <v>1328</v>
      </c>
      <c r="F688" s="203" t="s">
        <v>1329</v>
      </c>
      <c r="G688" s="204" t="s">
        <v>136</v>
      </c>
      <c r="H688" s="205">
        <v>5</v>
      </c>
      <c r="I688" s="206">
        <v>45.100000000000001</v>
      </c>
      <c r="J688" s="206">
        <f>ROUND(I688*H688,2)</f>
        <v>225.5</v>
      </c>
      <c r="K688" s="203" t="s">
        <v>109</v>
      </c>
      <c r="L688" s="34"/>
      <c r="M688" s="207" t="s">
        <v>17</v>
      </c>
      <c r="N688" s="208" t="s">
        <v>40</v>
      </c>
      <c r="O688" s="180">
        <v>0</v>
      </c>
      <c r="P688" s="180">
        <f>O688*H688</f>
        <v>0</v>
      </c>
      <c r="Q688" s="180">
        <v>0</v>
      </c>
      <c r="R688" s="180">
        <f>Q688*H688</f>
        <v>0</v>
      </c>
      <c r="S688" s="180">
        <v>0</v>
      </c>
      <c r="T688" s="181">
        <f>S688*H688</f>
        <v>0</v>
      </c>
      <c r="U688" s="28"/>
      <c r="V688" s="28"/>
      <c r="W688" s="28"/>
      <c r="X688" s="28"/>
      <c r="Y688" s="28"/>
      <c r="Z688" s="28"/>
      <c r="AA688" s="28"/>
      <c r="AB688" s="28"/>
      <c r="AC688" s="28"/>
      <c r="AD688" s="28"/>
      <c r="AE688" s="28"/>
      <c r="AR688" s="182" t="s">
        <v>1268</v>
      </c>
      <c r="AT688" s="182" t="s">
        <v>1265</v>
      </c>
      <c r="AU688" s="182" t="s">
        <v>77</v>
      </c>
      <c r="AY688" s="13" t="s">
        <v>111</v>
      </c>
      <c r="BE688" s="183">
        <f>IF(N688="základní",J688,0)</f>
        <v>225.5</v>
      </c>
      <c r="BF688" s="183">
        <f>IF(N688="snížená",J688,0)</f>
        <v>0</v>
      </c>
      <c r="BG688" s="183">
        <f>IF(N688="zákl. přenesená",J688,0)</f>
        <v>0</v>
      </c>
      <c r="BH688" s="183">
        <f>IF(N688="sníž. přenesená",J688,0)</f>
        <v>0</v>
      </c>
      <c r="BI688" s="183">
        <f>IF(N688="nulová",J688,0)</f>
        <v>0</v>
      </c>
      <c r="BJ688" s="13" t="s">
        <v>77</v>
      </c>
      <c r="BK688" s="183">
        <f>ROUND(I688*H688,2)</f>
        <v>225.5</v>
      </c>
      <c r="BL688" s="13" t="s">
        <v>1268</v>
      </c>
      <c r="BM688" s="182" t="s">
        <v>1330</v>
      </c>
    </row>
    <row r="689" s="2" customFormat="1">
      <c r="A689" s="28"/>
      <c r="B689" s="29"/>
      <c r="C689" s="30"/>
      <c r="D689" s="184" t="s">
        <v>114</v>
      </c>
      <c r="E689" s="30"/>
      <c r="F689" s="185" t="s">
        <v>1331</v>
      </c>
      <c r="G689" s="30"/>
      <c r="H689" s="30"/>
      <c r="I689" s="30"/>
      <c r="J689" s="30"/>
      <c r="K689" s="30"/>
      <c r="L689" s="34"/>
      <c r="M689" s="186"/>
      <c r="N689" s="187"/>
      <c r="O689" s="73"/>
      <c r="P689" s="73"/>
      <c r="Q689" s="73"/>
      <c r="R689" s="73"/>
      <c r="S689" s="73"/>
      <c r="T689" s="74"/>
      <c r="U689" s="28"/>
      <c r="V689" s="28"/>
      <c r="W689" s="28"/>
      <c r="X689" s="28"/>
      <c r="Y689" s="28"/>
      <c r="Z689" s="28"/>
      <c r="AA689" s="28"/>
      <c r="AB689" s="28"/>
      <c r="AC689" s="28"/>
      <c r="AD689" s="28"/>
      <c r="AE689" s="28"/>
      <c r="AT689" s="13" t="s">
        <v>114</v>
      </c>
      <c r="AU689" s="13" t="s">
        <v>77</v>
      </c>
    </row>
    <row r="690" s="2" customFormat="1" ht="16.5" customHeight="1">
      <c r="A690" s="28"/>
      <c r="B690" s="29"/>
      <c r="C690" s="201" t="s">
        <v>1332</v>
      </c>
      <c r="D690" s="201" t="s">
        <v>1265</v>
      </c>
      <c r="E690" s="202" t="s">
        <v>1333</v>
      </c>
      <c r="F690" s="203" t="s">
        <v>1334</v>
      </c>
      <c r="G690" s="204" t="s">
        <v>108</v>
      </c>
      <c r="H690" s="205">
        <v>5</v>
      </c>
      <c r="I690" s="206">
        <v>74.700000000000003</v>
      </c>
      <c r="J690" s="206">
        <f>ROUND(I690*H690,2)</f>
        <v>373.5</v>
      </c>
      <c r="K690" s="203" t="s">
        <v>109</v>
      </c>
      <c r="L690" s="34"/>
      <c r="M690" s="207" t="s">
        <v>17</v>
      </c>
      <c r="N690" s="208" t="s">
        <v>40</v>
      </c>
      <c r="O690" s="180">
        <v>0</v>
      </c>
      <c r="P690" s="180">
        <f>O690*H690</f>
        <v>0</v>
      </c>
      <c r="Q690" s="180">
        <v>0</v>
      </c>
      <c r="R690" s="180">
        <f>Q690*H690</f>
        <v>0</v>
      </c>
      <c r="S690" s="180">
        <v>0</v>
      </c>
      <c r="T690" s="181">
        <f>S690*H690</f>
        <v>0</v>
      </c>
      <c r="U690" s="28"/>
      <c r="V690" s="28"/>
      <c r="W690" s="28"/>
      <c r="X690" s="28"/>
      <c r="Y690" s="28"/>
      <c r="Z690" s="28"/>
      <c r="AA690" s="28"/>
      <c r="AB690" s="28"/>
      <c r="AC690" s="28"/>
      <c r="AD690" s="28"/>
      <c r="AE690" s="28"/>
      <c r="AR690" s="182" t="s">
        <v>1268</v>
      </c>
      <c r="AT690" s="182" t="s">
        <v>1265</v>
      </c>
      <c r="AU690" s="182" t="s">
        <v>77</v>
      </c>
      <c r="AY690" s="13" t="s">
        <v>111</v>
      </c>
      <c r="BE690" s="183">
        <f>IF(N690="základní",J690,0)</f>
        <v>373.5</v>
      </c>
      <c r="BF690" s="183">
        <f>IF(N690="snížená",J690,0)</f>
        <v>0</v>
      </c>
      <c r="BG690" s="183">
        <f>IF(N690="zákl. přenesená",J690,0)</f>
        <v>0</v>
      </c>
      <c r="BH690" s="183">
        <f>IF(N690="sníž. přenesená",J690,0)</f>
        <v>0</v>
      </c>
      <c r="BI690" s="183">
        <f>IF(N690="nulová",J690,0)</f>
        <v>0</v>
      </c>
      <c r="BJ690" s="13" t="s">
        <v>77</v>
      </c>
      <c r="BK690" s="183">
        <f>ROUND(I690*H690,2)</f>
        <v>373.5</v>
      </c>
      <c r="BL690" s="13" t="s">
        <v>1268</v>
      </c>
      <c r="BM690" s="182" t="s">
        <v>1335</v>
      </c>
    </row>
    <row r="691" s="2" customFormat="1">
      <c r="A691" s="28"/>
      <c r="B691" s="29"/>
      <c r="C691" s="30"/>
      <c r="D691" s="184" t="s">
        <v>114</v>
      </c>
      <c r="E691" s="30"/>
      <c r="F691" s="185" t="s">
        <v>1334</v>
      </c>
      <c r="G691" s="30"/>
      <c r="H691" s="30"/>
      <c r="I691" s="30"/>
      <c r="J691" s="30"/>
      <c r="K691" s="30"/>
      <c r="L691" s="34"/>
      <c r="M691" s="186"/>
      <c r="N691" s="187"/>
      <c r="O691" s="73"/>
      <c r="P691" s="73"/>
      <c r="Q691" s="73"/>
      <c r="R691" s="73"/>
      <c r="S691" s="73"/>
      <c r="T691" s="74"/>
      <c r="U691" s="28"/>
      <c r="V691" s="28"/>
      <c r="W691" s="28"/>
      <c r="X691" s="28"/>
      <c r="Y691" s="28"/>
      <c r="Z691" s="28"/>
      <c r="AA691" s="28"/>
      <c r="AB691" s="28"/>
      <c r="AC691" s="28"/>
      <c r="AD691" s="28"/>
      <c r="AE691" s="28"/>
      <c r="AT691" s="13" t="s">
        <v>114</v>
      </c>
      <c r="AU691" s="13" t="s">
        <v>77</v>
      </c>
    </row>
    <row r="692" s="2" customFormat="1" ht="16.5" customHeight="1">
      <c r="A692" s="28"/>
      <c r="B692" s="29"/>
      <c r="C692" s="201" t="s">
        <v>1336</v>
      </c>
      <c r="D692" s="201" t="s">
        <v>1265</v>
      </c>
      <c r="E692" s="202" t="s">
        <v>1337</v>
      </c>
      <c r="F692" s="203" t="s">
        <v>1338</v>
      </c>
      <c r="G692" s="204" t="s">
        <v>108</v>
      </c>
      <c r="H692" s="205">
        <v>5</v>
      </c>
      <c r="I692" s="206">
        <v>216</v>
      </c>
      <c r="J692" s="206">
        <f>ROUND(I692*H692,2)</f>
        <v>1080</v>
      </c>
      <c r="K692" s="203" t="s">
        <v>109</v>
      </c>
      <c r="L692" s="34"/>
      <c r="M692" s="207" t="s">
        <v>17</v>
      </c>
      <c r="N692" s="208" t="s">
        <v>40</v>
      </c>
      <c r="O692" s="180">
        <v>0</v>
      </c>
      <c r="P692" s="180">
        <f>O692*H692</f>
        <v>0</v>
      </c>
      <c r="Q692" s="180">
        <v>0</v>
      </c>
      <c r="R692" s="180">
        <f>Q692*H692</f>
        <v>0</v>
      </c>
      <c r="S692" s="180">
        <v>0</v>
      </c>
      <c r="T692" s="181">
        <f>S692*H692</f>
        <v>0</v>
      </c>
      <c r="U692" s="28"/>
      <c r="V692" s="28"/>
      <c r="W692" s="28"/>
      <c r="X692" s="28"/>
      <c r="Y692" s="28"/>
      <c r="Z692" s="28"/>
      <c r="AA692" s="28"/>
      <c r="AB692" s="28"/>
      <c r="AC692" s="28"/>
      <c r="AD692" s="28"/>
      <c r="AE692" s="28"/>
      <c r="AR692" s="182" t="s">
        <v>1268</v>
      </c>
      <c r="AT692" s="182" t="s">
        <v>1265</v>
      </c>
      <c r="AU692" s="182" t="s">
        <v>77</v>
      </c>
      <c r="AY692" s="13" t="s">
        <v>111</v>
      </c>
      <c r="BE692" s="183">
        <f>IF(N692="základní",J692,0)</f>
        <v>1080</v>
      </c>
      <c r="BF692" s="183">
        <f>IF(N692="snížená",J692,0)</f>
        <v>0</v>
      </c>
      <c r="BG692" s="183">
        <f>IF(N692="zákl. přenesená",J692,0)</f>
        <v>0</v>
      </c>
      <c r="BH692" s="183">
        <f>IF(N692="sníž. přenesená",J692,0)</f>
        <v>0</v>
      </c>
      <c r="BI692" s="183">
        <f>IF(N692="nulová",J692,0)</f>
        <v>0</v>
      </c>
      <c r="BJ692" s="13" t="s">
        <v>77</v>
      </c>
      <c r="BK692" s="183">
        <f>ROUND(I692*H692,2)</f>
        <v>1080</v>
      </c>
      <c r="BL692" s="13" t="s">
        <v>1268</v>
      </c>
      <c r="BM692" s="182" t="s">
        <v>1339</v>
      </c>
    </row>
    <row r="693" s="2" customFormat="1">
      <c r="A693" s="28"/>
      <c r="B693" s="29"/>
      <c r="C693" s="30"/>
      <c r="D693" s="184" t="s">
        <v>114</v>
      </c>
      <c r="E693" s="30"/>
      <c r="F693" s="185" t="s">
        <v>1338</v>
      </c>
      <c r="G693" s="30"/>
      <c r="H693" s="30"/>
      <c r="I693" s="30"/>
      <c r="J693" s="30"/>
      <c r="K693" s="30"/>
      <c r="L693" s="34"/>
      <c r="M693" s="186"/>
      <c r="N693" s="187"/>
      <c r="O693" s="73"/>
      <c r="P693" s="73"/>
      <c r="Q693" s="73"/>
      <c r="R693" s="73"/>
      <c r="S693" s="73"/>
      <c r="T693" s="74"/>
      <c r="U693" s="28"/>
      <c r="V693" s="28"/>
      <c r="W693" s="28"/>
      <c r="X693" s="28"/>
      <c r="Y693" s="28"/>
      <c r="Z693" s="28"/>
      <c r="AA693" s="28"/>
      <c r="AB693" s="28"/>
      <c r="AC693" s="28"/>
      <c r="AD693" s="28"/>
      <c r="AE693" s="28"/>
      <c r="AT693" s="13" t="s">
        <v>114</v>
      </c>
      <c r="AU693" s="13" t="s">
        <v>77</v>
      </c>
    </row>
    <row r="694" s="2" customFormat="1" ht="24.15" customHeight="1">
      <c r="A694" s="28"/>
      <c r="B694" s="29"/>
      <c r="C694" s="201" t="s">
        <v>1340</v>
      </c>
      <c r="D694" s="201" t="s">
        <v>1265</v>
      </c>
      <c r="E694" s="202" t="s">
        <v>1341</v>
      </c>
      <c r="F694" s="203" t="s">
        <v>1342</v>
      </c>
      <c r="G694" s="204" t="s">
        <v>108</v>
      </c>
      <c r="H694" s="205">
        <v>2</v>
      </c>
      <c r="I694" s="206">
        <v>420</v>
      </c>
      <c r="J694" s="206">
        <f>ROUND(I694*H694,2)</f>
        <v>840</v>
      </c>
      <c r="K694" s="203" t="s">
        <v>109</v>
      </c>
      <c r="L694" s="34"/>
      <c r="M694" s="207" t="s">
        <v>17</v>
      </c>
      <c r="N694" s="208" t="s">
        <v>40</v>
      </c>
      <c r="O694" s="180">
        <v>0</v>
      </c>
      <c r="P694" s="180">
        <f>O694*H694</f>
        <v>0</v>
      </c>
      <c r="Q694" s="180">
        <v>0</v>
      </c>
      <c r="R694" s="180">
        <f>Q694*H694</f>
        <v>0</v>
      </c>
      <c r="S694" s="180">
        <v>0</v>
      </c>
      <c r="T694" s="181">
        <f>S694*H694</f>
        <v>0</v>
      </c>
      <c r="U694" s="28"/>
      <c r="V694" s="28"/>
      <c r="W694" s="28"/>
      <c r="X694" s="28"/>
      <c r="Y694" s="28"/>
      <c r="Z694" s="28"/>
      <c r="AA694" s="28"/>
      <c r="AB694" s="28"/>
      <c r="AC694" s="28"/>
      <c r="AD694" s="28"/>
      <c r="AE694" s="28"/>
      <c r="AR694" s="182" t="s">
        <v>1268</v>
      </c>
      <c r="AT694" s="182" t="s">
        <v>1265</v>
      </c>
      <c r="AU694" s="182" t="s">
        <v>77</v>
      </c>
      <c r="AY694" s="13" t="s">
        <v>111</v>
      </c>
      <c r="BE694" s="183">
        <f>IF(N694="základní",J694,0)</f>
        <v>840</v>
      </c>
      <c r="BF694" s="183">
        <f>IF(N694="snížená",J694,0)</f>
        <v>0</v>
      </c>
      <c r="BG694" s="183">
        <f>IF(N694="zákl. přenesená",J694,0)</f>
        <v>0</v>
      </c>
      <c r="BH694" s="183">
        <f>IF(N694="sníž. přenesená",J694,0)</f>
        <v>0</v>
      </c>
      <c r="BI694" s="183">
        <f>IF(N694="nulová",J694,0)</f>
        <v>0</v>
      </c>
      <c r="BJ694" s="13" t="s">
        <v>77</v>
      </c>
      <c r="BK694" s="183">
        <f>ROUND(I694*H694,2)</f>
        <v>840</v>
      </c>
      <c r="BL694" s="13" t="s">
        <v>1268</v>
      </c>
      <c r="BM694" s="182" t="s">
        <v>1343</v>
      </c>
    </row>
    <row r="695" s="2" customFormat="1">
      <c r="A695" s="28"/>
      <c r="B695" s="29"/>
      <c r="C695" s="30"/>
      <c r="D695" s="184" t="s">
        <v>114</v>
      </c>
      <c r="E695" s="30"/>
      <c r="F695" s="185" t="s">
        <v>1342</v>
      </c>
      <c r="G695" s="30"/>
      <c r="H695" s="30"/>
      <c r="I695" s="30"/>
      <c r="J695" s="30"/>
      <c r="K695" s="30"/>
      <c r="L695" s="34"/>
      <c r="M695" s="186"/>
      <c r="N695" s="187"/>
      <c r="O695" s="73"/>
      <c r="P695" s="73"/>
      <c r="Q695" s="73"/>
      <c r="R695" s="73"/>
      <c r="S695" s="73"/>
      <c r="T695" s="74"/>
      <c r="U695" s="28"/>
      <c r="V695" s="28"/>
      <c r="W695" s="28"/>
      <c r="X695" s="28"/>
      <c r="Y695" s="28"/>
      <c r="Z695" s="28"/>
      <c r="AA695" s="28"/>
      <c r="AB695" s="28"/>
      <c r="AC695" s="28"/>
      <c r="AD695" s="28"/>
      <c r="AE695" s="28"/>
      <c r="AT695" s="13" t="s">
        <v>114</v>
      </c>
      <c r="AU695" s="13" t="s">
        <v>77</v>
      </c>
    </row>
    <row r="696" s="2" customFormat="1" ht="24.15" customHeight="1">
      <c r="A696" s="28"/>
      <c r="B696" s="29"/>
      <c r="C696" s="201" t="s">
        <v>1344</v>
      </c>
      <c r="D696" s="201" t="s">
        <v>1265</v>
      </c>
      <c r="E696" s="202" t="s">
        <v>1345</v>
      </c>
      <c r="F696" s="203" t="s">
        <v>1346</v>
      </c>
      <c r="G696" s="204" t="s">
        <v>108</v>
      </c>
      <c r="H696" s="205">
        <v>2</v>
      </c>
      <c r="I696" s="206">
        <v>491</v>
      </c>
      <c r="J696" s="206">
        <f>ROUND(I696*H696,2)</f>
        <v>982</v>
      </c>
      <c r="K696" s="203" t="s">
        <v>109</v>
      </c>
      <c r="L696" s="34"/>
      <c r="M696" s="207" t="s">
        <v>17</v>
      </c>
      <c r="N696" s="208" t="s">
        <v>40</v>
      </c>
      <c r="O696" s="180">
        <v>0</v>
      </c>
      <c r="P696" s="180">
        <f>O696*H696</f>
        <v>0</v>
      </c>
      <c r="Q696" s="180">
        <v>0</v>
      </c>
      <c r="R696" s="180">
        <f>Q696*H696</f>
        <v>0</v>
      </c>
      <c r="S696" s="180">
        <v>0</v>
      </c>
      <c r="T696" s="181">
        <f>S696*H696</f>
        <v>0</v>
      </c>
      <c r="U696" s="28"/>
      <c r="V696" s="28"/>
      <c r="W696" s="28"/>
      <c r="X696" s="28"/>
      <c r="Y696" s="28"/>
      <c r="Z696" s="28"/>
      <c r="AA696" s="28"/>
      <c r="AB696" s="28"/>
      <c r="AC696" s="28"/>
      <c r="AD696" s="28"/>
      <c r="AE696" s="28"/>
      <c r="AR696" s="182" t="s">
        <v>1268</v>
      </c>
      <c r="AT696" s="182" t="s">
        <v>1265</v>
      </c>
      <c r="AU696" s="182" t="s">
        <v>77</v>
      </c>
      <c r="AY696" s="13" t="s">
        <v>111</v>
      </c>
      <c r="BE696" s="183">
        <f>IF(N696="základní",J696,0)</f>
        <v>982</v>
      </c>
      <c r="BF696" s="183">
        <f>IF(N696="snížená",J696,0)</f>
        <v>0</v>
      </c>
      <c r="BG696" s="183">
        <f>IF(N696="zákl. přenesená",J696,0)</f>
        <v>0</v>
      </c>
      <c r="BH696" s="183">
        <f>IF(N696="sníž. přenesená",J696,0)</f>
        <v>0</v>
      </c>
      <c r="BI696" s="183">
        <f>IF(N696="nulová",J696,0)</f>
        <v>0</v>
      </c>
      <c r="BJ696" s="13" t="s">
        <v>77</v>
      </c>
      <c r="BK696" s="183">
        <f>ROUND(I696*H696,2)</f>
        <v>982</v>
      </c>
      <c r="BL696" s="13" t="s">
        <v>1268</v>
      </c>
      <c r="BM696" s="182" t="s">
        <v>1347</v>
      </c>
    </row>
    <row r="697" s="2" customFormat="1">
      <c r="A697" s="28"/>
      <c r="B697" s="29"/>
      <c r="C697" s="30"/>
      <c r="D697" s="184" t="s">
        <v>114</v>
      </c>
      <c r="E697" s="30"/>
      <c r="F697" s="185" t="s">
        <v>1346</v>
      </c>
      <c r="G697" s="30"/>
      <c r="H697" s="30"/>
      <c r="I697" s="30"/>
      <c r="J697" s="30"/>
      <c r="K697" s="30"/>
      <c r="L697" s="34"/>
      <c r="M697" s="186"/>
      <c r="N697" s="187"/>
      <c r="O697" s="73"/>
      <c r="P697" s="73"/>
      <c r="Q697" s="73"/>
      <c r="R697" s="73"/>
      <c r="S697" s="73"/>
      <c r="T697" s="74"/>
      <c r="U697" s="28"/>
      <c r="V697" s="28"/>
      <c r="W697" s="28"/>
      <c r="X697" s="28"/>
      <c r="Y697" s="28"/>
      <c r="Z697" s="28"/>
      <c r="AA697" s="28"/>
      <c r="AB697" s="28"/>
      <c r="AC697" s="28"/>
      <c r="AD697" s="28"/>
      <c r="AE697" s="28"/>
      <c r="AT697" s="13" t="s">
        <v>114</v>
      </c>
      <c r="AU697" s="13" t="s">
        <v>77</v>
      </c>
    </row>
    <row r="698" s="2" customFormat="1" ht="24.15" customHeight="1">
      <c r="A698" s="28"/>
      <c r="B698" s="29"/>
      <c r="C698" s="201" t="s">
        <v>1348</v>
      </c>
      <c r="D698" s="201" t="s">
        <v>1265</v>
      </c>
      <c r="E698" s="202" t="s">
        <v>1349</v>
      </c>
      <c r="F698" s="203" t="s">
        <v>1350</v>
      </c>
      <c r="G698" s="204" t="s">
        <v>108</v>
      </c>
      <c r="H698" s="205">
        <v>2</v>
      </c>
      <c r="I698" s="206">
        <v>136</v>
      </c>
      <c r="J698" s="206">
        <f>ROUND(I698*H698,2)</f>
        <v>272</v>
      </c>
      <c r="K698" s="203" t="s">
        <v>109</v>
      </c>
      <c r="L698" s="34"/>
      <c r="M698" s="207" t="s">
        <v>17</v>
      </c>
      <c r="N698" s="208" t="s">
        <v>40</v>
      </c>
      <c r="O698" s="180">
        <v>0</v>
      </c>
      <c r="P698" s="180">
        <f>O698*H698</f>
        <v>0</v>
      </c>
      <c r="Q698" s="180">
        <v>0</v>
      </c>
      <c r="R698" s="180">
        <f>Q698*H698</f>
        <v>0</v>
      </c>
      <c r="S698" s="180">
        <v>0</v>
      </c>
      <c r="T698" s="181">
        <f>S698*H698</f>
        <v>0</v>
      </c>
      <c r="U698" s="28"/>
      <c r="V698" s="28"/>
      <c r="W698" s="28"/>
      <c r="X698" s="28"/>
      <c r="Y698" s="28"/>
      <c r="Z698" s="28"/>
      <c r="AA698" s="28"/>
      <c r="AB698" s="28"/>
      <c r="AC698" s="28"/>
      <c r="AD698" s="28"/>
      <c r="AE698" s="28"/>
      <c r="AR698" s="182" t="s">
        <v>1268</v>
      </c>
      <c r="AT698" s="182" t="s">
        <v>1265</v>
      </c>
      <c r="AU698" s="182" t="s">
        <v>77</v>
      </c>
      <c r="AY698" s="13" t="s">
        <v>111</v>
      </c>
      <c r="BE698" s="183">
        <f>IF(N698="základní",J698,0)</f>
        <v>272</v>
      </c>
      <c r="BF698" s="183">
        <f>IF(N698="snížená",J698,0)</f>
        <v>0</v>
      </c>
      <c r="BG698" s="183">
        <f>IF(N698="zákl. přenesená",J698,0)</f>
        <v>0</v>
      </c>
      <c r="BH698" s="183">
        <f>IF(N698="sníž. přenesená",J698,0)</f>
        <v>0</v>
      </c>
      <c r="BI698" s="183">
        <f>IF(N698="nulová",J698,0)</f>
        <v>0</v>
      </c>
      <c r="BJ698" s="13" t="s">
        <v>77</v>
      </c>
      <c r="BK698" s="183">
        <f>ROUND(I698*H698,2)</f>
        <v>272</v>
      </c>
      <c r="BL698" s="13" t="s">
        <v>1268</v>
      </c>
      <c r="BM698" s="182" t="s">
        <v>1351</v>
      </c>
    </row>
    <row r="699" s="2" customFormat="1">
      <c r="A699" s="28"/>
      <c r="B699" s="29"/>
      <c r="C699" s="30"/>
      <c r="D699" s="184" t="s">
        <v>114</v>
      </c>
      <c r="E699" s="30"/>
      <c r="F699" s="185" t="s">
        <v>1350</v>
      </c>
      <c r="G699" s="30"/>
      <c r="H699" s="30"/>
      <c r="I699" s="30"/>
      <c r="J699" s="30"/>
      <c r="K699" s="30"/>
      <c r="L699" s="34"/>
      <c r="M699" s="186"/>
      <c r="N699" s="187"/>
      <c r="O699" s="73"/>
      <c r="P699" s="73"/>
      <c r="Q699" s="73"/>
      <c r="R699" s="73"/>
      <c r="S699" s="73"/>
      <c r="T699" s="74"/>
      <c r="U699" s="28"/>
      <c r="V699" s="28"/>
      <c r="W699" s="28"/>
      <c r="X699" s="28"/>
      <c r="Y699" s="28"/>
      <c r="Z699" s="28"/>
      <c r="AA699" s="28"/>
      <c r="AB699" s="28"/>
      <c r="AC699" s="28"/>
      <c r="AD699" s="28"/>
      <c r="AE699" s="28"/>
      <c r="AT699" s="13" t="s">
        <v>114</v>
      </c>
      <c r="AU699" s="13" t="s">
        <v>77</v>
      </c>
    </row>
    <row r="700" s="2" customFormat="1" ht="24.15" customHeight="1">
      <c r="A700" s="28"/>
      <c r="B700" s="29"/>
      <c r="C700" s="201" t="s">
        <v>1352</v>
      </c>
      <c r="D700" s="201" t="s">
        <v>1265</v>
      </c>
      <c r="E700" s="202" t="s">
        <v>1353</v>
      </c>
      <c r="F700" s="203" t="s">
        <v>1354</v>
      </c>
      <c r="G700" s="204" t="s">
        <v>108</v>
      </c>
      <c r="H700" s="205">
        <v>2</v>
      </c>
      <c r="I700" s="206">
        <v>149</v>
      </c>
      <c r="J700" s="206">
        <f>ROUND(I700*H700,2)</f>
        <v>298</v>
      </c>
      <c r="K700" s="203" t="s">
        <v>109</v>
      </c>
      <c r="L700" s="34"/>
      <c r="M700" s="207" t="s">
        <v>17</v>
      </c>
      <c r="N700" s="208" t="s">
        <v>40</v>
      </c>
      <c r="O700" s="180">
        <v>0</v>
      </c>
      <c r="P700" s="180">
        <f>O700*H700</f>
        <v>0</v>
      </c>
      <c r="Q700" s="180">
        <v>0</v>
      </c>
      <c r="R700" s="180">
        <f>Q700*H700</f>
        <v>0</v>
      </c>
      <c r="S700" s="180">
        <v>0</v>
      </c>
      <c r="T700" s="181">
        <f>S700*H700</f>
        <v>0</v>
      </c>
      <c r="U700" s="28"/>
      <c r="V700" s="28"/>
      <c r="W700" s="28"/>
      <c r="X700" s="28"/>
      <c r="Y700" s="28"/>
      <c r="Z700" s="28"/>
      <c r="AA700" s="28"/>
      <c r="AB700" s="28"/>
      <c r="AC700" s="28"/>
      <c r="AD700" s="28"/>
      <c r="AE700" s="28"/>
      <c r="AR700" s="182" t="s">
        <v>1268</v>
      </c>
      <c r="AT700" s="182" t="s">
        <v>1265</v>
      </c>
      <c r="AU700" s="182" t="s">
        <v>77</v>
      </c>
      <c r="AY700" s="13" t="s">
        <v>111</v>
      </c>
      <c r="BE700" s="183">
        <f>IF(N700="základní",J700,0)</f>
        <v>298</v>
      </c>
      <c r="BF700" s="183">
        <f>IF(N700="snížená",J700,0)</f>
        <v>0</v>
      </c>
      <c r="BG700" s="183">
        <f>IF(N700="zákl. přenesená",J700,0)</f>
        <v>0</v>
      </c>
      <c r="BH700" s="183">
        <f>IF(N700="sníž. přenesená",J700,0)</f>
        <v>0</v>
      </c>
      <c r="BI700" s="183">
        <f>IF(N700="nulová",J700,0)</f>
        <v>0</v>
      </c>
      <c r="BJ700" s="13" t="s">
        <v>77</v>
      </c>
      <c r="BK700" s="183">
        <f>ROUND(I700*H700,2)</f>
        <v>298</v>
      </c>
      <c r="BL700" s="13" t="s">
        <v>1268</v>
      </c>
      <c r="BM700" s="182" t="s">
        <v>1355</v>
      </c>
    </row>
    <row r="701" s="2" customFormat="1">
      <c r="A701" s="28"/>
      <c r="B701" s="29"/>
      <c r="C701" s="30"/>
      <c r="D701" s="184" t="s">
        <v>114</v>
      </c>
      <c r="E701" s="30"/>
      <c r="F701" s="185" t="s">
        <v>1354</v>
      </c>
      <c r="G701" s="30"/>
      <c r="H701" s="30"/>
      <c r="I701" s="30"/>
      <c r="J701" s="30"/>
      <c r="K701" s="30"/>
      <c r="L701" s="34"/>
      <c r="M701" s="186"/>
      <c r="N701" s="187"/>
      <c r="O701" s="73"/>
      <c r="P701" s="73"/>
      <c r="Q701" s="73"/>
      <c r="R701" s="73"/>
      <c r="S701" s="73"/>
      <c r="T701" s="74"/>
      <c r="U701" s="28"/>
      <c r="V701" s="28"/>
      <c r="W701" s="28"/>
      <c r="X701" s="28"/>
      <c r="Y701" s="28"/>
      <c r="Z701" s="28"/>
      <c r="AA701" s="28"/>
      <c r="AB701" s="28"/>
      <c r="AC701" s="28"/>
      <c r="AD701" s="28"/>
      <c r="AE701" s="28"/>
      <c r="AT701" s="13" t="s">
        <v>114</v>
      </c>
      <c r="AU701" s="13" t="s">
        <v>77</v>
      </c>
    </row>
    <row r="702" s="2" customFormat="1" ht="24.15" customHeight="1">
      <c r="A702" s="28"/>
      <c r="B702" s="29"/>
      <c r="C702" s="201" t="s">
        <v>1356</v>
      </c>
      <c r="D702" s="201" t="s">
        <v>1265</v>
      </c>
      <c r="E702" s="202" t="s">
        <v>1357</v>
      </c>
      <c r="F702" s="203" t="s">
        <v>1358</v>
      </c>
      <c r="G702" s="204" t="s">
        <v>108</v>
      </c>
      <c r="H702" s="205">
        <v>2</v>
      </c>
      <c r="I702" s="206">
        <v>1820</v>
      </c>
      <c r="J702" s="206">
        <f>ROUND(I702*H702,2)</f>
        <v>3640</v>
      </c>
      <c r="K702" s="203" t="s">
        <v>109</v>
      </c>
      <c r="L702" s="34"/>
      <c r="M702" s="207" t="s">
        <v>17</v>
      </c>
      <c r="N702" s="208" t="s">
        <v>40</v>
      </c>
      <c r="O702" s="180">
        <v>0</v>
      </c>
      <c r="P702" s="180">
        <f>O702*H702</f>
        <v>0</v>
      </c>
      <c r="Q702" s="180">
        <v>0</v>
      </c>
      <c r="R702" s="180">
        <f>Q702*H702</f>
        <v>0</v>
      </c>
      <c r="S702" s="180">
        <v>0</v>
      </c>
      <c r="T702" s="181">
        <f>S702*H702</f>
        <v>0</v>
      </c>
      <c r="U702" s="28"/>
      <c r="V702" s="28"/>
      <c r="W702" s="28"/>
      <c r="X702" s="28"/>
      <c r="Y702" s="28"/>
      <c r="Z702" s="28"/>
      <c r="AA702" s="28"/>
      <c r="AB702" s="28"/>
      <c r="AC702" s="28"/>
      <c r="AD702" s="28"/>
      <c r="AE702" s="28"/>
      <c r="AR702" s="182" t="s">
        <v>1268</v>
      </c>
      <c r="AT702" s="182" t="s">
        <v>1265</v>
      </c>
      <c r="AU702" s="182" t="s">
        <v>77</v>
      </c>
      <c r="AY702" s="13" t="s">
        <v>111</v>
      </c>
      <c r="BE702" s="183">
        <f>IF(N702="základní",J702,0)</f>
        <v>3640</v>
      </c>
      <c r="BF702" s="183">
        <f>IF(N702="snížená",J702,0)</f>
        <v>0</v>
      </c>
      <c r="BG702" s="183">
        <f>IF(N702="zákl. přenesená",J702,0)</f>
        <v>0</v>
      </c>
      <c r="BH702" s="183">
        <f>IF(N702="sníž. přenesená",J702,0)</f>
        <v>0</v>
      </c>
      <c r="BI702" s="183">
        <f>IF(N702="nulová",J702,0)</f>
        <v>0</v>
      </c>
      <c r="BJ702" s="13" t="s">
        <v>77</v>
      </c>
      <c r="BK702" s="183">
        <f>ROUND(I702*H702,2)</f>
        <v>3640</v>
      </c>
      <c r="BL702" s="13" t="s">
        <v>1268</v>
      </c>
      <c r="BM702" s="182" t="s">
        <v>1359</v>
      </c>
    </row>
    <row r="703" s="2" customFormat="1">
      <c r="A703" s="28"/>
      <c r="B703" s="29"/>
      <c r="C703" s="30"/>
      <c r="D703" s="184" t="s">
        <v>114</v>
      </c>
      <c r="E703" s="30"/>
      <c r="F703" s="185" t="s">
        <v>1358</v>
      </c>
      <c r="G703" s="30"/>
      <c r="H703" s="30"/>
      <c r="I703" s="30"/>
      <c r="J703" s="30"/>
      <c r="K703" s="30"/>
      <c r="L703" s="34"/>
      <c r="M703" s="186"/>
      <c r="N703" s="187"/>
      <c r="O703" s="73"/>
      <c r="P703" s="73"/>
      <c r="Q703" s="73"/>
      <c r="R703" s="73"/>
      <c r="S703" s="73"/>
      <c r="T703" s="74"/>
      <c r="U703" s="28"/>
      <c r="V703" s="28"/>
      <c r="W703" s="28"/>
      <c r="X703" s="28"/>
      <c r="Y703" s="28"/>
      <c r="Z703" s="28"/>
      <c r="AA703" s="28"/>
      <c r="AB703" s="28"/>
      <c r="AC703" s="28"/>
      <c r="AD703" s="28"/>
      <c r="AE703" s="28"/>
      <c r="AT703" s="13" t="s">
        <v>114</v>
      </c>
      <c r="AU703" s="13" t="s">
        <v>77</v>
      </c>
    </row>
    <row r="704" s="2" customFormat="1" ht="24.15" customHeight="1">
      <c r="A704" s="28"/>
      <c r="B704" s="29"/>
      <c r="C704" s="201" t="s">
        <v>1360</v>
      </c>
      <c r="D704" s="201" t="s">
        <v>1265</v>
      </c>
      <c r="E704" s="202" t="s">
        <v>1361</v>
      </c>
      <c r="F704" s="203" t="s">
        <v>1362</v>
      </c>
      <c r="G704" s="204" t="s">
        <v>108</v>
      </c>
      <c r="H704" s="205">
        <v>2</v>
      </c>
      <c r="I704" s="206">
        <v>2270</v>
      </c>
      <c r="J704" s="206">
        <f>ROUND(I704*H704,2)</f>
        <v>4540</v>
      </c>
      <c r="K704" s="203" t="s">
        <v>109</v>
      </c>
      <c r="L704" s="34"/>
      <c r="M704" s="207" t="s">
        <v>17</v>
      </c>
      <c r="N704" s="208" t="s">
        <v>40</v>
      </c>
      <c r="O704" s="180">
        <v>0</v>
      </c>
      <c r="P704" s="180">
        <f>O704*H704</f>
        <v>0</v>
      </c>
      <c r="Q704" s="180">
        <v>0</v>
      </c>
      <c r="R704" s="180">
        <f>Q704*H704</f>
        <v>0</v>
      </c>
      <c r="S704" s="180">
        <v>0</v>
      </c>
      <c r="T704" s="181">
        <f>S704*H704</f>
        <v>0</v>
      </c>
      <c r="U704" s="28"/>
      <c r="V704" s="28"/>
      <c r="W704" s="28"/>
      <c r="X704" s="28"/>
      <c r="Y704" s="28"/>
      <c r="Z704" s="28"/>
      <c r="AA704" s="28"/>
      <c r="AB704" s="28"/>
      <c r="AC704" s="28"/>
      <c r="AD704" s="28"/>
      <c r="AE704" s="28"/>
      <c r="AR704" s="182" t="s">
        <v>1268</v>
      </c>
      <c r="AT704" s="182" t="s">
        <v>1265</v>
      </c>
      <c r="AU704" s="182" t="s">
        <v>77</v>
      </c>
      <c r="AY704" s="13" t="s">
        <v>111</v>
      </c>
      <c r="BE704" s="183">
        <f>IF(N704="základní",J704,0)</f>
        <v>4540</v>
      </c>
      <c r="BF704" s="183">
        <f>IF(N704="snížená",J704,0)</f>
        <v>0</v>
      </c>
      <c r="BG704" s="183">
        <f>IF(N704="zákl. přenesená",J704,0)</f>
        <v>0</v>
      </c>
      <c r="BH704" s="183">
        <f>IF(N704="sníž. přenesená",J704,0)</f>
        <v>0</v>
      </c>
      <c r="BI704" s="183">
        <f>IF(N704="nulová",J704,0)</f>
        <v>0</v>
      </c>
      <c r="BJ704" s="13" t="s">
        <v>77</v>
      </c>
      <c r="BK704" s="183">
        <f>ROUND(I704*H704,2)</f>
        <v>4540</v>
      </c>
      <c r="BL704" s="13" t="s">
        <v>1268</v>
      </c>
      <c r="BM704" s="182" t="s">
        <v>1363</v>
      </c>
    </row>
    <row r="705" s="2" customFormat="1">
      <c r="A705" s="28"/>
      <c r="B705" s="29"/>
      <c r="C705" s="30"/>
      <c r="D705" s="184" t="s">
        <v>114</v>
      </c>
      <c r="E705" s="30"/>
      <c r="F705" s="185" t="s">
        <v>1362</v>
      </c>
      <c r="G705" s="30"/>
      <c r="H705" s="30"/>
      <c r="I705" s="30"/>
      <c r="J705" s="30"/>
      <c r="K705" s="30"/>
      <c r="L705" s="34"/>
      <c r="M705" s="186"/>
      <c r="N705" s="187"/>
      <c r="O705" s="73"/>
      <c r="P705" s="73"/>
      <c r="Q705" s="73"/>
      <c r="R705" s="73"/>
      <c r="S705" s="73"/>
      <c r="T705" s="74"/>
      <c r="U705" s="28"/>
      <c r="V705" s="28"/>
      <c r="W705" s="28"/>
      <c r="X705" s="28"/>
      <c r="Y705" s="28"/>
      <c r="Z705" s="28"/>
      <c r="AA705" s="28"/>
      <c r="AB705" s="28"/>
      <c r="AC705" s="28"/>
      <c r="AD705" s="28"/>
      <c r="AE705" s="28"/>
      <c r="AT705" s="13" t="s">
        <v>114</v>
      </c>
      <c r="AU705" s="13" t="s">
        <v>77</v>
      </c>
    </row>
    <row r="706" s="2" customFormat="1" ht="16.5" customHeight="1">
      <c r="A706" s="28"/>
      <c r="B706" s="29"/>
      <c r="C706" s="201" t="s">
        <v>1364</v>
      </c>
      <c r="D706" s="201" t="s">
        <v>1265</v>
      </c>
      <c r="E706" s="202" t="s">
        <v>1365</v>
      </c>
      <c r="F706" s="203" t="s">
        <v>1366</v>
      </c>
      <c r="G706" s="204" t="s">
        <v>108</v>
      </c>
      <c r="H706" s="205">
        <v>2</v>
      </c>
      <c r="I706" s="206">
        <v>106</v>
      </c>
      <c r="J706" s="206">
        <f>ROUND(I706*H706,2)</f>
        <v>212</v>
      </c>
      <c r="K706" s="203" t="s">
        <v>109</v>
      </c>
      <c r="L706" s="34"/>
      <c r="M706" s="207" t="s">
        <v>17</v>
      </c>
      <c r="N706" s="208" t="s">
        <v>40</v>
      </c>
      <c r="O706" s="180">
        <v>0</v>
      </c>
      <c r="P706" s="180">
        <f>O706*H706</f>
        <v>0</v>
      </c>
      <c r="Q706" s="180">
        <v>0</v>
      </c>
      <c r="R706" s="180">
        <f>Q706*H706</f>
        <v>0</v>
      </c>
      <c r="S706" s="180">
        <v>0</v>
      </c>
      <c r="T706" s="181">
        <f>S706*H706</f>
        <v>0</v>
      </c>
      <c r="U706" s="28"/>
      <c r="V706" s="28"/>
      <c r="W706" s="28"/>
      <c r="X706" s="28"/>
      <c r="Y706" s="28"/>
      <c r="Z706" s="28"/>
      <c r="AA706" s="28"/>
      <c r="AB706" s="28"/>
      <c r="AC706" s="28"/>
      <c r="AD706" s="28"/>
      <c r="AE706" s="28"/>
      <c r="AR706" s="182" t="s">
        <v>1268</v>
      </c>
      <c r="AT706" s="182" t="s">
        <v>1265</v>
      </c>
      <c r="AU706" s="182" t="s">
        <v>77</v>
      </c>
      <c r="AY706" s="13" t="s">
        <v>111</v>
      </c>
      <c r="BE706" s="183">
        <f>IF(N706="základní",J706,0)</f>
        <v>212</v>
      </c>
      <c r="BF706" s="183">
        <f>IF(N706="snížená",J706,0)</f>
        <v>0</v>
      </c>
      <c r="BG706" s="183">
        <f>IF(N706="zákl. přenesená",J706,0)</f>
        <v>0</v>
      </c>
      <c r="BH706" s="183">
        <f>IF(N706="sníž. přenesená",J706,0)</f>
        <v>0</v>
      </c>
      <c r="BI706" s="183">
        <f>IF(N706="nulová",J706,0)</f>
        <v>0</v>
      </c>
      <c r="BJ706" s="13" t="s">
        <v>77</v>
      </c>
      <c r="BK706" s="183">
        <f>ROUND(I706*H706,2)</f>
        <v>212</v>
      </c>
      <c r="BL706" s="13" t="s">
        <v>1268</v>
      </c>
      <c r="BM706" s="182" t="s">
        <v>1367</v>
      </c>
    </row>
    <row r="707" s="2" customFormat="1">
      <c r="A707" s="28"/>
      <c r="B707" s="29"/>
      <c r="C707" s="30"/>
      <c r="D707" s="184" t="s">
        <v>114</v>
      </c>
      <c r="E707" s="30"/>
      <c r="F707" s="185" t="s">
        <v>1368</v>
      </c>
      <c r="G707" s="30"/>
      <c r="H707" s="30"/>
      <c r="I707" s="30"/>
      <c r="J707" s="30"/>
      <c r="K707" s="30"/>
      <c r="L707" s="34"/>
      <c r="M707" s="186"/>
      <c r="N707" s="187"/>
      <c r="O707" s="73"/>
      <c r="P707" s="73"/>
      <c r="Q707" s="73"/>
      <c r="R707" s="73"/>
      <c r="S707" s="73"/>
      <c r="T707" s="74"/>
      <c r="U707" s="28"/>
      <c r="V707" s="28"/>
      <c r="W707" s="28"/>
      <c r="X707" s="28"/>
      <c r="Y707" s="28"/>
      <c r="Z707" s="28"/>
      <c r="AA707" s="28"/>
      <c r="AB707" s="28"/>
      <c r="AC707" s="28"/>
      <c r="AD707" s="28"/>
      <c r="AE707" s="28"/>
      <c r="AT707" s="13" t="s">
        <v>114</v>
      </c>
      <c r="AU707" s="13" t="s">
        <v>77</v>
      </c>
    </row>
    <row r="708" s="2" customFormat="1" ht="16.5" customHeight="1">
      <c r="A708" s="28"/>
      <c r="B708" s="29"/>
      <c r="C708" s="201" t="s">
        <v>1369</v>
      </c>
      <c r="D708" s="201" t="s">
        <v>1265</v>
      </c>
      <c r="E708" s="202" t="s">
        <v>1370</v>
      </c>
      <c r="F708" s="203" t="s">
        <v>1371</v>
      </c>
      <c r="G708" s="204" t="s">
        <v>108</v>
      </c>
      <c r="H708" s="205">
        <v>10</v>
      </c>
      <c r="I708" s="206">
        <v>24</v>
      </c>
      <c r="J708" s="206">
        <f>ROUND(I708*H708,2)</f>
        <v>240</v>
      </c>
      <c r="K708" s="203" t="s">
        <v>109</v>
      </c>
      <c r="L708" s="34"/>
      <c r="M708" s="207" t="s">
        <v>17</v>
      </c>
      <c r="N708" s="208" t="s">
        <v>40</v>
      </c>
      <c r="O708" s="180">
        <v>0</v>
      </c>
      <c r="P708" s="180">
        <f>O708*H708</f>
        <v>0</v>
      </c>
      <c r="Q708" s="180">
        <v>0</v>
      </c>
      <c r="R708" s="180">
        <f>Q708*H708</f>
        <v>0</v>
      </c>
      <c r="S708" s="180">
        <v>0</v>
      </c>
      <c r="T708" s="181">
        <f>S708*H708</f>
        <v>0</v>
      </c>
      <c r="U708" s="28"/>
      <c r="V708" s="28"/>
      <c r="W708" s="28"/>
      <c r="X708" s="28"/>
      <c r="Y708" s="28"/>
      <c r="Z708" s="28"/>
      <c r="AA708" s="28"/>
      <c r="AB708" s="28"/>
      <c r="AC708" s="28"/>
      <c r="AD708" s="28"/>
      <c r="AE708" s="28"/>
      <c r="AR708" s="182" t="s">
        <v>1268</v>
      </c>
      <c r="AT708" s="182" t="s">
        <v>1265</v>
      </c>
      <c r="AU708" s="182" t="s">
        <v>77</v>
      </c>
      <c r="AY708" s="13" t="s">
        <v>111</v>
      </c>
      <c r="BE708" s="183">
        <f>IF(N708="základní",J708,0)</f>
        <v>240</v>
      </c>
      <c r="BF708" s="183">
        <f>IF(N708="snížená",J708,0)</f>
        <v>0</v>
      </c>
      <c r="BG708" s="183">
        <f>IF(N708="zákl. přenesená",J708,0)</f>
        <v>0</v>
      </c>
      <c r="BH708" s="183">
        <f>IF(N708="sníž. přenesená",J708,0)</f>
        <v>0</v>
      </c>
      <c r="BI708" s="183">
        <f>IF(N708="nulová",J708,0)</f>
        <v>0</v>
      </c>
      <c r="BJ708" s="13" t="s">
        <v>77</v>
      </c>
      <c r="BK708" s="183">
        <f>ROUND(I708*H708,2)</f>
        <v>240</v>
      </c>
      <c r="BL708" s="13" t="s">
        <v>1268</v>
      </c>
      <c r="BM708" s="182" t="s">
        <v>1372</v>
      </c>
    </row>
    <row r="709" s="2" customFormat="1">
      <c r="A709" s="28"/>
      <c r="B709" s="29"/>
      <c r="C709" s="30"/>
      <c r="D709" s="184" t="s">
        <v>114</v>
      </c>
      <c r="E709" s="30"/>
      <c r="F709" s="185" t="s">
        <v>1371</v>
      </c>
      <c r="G709" s="30"/>
      <c r="H709" s="30"/>
      <c r="I709" s="30"/>
      <c r="J709" s="30"/>
      <c r="K709" s="30"/>
      <c r="L709" s="34"/>
      <c r="M709" s="186"/>
      <c r="N709" s="187"/>
      <c r="O709" s="73"/>
      <c r="P709" s="73"/>
      <c r="Q709" s="73"/>
      <c r="R709" s="73"/>
      <c r="S709" s="73"/>
      <c r="T709" s="74"/>
      <c r="U709" s="28"/>
      <c r="V709" s="28"/>
      <c r="W709" s="28"/>
      <c r="X709" s="28"/>
      <c r="Y709" s="28"/>
      <c r="Z709" s="28"/>
      <c r="AA709" s="28"/>
      <c r="AB709" s="28"/>
      <c r="AC709" s="28"/>
      <c r="AD709" s="28"/>
      <c r="AE709" s="28"/>
      <c r="AT709" s="13" t="s">
        <v>114</v>
      </c>
      <c r="AU709" s="13" t="s">
        <v>77</v>
      </c>
    </row>
    <row r="710" s="2" customFormat="1" ht="16.5" customHeight="1">
      <c r="A710" s="28"/>
      <c r="B710" s="29"/>
      <c r="C710" s="201" t="s">
        <v>1373</v>
      </c>
      <c r="D710" s="201" t="s">
        <v>1265</v>
      </c>
      <c r="E710" s="202" t="s">
        <v>1374</v>
      </c>
      <c r="F710" s="203" t="s">
        <v>1375</v>
      </c>
      <c r="G710" s="204" t="s">
        <v>108</v>
      </c>
      <c r="H710" s="205">
        <v>1</v>
      </c>
      <c r="I710" s="206">
        <v>1570</v>
      </c>
      <c r="J710" s="206">
        <f>ROUND(I710*H710,2)</f>
        <v>1570</v>
      </c>
      <c r="K710" s="203" t="s">
        <v>109</v>
      </c>
      <c r="L710" s="34"/>
      <c r="M710" s="207" t="s">
        <v>17</v>
      </c>
      <c r="N710" s="208" t="s">
        <v>40</v>
      </c>
      <c r="O710" s="180">
        <v>0</v>
      </c>
      <c r="P710" s="180">
        <f>O710*H710</f>
        <v>0</v>
      </c>
      <c r="Q710" s="180">
        <v>0</v>
      </c>
      <c r="R710" s="180">
        <f>Q710*H710</f>
        <v>0</v>
      </c>
      <c r="S710" s="180">
        <v>0</v>
      </c>
      <c r="T710" s="181">
        <f>S710*H710</f>
        <v>0</v>
      </c>
      <c r="U710" s="28"/>
      <c r="V710" s="28"/>
      <c r="W710" s="28"/>
      <c r="X710" s="28"/>
      <c r="Y710" s="28"/>
      <c r="Z710" s="28"/>
      <c r="AA710" s="28"/>
      <c r="AB710" s="28"/>
      <c r="AC710" s="28"/>
      <c r="AD710" s="28"/>
      <c r="AE710" s="28"/>
      <c r="AR710" s="182" t="s">
        <v>1268</v>
      </c>
      <c r="AT710" s="182" t="s">
        <v>1265</v>
      </c>
      <c r="AU710" s="182" t="s">
        <v>77</v>
      </c>
      <c r="AY710" s="13" t="s">
        <v>111</v>
      </c>
      <c r="BE710" s="183">
        <f>IF(N710="základní",J710,0)</f>
        <v>1570</v>
      </c>
      <c r="BF710" s="183">
        <f>IF(N710="snížená",J710,0)</f>
        <v>0</v>
      </c>
      <c r="BG710" s="183">
        <f>IF(N710="zákl. přenesená",J710,0)</f>
        <v>0</v>
      </c>
      <c r="BH710" s="183">
        <f>IF(N710="sníž. přenesená",J710,0)</f>
        <v>0</v>
      </c>
      <c r="BI710" s="183">
        <f>IF(N710="nulová",J710,0)</f>
        <v>0</v>
      </c>
      <c r="BJ710" s="13" t="s">
        <v>77</v>
      </c>
      <c r="BK710" s="183">
        <f>ROUND(I710*H710,2)</f>
        <v>1570</v>
      </c>
      <c r="BL710" s="13" t="s">
        <v>1268</v>
      </c>
      <c r="BM710" s="182" t="s">
        <v>1376</v>
      </c>
    </row>
    <row r="711" s="2" customFormat="1">
      <c r="A711" s="28"/>
      <c r="B711" s="29"/>
      <c r="C711" s="30"/>
      <c r="D711" s="184" t="s">
        <v>114</v>
      </c>
      <c r="E711" s="30"/>
      <c r="F711" s="185" t="s">
        <v>1377</v>
      </c>
      <c r="G711" s="30"/>
      <c r="H711" s="30"/>
      <c r="I711" s="30"/>
      <c r="J711" s="30"/>
      <c r="K711" s="30"/>
      <c r="L711" s="34"/>
      <c r="M711" s="186"/>
      <c r="N711" s="187"/>
      <c r="O711" s="73"/>
      <c r="P711" s="73"/>
      <c r="Q711" s="73"/>
      <c r="R711" s="73"/>
      <c r="S711" s="73"/>
      <c r="T711" s="74"/>
      <c r="U711" s="28"/>
      <c r="V711" s="28"/>
      <c r="W711" s="28"/>
      <c r="X711" s="28"/>
      <c r="Y711" s="28"/>
      <c r="Z711" s="28"/>
      <c r="AA711" s="28"/>
      <c r="AB711" s="28"/>
      <c r="AC711" s="28"/>
      <c r="AD711" s="28"/>
      <c r="AE711" s="28"/>
      <c r="AT711" s="13" t="s">
        <v>114</v>
      </c>
      <c r="AU711" s="13" t="s">
        <v>77</v>
      </c>
    </row>
    <row r="712" s="2" customFormat="1" ht="16.5" customHeight="1">
      <c r="A712" s="28"/>
      <c r="B712" s="29"/>
      <c r="C712" s="201" t="s">
        <v>1378</v>
      </c>
      <c r="D712" s="201" t="s">
        <v>1265</v>
      </c>
      <c r="E712" s="202" t="s">
        <v>1379</v>
      </c>
      <c r="F712" s="203" t="s">
        <v>1380</v>
      </c>
      <c r="G712" s="204" t="s">
        <v>1381</v>
      </c>
      <c r="H712" s="205">
        <v>2</v>
      </c>
      <c r="I712" s="206">
        <v>20.5</v>
      </c>
      <c r="J712" s="206">
        <f>ROUND(I712*H712,2)</f>
        <v>41</v>
      </c>
      <c r="K712" s="203" t="s">
        <v>109</v>
      </c>
      <c r="L712" s="34"/>
      <c r="M712" s="207" t="s">
        <v>17</v>
      </c>
      <c r="N712" s="208" t="s">
        <v>40</v>
      </c>
      <c r="O712" s="180">
        <v>0</v>
      </c>
      <c r="P712" s="180">
        <f>O712*H712</f>
        <v>0</v>
      </c>
      <c r="Q712" s="180">
        <v>0</v>
      </c>
      <c r="R712" s="180">
        <f>Q712*H712</f>
        <v>0</v>
      </c>
      <c r="S712" s="180">
        <v>0</v>
      </c>
      <c r="T712" s="181">
        <f>S712*H712</f>
        <v>0</v>
      </c>
      <c r="U712" s="28"/>
      <c r="V712" s="28"/>
      <c r="W712" s="28"/>
      <c r="X712" s="28"/>
      <c r="Y712" s="28"/>
      <c r="Z712" s="28"/>
      <c r="AA712" s="28"/>
      <c r="AB712" s="28"/>
      <c r="AC712" s="28"/>
      <c r="AD712" s="28"/>
      <c r="AE712" s="28"/>
      <c r="AR712" s="182" t="s">
        <v>1268</v>
      </c>
      <c r="AT712" s="182" t="s">
        <v>1265</v>
      </c>
      <c r="AU712" s="182" t="s">
        <v>77</v>
      </c>
      <c r="AY712" s="13" t="s">
        <v>111</v>
      </c>
      <c r="BE712" s="183">
        <f>IF(N712="základní",J712,0)</f>
        <v>41</v>
      </c>
      <c r="BF712" s="183">
        <f>IF(N712="snížená",J712,0)</f>
        <v>0</v>
      </c>
      <c r="BG712" s="183">
        <f>IF(N712="zákl. přenesená",J712,0)</f>
        <v>0</v>
      </c>
      <c r="BH712" s="183">
        <f>IF(N712="sníž. přenesená",J712,0)</f>
        <v>0</v>
      </c>
      <c r="BI712" s="183">
        <f>IF(N712="nulová",J712,0)</f>
        <v>0</v>
      </c>
      <c r="BJ712" s="13" t="s">
        <v>77</v>
      </c>
      <c r="BK712" s="183">
        <f>ROUND(I712*H712,2)</f>
        <v>41</v>
      </c>
      <c r="BL712" s="13" t="s">
        <v>1268</v>
      </c>
      <c r="BM712" s="182" t="s">
        <v>1382</v>
      </c>
    </row>
    <row r="713" s="2" customFormat="1">
      <c r="A713" s="28"/>
      <c r="B713" s="29"/>
      <c r="C713" s="30"/>
      <c r="D713" s="184" t="s">
        <v>114</v>
      </c>
      <c r="E713" s="30"/>
      <c r="F713" s="185" t="s">
        <v>1383</v>
      </c>
      <c r="G713" s="30"/>
      <c r="H713" s="30"/>
      <c r="I713" s="30"/>
      <c r="J713" s="30"/>
      <c r="K713" s="30"/>
      <c r="L713" s="34"/>
      <c r="M713" s="186"/>
      <c r="N713" s="187"/>
      <c r="O713" s="73"/>
      <c r="P713" s="73"/>
      <c r="Q713" s="73"/>
      <c r="R713" s="73"/>
      <c r="S713" s="73"/>
      <c r="T713" s="74"/>
      <c r="U713" s="28"/>
      <c r="V713" s="28"/>
      <c r="W713" s="28"/>
      <c r="X713" s="28"/>
      <c r="Y713" s="28"/>
      <c r="Z713" s="28"/>
      <c r="AA713" s="28"/>
      <c r="AB713" s="28"/>
      <c r="AC713" s="28"/>
      <c r="AD713" s="28"/>
      <c r="AE713" s="28"/>
      <c r="AT713" s="13" t="s">
        <v>114</v>
      </c>
      <c r="AU713" s="13" t="s">
        <v>77</v>
      </c>
    </row>
    <row r="714" s="2" customFormat="1" ht="16.5" customHeight="1">
      <c r="A714" s="28"/>
      <c r="B714" s="29"/>
      <c r="C714" s="201" t="s">
        <v>1384</v>
      </c>
      <c r="D714" s="201" t="s">
        <v>1265</v>
      </c>
      <c r="E714" s="202" t="s">
        <v>1385</v>
      </c>
      <c r="F714" s="203" t="s">
        <v>1386</v>
      </c>
      <c r="G714" s="204" t="s">
        <v>108</v>
      </c>
      <c r="H714" s="205">
        <v>2</v>
      </c>
      <c r="I714" s="206">
        <v>91.5</v>
      </c>
      <c r="J714" s="206">
        <f>ROUND(I714*H714,2)</f>
        <v>183</v>
      </c>
      <c r="K714" s="203" t="s">
        <v>109</v>
      </c>
      <c r="L714" s="34"/>
      <c r="M714" s="207" t="s">
        <v>17</v>
      </c>
      <c r="N714" s="208" t="s">
        <v>40</v>
      </c>
      <c r="O714" s="180">
        <v>0</v>
      </c>
      <c r="P714" s="180">
        <f>O714*H714</f>
        <v>0</v>
      </c>
      <c r="Q714" s="180">
        <v>0</v>
      </c>
      <c r="R714" s="180">
        <f>Q714*H714</f>
        <v>0</v>
      </c>
      <c r="S714" s="180">
        <v>0</v>
      </c>
      <c r="T714" s="181">
        <f>S714*H714</f>
        <v>0</v>
      </c>
      <c r="U714" s="28"/>
      <c r="V714" s="28"/>
      <c r="W714" s="28"/>
      <c r="X714" s="28"/>
      <c r="Y714" s="28"/>
      <c r="Z714" s="28"/>
      <c r="AA714" s="28"/>
      <c r="AB714" s="28"/>
      <c r="AC714" s="28"/>
      <c r="AD714" s="28"/>
      <c r="AE714" s="28"/>
      <c r="AR714" s="182" t="s">
        <v>1268</v>
      </c>
      <c r="AT714" s="182" t="s">
        <v>1265</v>
      </c>
      <c r="AU714" s="182" t="s">
        <v>77</v>
      </c>
      <c r="AY714" s="13" t="s">
        <v>111</v>
      </c>
      <c r="BE714" s="183">
        <f>IF(N714="základní",J714,0)</f>
        <v>183</v>
      </c>
      <c r="BF714" s="183">
        <f>IF(N714="snížená",J714,0)</f>
        <v>0</v>
      </c>
      <c r="BG714" s="183">
        <f>IF(N714="zákl. přenesená",J714,0)</f>
        <v>0</v>
      </c>
      <c r="BH714" s="183">
        <f>IF(N714="sníž. přenesená",J714,0)</f>
        <v>0</v>
      </c>
      <c r="BI714" s="183">
        <f>IF(N714="nulová",J714,0)</f>
        <v>0</v>
      </c>
      <c r="BJ714" s="13" t="s">
        <v>77</v>
      </c>
      <c r="BK714" s="183">
        <f>ROUND(I714*H714,2)</f>
        <v>183</v>
      </c>
      <c r="BL714" s="13" t="s">
        <v>1268</v>
      </c>
      <c r="BM714" s="182" t="s">
        <v>1387</v>
      </c>
    </row>
    <row r="715" s="2" customFormat="1">
      <c r="A715" s="28"/>
      <c r="B715" s="29"/>
      <c r="C715" s="30"/>
      <c r="D715" s="184" t="s">
        <v>114</v>
      </c>
      <c r="E715" s="30"/>
      <c r="F715" s="185" t="s">
        <v>1386</v>
      </c>
      <c r="G715" s="30"/>
      <c r="H715" s="30"/>
      <c r="I715" s="30"/>
      <c r="J715" s="30"/>
      <c r="K715" s="30"/>
      <c r="L715" s="34"/>
      <c r="M715" s="186"/>
      <c r="N715" s="187"/>
      <c r="O715" s="73"/>
      <c r="P715" s="73"/>
      <c r="Q715" s="73"/>
      <c r="R715" s="73"/>
      <c r="S715" s="73"/>
      <c r="T715" s="74"/>
      <c r="U715" s="28"/>
      <c r="V715" s="28"/>
      <c r="W715" s="28"/>
      <c r="X715" s="28"/>
      <c r="Y715" s="28"/>
      <c r="Z715" s="28"/>
      <c r="AA715" s="28"/>
      <c r="AB715" s="28"/>
      <c r="AC715" s="28"/>
      <c r="AD715" s="28"/>
      <c r="AE715" s="28"/>
      <c r="AT715" s="13" t="s">
        <v>114</v>
      </c>
      <c r="AU715" s="13" t="s">
        <v>77</v>
      </c>
    </row>
    <row r="716" s="2" customFormat="1" ht="16.5" customHeight="1">
      <c r="A716" s="28"/>
      <c r="B716" s="29"/>
      <c r="C716" s="201" t="s">
        <v>1388</v>
      </c>
      <c r="D716" s="201" t="s">
        <v>1265</v>
      </c>
      <c r="E716" s="202" t="s">
        <v>1389</v>
      </c>
      <c r="F716" s="203" t="s">
        <v>1390</v>
      </c>
      <c r="G716" s="204" t="s">
        <v>108</v>
      </c>
      <c r="H716" s="205">
        <v>2</v>
      </c>
      <c r="I716" s="206">
        <v>52.600000000000001</v>
      </c>
      <c r="J716" s="206">
        <f>ROUND(I716*H716,2)</f>
        <v>105.2</v>
      </c>
      <c r="K716" s="203" t="s">
        <v>109</v>
      </c>
      <c r="L716" s="34"/>
      <c r="M716" s="207" t="s">
        <v>17</v>
      </c>
      <c r="N716" s="208" t="s">
        <v>40</v>
      </c>
      <c r="O716" s="180">
        <v>0</v>
      </c>
      <c r="P716" s="180">
        <f>O716*H716</f>
        <v>0</v>
      </c>
      <c r="Q716" s="180">
        <v>0</v>
      </c>
      <c r="R716" s="180">
        <f>Q716*H716</f>
        <v>0</v>
      </c>
      <c r="S716" s="180">
        <v>0</v>
      </c>
      <c r="T716" s="181">
        <f>S716*H716</f>
        <v>0</v>
      </c>
      <c r="U716" s="28"/>
      <c r="V716" s="28"/>
      <c r="W716" s="28"/>
      <c r="X716" s="28"/>
      <c r="Y716" s="28"/>
      <c r="Z716" s="28"/>
      <c r="AA716" s="28"/>
      <c r="AB716" s="28"/>
      <c r="AC716" s="28"/>
      <c r="AD716" s="28"/>
      <c r="AE716" s="28"/>
      <c r="AR716" s="182" t="s">
        <v>1268</v>
      </c>
      <c r="AT716" s="182" t="s">
        <v>1265</v>
      </c>
      <c r="AU716" s="182" t="s">
        <v>77</v>
      </c>
      <c r="AY716" s="13" t="s">
        <v>111</v>
      </c>
      <c r="BE716" s="183">
        <f>IF(N716="základní",J716,0)</f>
        <v>105.2</v>
      </c>
      <c r="BF716" s="183">
        <f>IF(N716="snížená",J716,0)</f>
        <v>0</v>
      </c>
      <c r="BG716" s="183">
        <f>IF(N716="zákl. přenesená",J716,0)</f>
        <v>0</v>
      </c>
      <c r="BH716" s="183">
        <f>IF(N716="sníž. přenesená",J716,0)</f>
        <v>0</v>
      </c>
      <c r="BI716" s="183">
        <f>IF(N716="nulová",J716,0)</f>
        <v>0</v>
      </c>
      <c r="BJ716" s="13" t="s">
        <v>77</v>
      </c>
      <c r="BK716" s="183">
        <f>ROUND(I716*H716,2)</f>
        <v>105.2</v>
      </c>
      <c r="BL716" s="13" t="s">
        <v>1268</v>
      </c>
      <c r="BM716" s="182" t="s">
        <v>1391</v>
      </c>
    </row>
    <row r="717" s="2" customFormat="1">
      <c r="A717" s="28"/>
      <c r="B717" s="29"/>
      <c r="C717" s="30"/>
      <c r="D717" s="184" t="s">
        <v>114</v>
      </c>
      <c r="E717" s="30"/>
      <c r="F717" s="185" t="s">
        <v>1390</v>
      </c>
      <c r="G717" s="30"/>
      <c r="H717" s="30"/>
      <c r="I717" s="30"/>
      <c r="J717" s="30"/>
      <c r="K717" s="30"/>
      <c r="L717" s="34"/>
      <c r="M717" s="186"/>
      <c r="N717" s="187"/>
      <c r="O717" s="73"/>
      <c r="P717" s="73"/>
      <c r="Q717" s="73"/>
      <c r="R717" s="73"/>
      <c r="S717" s="73"/>
      <c r="T717" s="74"/>
      <c r="U717" s="28"/>
      <c r="V717" s="28"/>
      <c r="W717" s="28"/>
      <c r="X717" s="28"/>
      <c r="Y717" s="28"/>
      <c r="Z717" s="28"/>
      <c r="AA717" s="28"/>
      <c r="AB717" s="28"/>
      <c r="AC717" s="28"/>
      <c r="AD717" s="28"/>
      <c r="AE717" s="28"/>
      <c r="AT717" s="13" t="s">
        <v>114</v>
      </c>
      <c r="AU717" s="13" t="s">
        <v>77</v>
      </c>
    </row>
    <row r="718" s="2" customFormat="1" ht="16.5" customHeight="1">
      <c r="A718" s="28"/>
      <c r="B718" s="29"/>
      <c r="C718" s="201" t="s">
        <v>1392</v>
      </c>
      <c r="D718" s="201" t="s">
        <v>1265</v>
      </c>
      <c r="E718" s="202" t="s">
        <v>1393</v>
      </c>
      <c r="F718" s="203" t="s">
        <v>1394</v>
      </c>
      <c r="G718" s="204" t="s">
        <v>108</v>
      </c>
      <c r="H718" s="205">
        <v>1</v>
      </c>
      <c r="I718" s="206">
        <v>417</v>
      </c>
      <c r="J718" s="206">
        <f>ROUND(I718*H718,2)</f>
        <v>417</v>
      </c>
      <c r="K718" s="203" t="s">
        <v>109</v>
      </c>
      <c r="L718" s="34"/>
      <c r="M718" s="207" t="s">
        <v>17</v>
      </c>
      <c r="N718" s="208" t="s">
        <v>40</v>
      </c>
      <c r="O718" s="180">
        <v>0</v>
      </c>
      <c r="P718" s="180">
        <f>O718*H718</f>
        <v>0</v>
      </c>
      <c r="Q718" s="180">
        <v>0</v>
      </c>
      <c r="R718" s="180">
        <f>Q718*H718</f>
        <v>0</v>
      </c>
      <c r="S718" s="180">
        <v>0</v>
      </c>
      <c r="T718" s="181">
        <f>S718*H718</f>
        <v>0</v>
      </c>
      <c r="U718" s="28"/>
      <c r="V718" s="28"/>
      <c r="W718" s="28"/>
      <c r="X718" s="28"/>
      <c r="Y718" s="28"/>
      <c r="Z718" s="28"/>
      <c r="AA718" s="28"/>
      <c r="AB718" s="28"/>
      <c r="AC718" s="28"/>
      <c r="AD718" s="28"/>
      <c r="AE718" s="28"/>
      <c r="AR718" s="182" t="s">
        <v>1268</v>
      </c>
      <c r="AT718" s="182" t="s">
        <v>1265</v>
      </c>
      <c r="AU718" s="182" t="s">
        <v>77</v>
      </c>
      <c r="AY718" s="13" t="s">
        <v>111</v>
      </c>
      <c r="BE718" s="183">
        <f>IF(N718="základní",J718,0)</f>
        <v>417</v>
      </c>
      <c r="BF718" s="183">
        <f>IF(N718="snížená",J718,0)</f>
        <v>0</v>
      </c>
      <c r="BG718" s="183">
        <f>IF(N718="zákl. přenesená",J718,0)</f>
        <v>0</v>
      </c>
      <c r="BH718" s="183">
        <f>IF(N718="sníž. přenesená",J718,0)</f>
        <v>0</v>
      </c>
      <c r="BI718" s="183">
        <f>IF(N718="nulová",J718,0)</f>
        <v>0</v>
      </c>
      <c r="BJ718" s="13" t="s">
        <v>77</v>
      </c>
      <c r="BK718" s="183">
        <f>ROUND(I718*H718,2)</f>
        <v>417</v>
      </c>
      <c r="BL718" s="13" t="s">
        <v>1268</v>
      </c>
      <c r="BM718" s="182" t="s">
        <v>1395</v>
      </c>
    </row>
    <row r="719" s="2" customFormat="1">
      <c r="A719" s="28"/>
      <c r="B719" s="29"/>
      <c r="C719" s="30"/>
      <c r="D719" s="184" t="s">
        <v>114</v>
      </c>
      <c r="E719" s="30"/>
      <c r="F719" s="185" t="s">
        <v>1394</v>
      </c>
      <c r="G719" s="30"/>
      <c r="H719" s="30"/>
      <c r="I719" s="30"/>
      <c r="J719" s="30"/>
      <c r="K719" s="30"/>
      <c r="L719" s="34"/>
      <c r="M719" s="186"/>
      <c r="N719" s="187"/>
      <c r="O719" s="73"/>
      <c r="P719" s="73"/>
      <c r="Q719" s="73"/>
      <c r="R719" s="73"/>
      <c r="S719" s="73"/>
      <c r="T719" s="74"/>
      <c r="U719" s="28"/>
      <c r="V719" s="28"/>
      <c r="W719" s="28"/>
      <c r="X719" s="28"/>
      <c r="Y719" s="28"/>
      <c r="Z719" s="28"/>
      <c r="AA719" s="28"/>
      <c r="AB719" s="28"/>
      <c r="AC719" s="28"/>
      <c r="AD719" s="28"/>
      <c r="AE719" s="28"/>
      <c r="AT719" s="13" t="s">
        <v>114</v>
      </c>
      <c r="AU719" s="13" t="s">
        <v>77</v>
      </c>
    </row>
    <row r="720" s="2" customFormat="1" ht="16.5" customHeight="1">
      <c r="A720" s="28"/>
      <c r="B720" s="29"/>
      <c r="C720" s="201" t="s">
        <v>1396</v>
      </c>
      <c r="D720" s="201" t="s">
        <v>1265</v>
      </c>
      <c r="E720" s="202" t="s">
        <v>1397</v>
      </c>
      <c r="F720" s="203" t="s">
        <v>1398</v>
      </c>
      <c r="G720" s="204" t="s">
        <v>136</v>
      </c>
      <c r="H720" s="205">
        <v>50</v>
      </c>
      <c r="I720" s="206">
        <v>60</v>
      </c>
      <c r="J720" s="206">
        <f>ROUND(I720*H720,2)</f>
        <v>3000</v>
      </c>
      <c r="K720" s="203" t="s">
        <v>109</v>
      </c>
      <c r="L720" s="34"/>
      <c r="M720" s="207" t="s">
        <v>17</v>
      </c>
      <c r="N720" s="208" t="s">
        <v>40</v>
      </c>
      <c r="O720" s="180">
        <v>0</v>
      </c>
      <c r="P720" s="180">
        <f>O720*H720</f>
        <v>0</v>
      </c>
      <c r="Q720" s="180">
        <v>0</v>
      </c>
      <c r="R720" s="180">
        <f>Q720*H720</f>
        <v>0</v>
      </c>
      <c r="S720" s="180">
        <v>0</v>
      </c>
      <c r="T720" s="181">
        <f>S720*H720</f>
        <v>0</v>
      </c>
      <c r="U720" s="28"/>
      <c r="V720" s="28"/>
      <c r="W720" s="28"/>
      <c r="X720" s="28"/>
      <c r="Y720" s="28"/>
      <c r="Z720" s="28"/>
      <c r="AA720" s="28"/>
      <c r="AB720" s="28"/>
      <c r="AC720" s="28"/>
      <c r="AD720" s="28"/>
      <c r="AE720" s="28"/>
      <c r="AR720" s="182" t="s">
        <v>1268</v>
      </c>
      <c r="AT720" s="182" t="s">
        <v>1265</v>
      </c>
      <c r="AU720" s="182" t="s">
        <v>77</v>
      </c>
      <c r="AY720" s="13" t="s">
        <v>111</v>
      </c>
      <c r="BE720" s="183">
        <f>IF(N720="základní",J720,0)</f>
        <v>3000</v>
      </c>
      <c r="BF720" s="183">
        <f>IF(N720="snížená",J720,0)</f>
        <v>0</v>
      </c>
      <c r="BG720" s="183">
        <f>IF(N720="zákl. přenesená",J720,0)</f>
        <v>0</v>
      </c>
      <c r="BH720" s="183">
        <f>IF(N720="sníž. přenesená",J720,0)</f>
        <v>0</v>
      </c>
      <c r="BI720" s="183">
        <f>IF(N720="nulová",J720,0)</f>
        <v>0</v>
      </c>
      <c r="BJ720" s="13" t="s">
        <v>77</v>
      </c>
      <c r="BK720" s="183">
        <f>ROUND(I720*H720,2)</f>
        <v>3000</v>
      </c>
      <c r="BL720" s="13" t="s">
        <v>1268</v>
      </c>
      <c r="BM720" s="182" t="s">
        <v>1399</v>
      </c>
    </row>
    <row r="721" s="2" customFormat="1">
      <c r="A721" s="28"/>
      <c r="B721" s="29"/>
      <c r="C721" s="30"/>
      <c r="D721" s="184" t="s">
        <v>114</v>
      </c>
      <c r="E721" s="30"/>
      <c r="F721" s="185" t="s">
        <v>1400</v>
      </c>
      <c r="G721" s="30"/>
      <c r="H721" s="30"/>
      <c r="I721" s="30"/>
      <c r="J721" s="30"/>
      <c r="K721" s="30"/>
      <c r="L721" s="34"/>
      <c r="M721" s="186"/>
      <c r="N721" s="187"/>
      <c r="O721" s="73"/>
      <c r="P721" s="73"/>
      <c r="Q721" s="73"/>
      <c r="R721" s="73"/>
      <c r="S721" s="73"/>
      <c r="T721" s="74"/>
      <c r="U721" s="28"/>
      <c r="V721" s="28"/>
      <c r="W721" s="28"/>
      <c r="X721" s="28"/>
      <c r="Y721" s="28"/>
      <c r="Z721" s="28"/>
      <c r="AA721" s="28"/>
      <c r="AB721" s="28"/>
      <c r="AC721" s="28"/>
      <c r="AD721" s="28"/>
      <c r="AE721" s="28"/>
      <c r="AT721" s="13" t="s">
        <v>114</v>
      </c>
      <c r="AU721" s="13" t="s">
        <v>77</v>
      </c>
    </row>
    <row r="722" s="2" customFormat="1" ht="16.5" customHeight="1">
      <c r="A722" s="28"/>
      <c r="B722" s="29"/>
      <c r="C722" s="201" t="s">
        <v>1401</v>
      </c>
      <c r="D722" s="201" t="s">
        <v>1265</v>
      </c>
      <c r="E722" s="202" t="s">
        <v>1402</v>
      </c>
      <c r="F722" s="203" t="s">
        <v>1403</v>
      </c>
      <c r="G722" s="204" t="s">
        <v>136</v>
      </c>
      <c r="H722" s="205">
        <v>100</v>
      </c>
      <c r="I722" s="206">
        <v>125</v>
      </c>
      <c r="J722" s="206">
        <f>ROUND(I722*H722,2)</f>
        <v>12500</v>
      </c>
      <c r="K722" s="203" t="s">
        <v>109</v>
      </c>
      <c r="L722" s="34"/>
      <c r="M722" s="207" t="s">
        <v>17</v>
      </c>
      <c r="N722" s="208" t="s">
        <v>40</v>
      </c>
      <c r="O722" s="180">
        <v>0</v>
      </c>
      <c r="P722" s="180">
        <f>O722*H722</f>
        <v>0</v>
      </c>
      <c r="Q722" s="180">
        <v>0</v>
      </c>
      <c r="R722" s="180">
        <f>Q722*H722</f>
        <v>0</v>
      </c>
      <c r="S722" s="180">
        <v>0</v>
      </c>
      <c r="T722" s="181">
        <f>S722*H722</f>
        <v>0</v>
      </c>
      <c r="U722" s="28"/>
      <c r="V722" s="28"/>
      <c r="W722" s="28"/>
      <c r="X722" s="28"/>
      <c r="Y722" s="28"/>
      <c r="Z722" s="28"/>
      <c r="AA722" s="28"/>
      <c r="AB722" s="28"/>
      <c r="AC722" s="28"/>
      <c r="AD722" s="28"/>
      <c r="AE722" s="28"/>
      <c r="AR722" s="182" t="s">
        <v>1268</v>
      </c>
      <c r="AT722" s="182" t="s">
        <v>1265</v>
      </c>
      <c r="AU722" s="182" t="s">
        <v>77</v>
      </c>
      <c r="AY722" s="13" t="s">
        <v>111</v>
      </c>
      <c r="BE722" s="183">
        <f>IF(N722="základní",J722,0)</f>
        <v>12500</v>
      </c>
      <c r="BF722" s="183">
        <f>IF(N722="snížená",J722,0)</f>
        <v>0</v>
      </c>
      <c r="BG722" s="183">
        <f>IF(N722="zákl. přenesená",J722,0)</f>
        <v>0</v>
      </c>
      <c r="BH722" s="183">
        <f>IF(N722="sníž. přenesená",J722,0)</f>
        <v>0</v>
      </c>
      <c r="BI722" s="183">
        <f>IF(N722="nulová",J722,0)</f>
        <v>0</v>
      </c>
      <c r="BJ722" s="13" t="s">
        <v>77</v>
      </c>
      <c r="BK722" s="183">
        <f>ROUND(I722*H722,2)</f>
        <v>12500</v>
      </c>
      <c r="BL722" s="13" t="s">
        <v>1268</v>
      </c>
      <c r="BM722" s="182" t="s">
        <v>1404</v>
      </c>
    </row>
    <row r="723" s="2" customFormat="1">
      <c r="A723" s="28"/>
      <c r="B723" s="29"/>
      <c r="C723" s="30"/>
      <c r="D723" s="184" t="s">
        <v>114</v>
      </c>
      <c r="E723" s="30"/>
      <c r="F723" s="185" t="s">
        <v>1405</v>
      </c>
      <c r="G723" s="30"/>
      <c r="H723" s="30"/>
      <c r="I723" s="30"/>
      <c r="J723" s="30"/>
      <c r="K723" s="30"/>
      <c r="L723" s="34"/>
      <c r="M723" s="186"/>
      <c r="N723" s="187"/>
      <c r="O723" s="73"/>
      <c r="P723" s="73"/>
      <c r="Q723" s="73"/>
      <c r="R723" s="73"/>
      <c r="S723" s="73"/>
      <c r="T723" s="74"/>
      <c r="U723" s="28"/>
      <c r="V723" s="28"/>
      <c r="W723" s="28"/>
      <c r="X723" s="28"/>
      <c r="Y723" s="28"/>
      <c r="Z723" s="28"/>
      <c r="AA723" s="28"/>
      <c r="AB723" s="28"/>
      <c r="AC723" s="28"/>
      <c r="AD723" s="28"/>
      <c r="AE723" s="28"/>
      <c r="AT723" s="13" t="s">
        <v>114</v>
      </c>
      <c r="AU723" s="13" t="s">
        <v>77</v>
      </c>
    </row>
    <row r="724" s="2" customFormat="1" ht="16.5" customHeight="1">
      <c r="A724" s="28"/>
      <c r="B724" s="29"/>
      <c r="C724" s="201" t="s">
        <v>1406</v>
      </c>
      <c r="D724" s="201" t="s">
        <v>1265</v>
      </c>
      <c r="E724" s="202" t="s">
        <v>1407</v>
      </c>
      <c r="F724" s="203" t="s">
        <v>1408</v>
      </c>
      <c r="G724" s="204" t="s">
        <v>136</v>
      </c>
      <c r="H724" s="205">
        <v>100</v>
      </c>
      <c r="I724" s="206">
        <v>53.299999999999997</v>
      </c>
      <c r="J724" s="206">
        <f>ROUND(I724*H724,2)</f>
        <v>5330</v>
      </c>
      <c r="K724" s="203" t="s">
        <v>109</v>
      </c>
      <c r="L724" s="34"/>
      <c r="M724" s="207" t="s">
        <v>17</v>
      </c>
      <c r="N724" s="208" t="s">
        <v>40</v>
      </c>
      <c r="O724" s="180">
        <v>0</v>
      </c>
      <c r="P724" s="180">
        <f>O724*H724</f>
        <v>0</v>
      </c>
      <c r="Q724" s="180">
        <v>0</v>
      </c>
      <c r="R724" s="180">
        <f>Q724*H724</f>
        <v>0</v>
      </c>
      <c r="S724" s="180">
        <v>0</v>
      </c>
      <c r="T724" s="181">
        <f>S724*H724</f>
        <v>0</v>
      </c>
      <c r="U724" s="28"/>
      <c r="V724" s="28"/>
      <c r="W724" s="28"/>
      <c r="X724" s="28"/>
      <c r="Y724" s="28"/>
      <c r="Z724" s="28"/>
      <c r="AA724" s="28"/>
      <c r="AB724" s="28"/>
      <c r="AC724" s="28"/>
      <c r="AD724" s="28"/>
      <c r="AE724" s="28"/>
      <c r="AR724" s="182" t="s">
        <v>1268</v>
      </c>
      <c r="AT724" s="182" t="s">
        <v>1265</v>
      </c>
      <c r="AU724" s="182" t="s">
        <v>77</v>
      </c>
      <c r="AY724" s="13" t="s">
        <v>111</v>
      </c>
      <c r="BE724" s="183">
        <f>IF(N724="základní",J724,0)</f>
        <v>5330</v>
      </c>
      <c r="BF724" s="183">
        <f>IF(N724="snížená",J724,0)</f>
        <v>0</v>
      </c>
      <c r="BG724" s="183">
        <f>IF(N724="zákl. přenesená",J724,0)</f>
        <v>0</v>
      </c>
      <c r="BH724" s="183">
        <f>IF(N724="sníž. přenesená",J724,0)</f>
        <v>0</v>
      </c>
      <c r="BI724" s="183">
        <f>IF(N724="nulová",J724,0)</f>
        <v>0</v>
      </c>
      <c r="BJ724" s="13" t="s">
        <v>77</v>
      </c>
      <c r="BK724" s="183">
        <f>ROUND(I724*H724,2)</f>
        <v>5330</v>
      </c>
      <c r="BL724" s="13" t="s">
        <v>1268</v>
      </c>
      <c r="BM724" s="182" t="s">
        <v>1409</v>
      </c>
    </row>
    <row r="725" s="2" customFormat="1">
      <c r="A725" s="28"/>
      <c r="B725" s="29"/>
      <c r="C725" s="30"/>
      <c r="D725" s="184" t="s">
        <v>114</v>
      </c>
      <c r="E725" s="30"/>
      <c r="F725" s="185" t="s">
        <v>1410</v>
      </c>
      <c r="G725" s="30"/>
      <c r="H725" s="30"/>
      <c r="I725" s="30"/>
      <c r="J725" s="30"/>
      <c r="K725" s="30"/>
      <c r="L725" s="34"/>
      <c r="M725" s="186"/>
      <c r="N725" s="187"/>
      <c r="O725" s="73"/>
      <c r="P725" s="73"/>
      <c r="Q725" s="73"/>
      <c r="R725" s="73"/>
      <c r="S725" s="73"/>
      <c r="T725" s="74"/>
      <c r="U725" s="28"/>
      <c r="V725" s="28"/>
      <c r="W725" s="28"/>
      <c r="X725" s="28"/>
      <c r="Y725" s="28"/>
      <c r="Z725" s="28"/>
      <c r="AA725" s="28"/>
      <c r="AB725" s="28"/>
      <c r="AC725" s="28"/>
      <c r="AD725" s="28"/>
      <c r="AE725" s="28"/>
      <c r="AT725" s="13" t="s">
        <v>114</v>
      </c>
      <c r="AU725" s="13" t="s">
        <v>77</v>
      </c>
    </row>
    <row r="726" s="2" customFormat="1" ht="16.5" customHeight="1">
      <c r="A726" s="28"/>
      <c r="B726" s="29"/>
      <c r="C726" s="201" t="s">
        <v>1411</v>
      </c>
      <c r="D726" s="201" t="s">
        <v>1265</v>
      </c>
      <c r="E726" s="202" t="s">
        <v>1412</v>
      </c>
      <c r="F726" s="203" t="s">
        <v>1413</v>
      </c>
      <c r="G726" s="204" t="s">
        <v>136</v>
      </c>
      <c r="H726" s="205">
        <v>100</v>
      </c>
      <c r="I726" s="206">
        <v>28.100000000000001</v>
      </c>
      <c r="J726" s="206">
        <f>ROUND(I726*H726,2)</f>
        <v>2810</v>
      </c>
      <c r="K726" s="203" t="s">
        <v>109</v>
      </c>
      <c r="L726" s="34"/>
      <c r="M726" s="207" t="s">
        <v>17</v>
      </c>
      <c r="N726" s="208" t="s">
        <v>40</v>
      </c>
      <c r="O726" s="180">
        <v>0</v>
      </c>
      <c r="P726" s="180">
        <f>O726*H726</f>
        <v>0</v>
      </c>
      <c r="Q726" s="180">
        <v>0</v>
      </c>
      <c r="R726" s="180">
        <f>Q726*H726</f>
        <v>0</v>
      </c>
      <c r="S726" s="180">
        <v>0</v>
      </c>
      <c r="T726" s="181">
        <f>S726*H726</f>
        <v>0</v>
      </c>
      <c r="U726" s="28"/>
      <c r="V726" s="28"/>
      <c r="W726" s="28"/>
      <c r="X726" s="28"/>
      <c r="Y726" s="28"/>
      <c r="Z726" s="28"/>
      <c r="AA726" s="28"/>
      <c r="AB726" s="28"/>
      <c r="AC726" s="28"/>
      <c r="AD726" s="28"/>
      <c r="AE726" s="28"/>
      <c r="AR726" s="182" t="s">
        <v>1268</v>
      </c>
      <c r="AT726" s="182" t="s">
        <v>1265</v>
      </c>
      <c r="AU726" s="182" t="s">
        <v>77</v>
      </c>
      <c r="AY726" s="13" t="s">
        <v>111</v>
      </c>
      <c r="BE726" s="183">
        <f>IF(N726="základní",J726,0)</f>
        <v>2810</v>
      </c>
      <c r="BF726" s="183">
        <f>IF(N726="snížená",J726,0)</f>
        <v>0</v>
      </c>
      <c r="BG726" s="183">
        <f>IF(N726="zákl. přenesená",J726,0)</f>
        <v>0</v>
      </c>
      <c r="BH726" s="183">
        <f>IF(N726="sníž. přenesená",J726,0)</f>
        <v>0</v>
      </c>
      <c r="BI726" s="183">
        <f>IF(N726="nulová",J726,0)</f>
        <v>0</v>
      </c>
      <c r="BJ726" s="13" t="s">
        <v>77</v>
      </c>
      <c r="BK726" s="183">
        <f>ROUND(I726*H726,2)</f>
        <v>2810</v>
      </c>
      <c r="BL726" s="13" t="s">
        <v>1268</v>
      </c>
      <c r="BM726" s="182" t="s">
        <v>1414</v>
      </c>
    </row>
    <row r="727" s="2" customFormat="1">
      <c r="A727" s="28"/>
      <c r="B727" s="29"/>
      <c r="C727" s="30"/>
      <c r="D727" s="184" t="s">
        <v>114</v>
      </c>
      <c r="E727" s="30"/>
      <c r="F727" s="185" t="s">
        <v>1415</v>
      </c>
      <c r="G727" s="30"/>
      <c r="H727" s="30"/>
      <c r="I727" s="30"/>
      <c r="J727" s="30"/>
      <c r="K727" s="30"/>
      <c r="L727" s="34"/>
      <c r="M727" s="186"/>
      <c r="N727" s="187"/>
      <c r="O727" s="73"/>
      <c r="P727" s="73"/>
      <c r="Q727" s="73"/>
      <c r="R727" s="73"/>
      <c r="S727" s="73"/>
      <c r="T727" s="74"/>
      <c r="U727" s="28"/>
      <c r="V727" s="28"/>
      <c r="W727" s="28"/>
      <c r="X727" s="28"/>
      <c r="Y727" s="28"/>
      <c r="Z727" s="28"/>
      <c r="AA727" s="28"/>
      <c r="AB727" s="28"/>
      <c r="AC727" s="28"/>
      <c r="AD727" s="28"/>
      <c r="AE727" s="28"/>
      <c r="AT727" s="13" t="s">
        <v>114</v>
      </c>
      <c r="AU727" s="13" t="s">
        <v>77</v>
      </c>
    </row>
    <row r="728" s="2" customFormat="1" ht="16.5" customHeight="1">
      <c r="A728" s="28"/>
      <c r="B728" s="29"/>
      <c r="C728" s="201" t="s">
        <v>1416</v>
      </c>
      <c r="D728" s="201" t="s">
        <v>1265</v>
      </c>
      <c r="E728" s="202" t="s">
        <v>1417</v>
      </c>
      <c r="F728" s="203" t="s">
        <v>1418</v>
      </c>
      <c r="G728" s="204" t="s">
        <v>136</v>
      </c>
      <c r="H728" s="205">
        <v>100</v>
      </c>
      <c r="I728" s="206">
        <v>71.700000000000003</v>
      </c>
      <c r="J728" s="206">
        <f>ROUND(I728*H728,2)</f>
        <v>7170</v>
      </c>
      <c r="K728" s="203" t="s">
        <v>109</v>
      </c>
      <c r="L728" s="34"/>
      <c r="M728" s="207" t="s">
        <v>17</v>
      </c>
      <c r="N728" s="208" t="s">
        <v>40</v>
      </c>
      <c r="O728" s="180">
        <v>0</v>
      </c>
      <c r="P728" s="180">
        <f>O728*H728</f>
        <v>0</v>
      </c>
      <c r="Q728" s="180">
        <v>0</v>
      </c>
      <c r="R728" s="180">
        <f>Q728*H728</f>
        <v>0</v>
      </c>
      <c r="S728" s="180">
        <v>0</v>
      </c>
      <c r="T728" s="181">
        <f>S728*H728</f>
        <v>0</v>
      </c>
      <c r="U728" s="28"/>
      <c r="V728" s="28"/>
      <c r="W728" s="28"/>
      <c r="X728" s="28"/>
      <c r="Y728" s="28"/>
      <c r="Z728" s="28"/>
      <c r="AA728" s="28"/>
      <c r="AB728" s="28"/>
      <c r="AC728" s="28"/>
      <c r="AD728" s="28"/>
      <c r="AE728" s="28"/>
      <c r="AR728" s="182" t="s">
        <v>1268</v>
      </c>
      <c r="AT728" s="182" t="s">
        <v>1265</v>
      </c>
      <c r="AU728" s="182" t="s">
        <v>77</v>
      </c>
      <c r="AY728" s="13" t="s">
        <v>111</v>
      </c>
      <c r="BE728" s="183">
        <f>IF(N728="základní",J728,0)</f>
        <v>7170</v>
      </c>
      <c r="BF728" s="183">
        <f>IF(N728="snížená",J728,0)</f>
        <v>0</v>
      </c>
      <c r="BG728" s="183">
        <f>IF(N728="zákl. přenesená",J728,0)</f>
        <v>0</v>
      </c>
      <c r="BH728" s="183">
        <f>IF(N728="sníž. přenesená",J728,0)</f>
        <v>0</v>
      </c>
      <c r="BI728" s="183">
        <f>IF(N728="nulová",J728,0)</f>
        <v>0</v>
      </c>
      <c r="BJ728" s="13" t="s">
        <v>77</v>
      </c>
      <c r="BK728" s="183">
        <f>ROUND(I728*H728,2)</f>
        <v>7170</v>
      </c>
      <c r="BL728" s="13" t="s">
        <v>1268</v>
      </c>
      <c r="BM728" s="182" t="s">
        <v>1419</v>
      </c>
    </row>
    <row r="729" s="2" customFormat="1">
      <c r="A729" s="28"/>
      <c r="B729" s="29"/>
      <c r="C729" s="30"/>
      <c r="D729" s="184" t="s">
        <v>114</v>
      </c>
      <c r="E729" s="30"/>
      <c r="F729" s="185" t="s">
        <v>1420</v>
      </c>
      <c r="G729" s="30"/>
      <c r="H729" s="30"/>
      <c r="I729" s="30"/>
      <c r="J729" s="30"/>
      <c r="K729" s="30"/>
      <c r="L729" s="34"/>
      <c r="M729" s="186"/>
      <c r="N729" s="187"/>
      <c r="O729" s="73"/>
      <c r="P729" s="73"/>
      <c r="Q729" s="73"/>
      <c r="R729" s="73"/>
      <c r="S729" s="73"/>
      <c r="T729" s="74"/>
      <c r="U729" s="28"/>
      <c r="V729" s="28"/>
      <c r="W729" s="28"/>
      <c r="X729" s="28"/>
      <c r="Y729" s="28"/>
      <c r="Z729" s="28"/>
      <c r="AA729" s="28"/>
      <c r="AB729" s="28"/>
      <c r="AC729" s="28"/>
      <c r="AD729" s="28"/>
      <c r="AE729" s="28"/>
      <c r="AT729" s="13" t="s">
        <v>114</v>
      </c>
      <c r="AU729" s="13" t="s">
        <v>77</v>
      </c>
    </row>
    <row r="730" s="2" customFormat="1" ht="16.5" customHeight="1">
      <c r="A730" s="28"/>
      <c r="B730" s="29"/>
      <c r="C730" s="201" t="s">
        <v>1421</v>
      </c>
      <c r="D730" s="201" t="s">
        <v>1265</v>
      </c>
      <c r="E730" s="202" t="s">
        <v>1422</v>
      </c>
      <c r="F730" s="203" t="s">
        <v>1423</v>
      </c>
      <c r="G730" s="204" t="s">
        <v>136</v>
      </c>
      <c r="H730" s="205">
        <v>50</v>
      </c>
      <c r="I730" s="206">
        <v>137</v>
      </c>
      <c r="J730" s="206">
        <f>ROUND(I730*H730,2)</f>
        <v>6850</v>
      </c>
      <c r="K730" s="203" t="s">
        <v>109</v>
      </c>
      <c r="L730" s="34"/>
      <c r="M730" s="207" t="s">
        <v>17</v>
      </c>
      <c r="N730" s="208" t="s">
        <v>40</v>
      </c>
      <c r="O730" s="180">
        <v>0</v>
      </c>
      <c r="P730" s="180">
        <f>O730*H730</f>
        <v>0</v>
      </c>
      <c r="Q730" s="180">
        <v>0</v>
      </c>
      <c r="R730" s="180">
        <f>Q730*H730</f>
        <v>0</v>
      </c>
      <c r="S730" s="180">
        <v>0</v>
      </c>
      <c r="T730" s="181">
        <f>S730*H730</f>
        <v>0</v>
      </c>
      <c r="U730" s="28"/>
      <c r="V730" s="28"/>
      <c r="W730" s="28"/>
      <c r="X730" s="28"/>
      <c r="Y730" s="28"/>
      <c r="Z730" s="28"/>
      <c r="AA730" s="28"/>
      <c r="AB730" s="28"/>
      <c r="AC730" s="28"/>
      <c r="AD730" s="28"/>
      <c r="AE730" s="28"/>
      <c r="AR730" s="182" t="s">
        <v>1268</v>
      </c>
      <c r="AT730" s="182" t="s">
        <v>1265</v>
      </c>
      <c r="AU730" s="182" t="s">
        <v>77</v>
      </c>
      <c r="AY730" s="13" t="s">
        <v>111</v>
      </c>
      <c r="BE730" s="183">
        <f>IF(N730="základní",J730,0)</f>
        <v>6850</v>
      </c>
      <c r="BF730" s="183">
        <f>IF(N730="snížená",J730,0)</f>
        <v>0</v>
      </c>
      <c r="BG730" s="183">
        <f>IF(N730="zákl. přenesená",J730,0)</f>
        <v>0</v>
      </c>
      <c r="BH730" s="183">
        <f>IF(N730="sníž. přenesená",J730,0)</f>
        <v>0</v>
      </c>
      <c r="BI730" s="183">
        <f>IF(N730="nulová",J730,0)</f>
        <v>0</v>
      </c>
      <c r="BJ730" s="13" t="s">
        <v>77</v>
      </c>
      <c r="BK730" s="183">
        <f>ROUND(I730*H730,2)</f>
        <v>6850</v>
      </c>
      <c r="BL730" s="13" t="s">
        <v>1268</v>
      </c>
      <c r="BM730" s="182" t="s">
        <v>1424</v>
      </c>
    </row>
    <row r="731" s="2" customFormat="1">
      <c r="A731" s="28"/>
      <c r="B731" s="29"/>
      <c r="C731" s="30"/>
      <c r="D731" s="184" t="s">
        <v>114</v>
      </c>
      <c r="E731" s="30"/>
      <c r="F731" s="185" t="s">
        <v>1423</v>
      </c>
      <c r="G731" s="30"/>
      <c r="H731" s="30"/>
      <c r="I731" s="30"/>
      <c r="J731" s="30"/>
      <c r="K731" s="30"/>
      <c r="L731" s="34"/>
      <c r="M731" s="186"/>
      <c r="N731" s="187"/>
      <c r="O731" s="73"/>
      <c r="P731" s="73"/>
      <c r="Q731" s="73"/>
      <c r="R731" s="73"/>
      <c r="S731" s="73"/>
      <c r="T731" s="74"/>
      <c r="U731" s="28"/>
      <c r="V731" s="28"/>
      <c r="W731" s="28"/>
      <c r="X731" s="28"/>
      <c r="Y731" s="28"/>
      <c r="Z731" s="28"/>
      <c r="AA731" s="28"/>
      <c r="AB731" s="28"/>
      <c r="AC731" s="28"/>
      <c r="AD731" s="28"/>
      <c r="AE731" s="28"/>
      <c r="AT731" s="13" t="s">
        <v>114</v>
      </c>
      <c r="AU731" s="13" t="s">
        <v>77</v>
      </c>
    </row>
    <row r="732" s="2" customFormat="1" ht="16.5" customHeight="1">
      <c r="A732" s="28"/>
      <c r="B732" s="29"/>
      <c r="C732" s="201" t="s">
        <v>1425</v>
      </c>
      <c r="D732" s="201" t="s">
        <v>1265</v>
      </c>
      <c r="E732" s="202" t="s">
        <v>1426</v>
      </c>
      <c r="F732" s="203" t="s">
        <v>1427</v>
      </c>
      <c r="G732" s="204" t="s">
        <v>136</v>
      </c>
      <c r="H732" s="205">
        <v>50</v>
      </c>
      <c r="I732" s="206">
        <v>64.900000000000006</v>
      </c>
      <c r="J732" s="206">
        <f>ROUND(I732*H732,2)</f>
        <v>3245</v>
      </c>
      <c r="K732" s="203" t="s">
        <v>109</v>
      </c>
      <c r="L732" s="34"/>
      <c r="M732" s="207" t="s">
        <v>17</v>
      </c>
      <c r="N732" s="208" t="s">
        <v>40</v>
      </c>
      <c r="O732" s="180">
        <v>0</v>
      </c>
      <c r="P732" s="180">
        <f>O732*H732</f>
        <v>0</v>
      </c>
      <c r="Q732" s="180">
        <v>0</v>
      </c>
      <c r="R732" s="180">
        <f>Q732*H732</f>
        <v>0</v>
      </c>
      <c r="S732" s="180">
        <v>0</v>
      </c>
      <c r="T732" s="181">
        <f>S732*H732</f>
        <v>0</v>
      </c>
      <c r="U732" s="28"/>
      <c r="V732" s="28"/>
      <c r="W732" s="28"/>
      <c r="X732" s="28"/>
      <c r="Y732" s="28"/>
      <c r="Z732" s="28"/>
      <c r="AA732" s="28"/>
      <c r="AB732" s="28"/>
      <c r="AC732" s="28"/>
      <c r="AD732" s="28"/>
      <c r="AE732" s="28"/>
      <c r="AR732" s="182" t="s">
        <v>1268</v>
      </c>
      <c r="AT732" s="182" t="s">
        <v>1265</v>
      </c>
      <c r="AU732" s="182" t="s">
        <v>77</v>
      </c>
      <c r="AY732" s="13" t="s">
        <v>111</v>
      </c>
      <c r="BE732" s="183">
        <f>IF(N732="základní",J732,0)</f>
        <v>3245</v>
      </c>
      <c r="BF732" s="183">
        <f>IF(N732="snížená",J732,0)</f>
        <v>0</v>
      </c>
      <c r="BG732" s="183">
        <f>IF(N732="zákl. přenesená",J732,0)</f>
        <v>0</v>
      </c>
      <c r="BH732" s="183">
        <f>IF(N732="sníž. přenesená",J732,0)</f>
        <v>0</v>
      </c>
      <c r="BI732" s="183">
        <f>IF(N732="nulová",J732,0)</f>
        <v>0</v>
      </c>
      <c r="BJ732" s="13" t="s">
        <v>77</v>
      </c>
      <c r="BK732" s="183">
        <f>ROUND(I732*H732,2)</f>
        <v>3245</v>
      </c>
      <c r="BL732" s="13" t="s">
        <v>1268</v>
      </c>
      <c r="BM732" s="182" t="s">
        <v>1428</v>
      </c>
    </row>
    <row r="733" s="2" customFormat="1">
      <c r="A733" s="28"/>
      <c r="B733" s="29"/>
      <c r="C733" s="30"/>
      <c r="D733" s="184" t="s">
        <v>114</v>
      </c>
      <c r="E733" s="30"/>
      <c r="F733" s="185" t="s">
        <v>1427</v>
      </c>
      <c r="G733" s="30"/>
      <c r="H733" s="30"/>
      <c r="I733" s="30"/>
      <c r="J733" s="30"/>
      <c r="K733" s="30"/>
      <c r="L733" s="34"/>
      <c r="M733" s="186"/>
      <c r="N733" s="187"/>
      <c r="O733" s="73"/>
      <c r="P733" s="73"/>
      <c r="Q733" s="73"/>
      <c r="R733" s="73"/>
      <c r="S733" s="73"/>
      <c r="T733" s="74"/>
      <c r="U733" s="28"/>
      <c r="V733" s="28"/>
      <c r="W733" s="28"/>
      <c r="X733" s="28"/>
      <c r="Y733" s="28"/>
      <c r="Z733" s="28"/>
      <c r="AA733" s="28"/>
      <c r="AB733" s="28"/>
      <c r="AC733" s="28"/>
      <c r="AD733" s="28"/>
      <c r="AE733" s="28"/>
      <c r="AT733" s="13" t="s">
        <v>114</v>
      </c>
      <c r="AU733" s="13" t="s">
        <v>77</v>
      </c>
    </row>
    <row r="734" s="2" customFormat="1" ht="16.5" customHeight="1">
      <c r="A734" s="28"/>
      <c r="B734" s="29"/>
      <c r="C734" s="201" t="s">
        <v>1429</v>
      </c>
      <c r="D734" s="201" t="s">
        <v>1265</v>
      </c>
      <c r="E734" s="202" t="s">
        <v>1430</v>
      </c>
      <c r="F734" s="203" t="s">
        <v>1431</v>
      </c>
      <c r="G734" s="204" t="s">
        <v>136</v>
      </c>
      <c r="H734" s="205">
        <v>50</v>
      </c>
      <c r="I734" s="206">
        <v>71.700000000000003</v>
      </c>
      <c r="J734" s="206">
        <f>ROUND(I734*H734,2)</f>
        <v>3585</v>
      </c>
      <c r="K734" s="203" t="s">
        <v>109</v>
      </c>
      <c r="L734" s="34"/>
      <c r="M734" s="207" t="s">
        <v>17</v>
      </c>
      <c r="N734" s="208" t="s">
        <v>40</v>
      </c>
      <c r="O734" s="180">
        <v>0</v>
      </c>
      <c r="P734" s="180">
        <f>O734*H734</f>
        <v>0</v>
      </c>
      <c r="Q734" s="180">
        <v>0</v>
      </c>
      <c r="R734" s="180">
        <f>Q734*H734</f>
        <v>0</v>
      </c>
      <c r="S734" s="180">
        <v>0</v>
      </c>
      <c r="T734" s="181">
        <f>S734*H734</f>
        <v>0</v>
      </c>
      <c r="U734" s="28"/>
      <c r="V734" s="28"/>
      <c r="W734" s="28"/>
      <c r="X734" s="28"/>
      <c r="Y734" s="28"/>
      <c r="Z734" s="28"/>
      <c r="AA734" s="28"/>
      <c r="AB734" s="28"/>
      <c r="AC734" s="28"/>
      <c r="AD734" s="28"/>
      <c r="AE734" s="28"/>
      <c r="AR734" s="182" t="s">
        <v>1268</v>
      </c>
      <c r="AT734" s="182" t="s">
        <v>1265</v>
      </c>
      <c r="AU734" s="182" t="s">
        <v>77</v>
      </c>
      <c r="AY734" s="13" t="s">
        <v>111</v>
      </c>
      <c r="BE734" s="183">
        <f>IF(N734="základní",J734,0)</f>
        <v>3585</v>
      </c>
      <c r="BF734" s="183">
        <f>IF(N734="snížená",J734,0)</f>
        <v>0</v>
      </c>
      <c r="BG734" s="183">
        <f>IF(N734="zákl. přenesená",J734,0)</f>
        <v>0</v>
      </c>
      <c r="BH734" s="183">
        <f>IF(N734="sníž. přenesená",J734,0)</f>
        <v>0</v>
      </c>
      <c r="BI734" s="183">
        <f>IF(N734="nulová",J734,0)</f>
        <v>0</v>
      </c>
      <c r="BJ734" s="13" t="s">
        <v>77</v>
      </c>
      <c r="BK734" s="183">
        <f>ROUND(I734*H734,2)</f>
        <v>3585</v>
      </c>
      <c r="BL734" s="13" t="s">
        <v>1268</v>
      </c>
      <c r="BM734" s="182" t="s">
        <v>1432</v>
      </c>
    </row>
    <row r="735" s="2" customFormat="1">
      <c r="A735" s="28"/>
      <c r="B735" s="29"/>
      <c r="C735" s="30"/>
      <c r="D735" s="184" t="s">
        <v>114</v>
      </c>
      <c r="E735" s="30"/>
      <c r="F735" s="185" t="s">
        <v>1431</v>
      </c>
      <c r="G735" s="30"/>
      <c r="H735" s="30"/>
      <c r="I735" s="30"/>
      <c r="J735" s="30"/>
      <c r="K735" s="30"/>
      <c r="L735" s="34"/>
      <c r="M735" s="186"/>
      <c r="N735" s="187"/>
      <c r="O735" s="73"/>
      <c r="P735" s="73"/>
      <c r="Q735" s="73"/>
      <c r="R735" s="73"/>
      <c r="S735" s="73"/>
      <c r="T735" s="74"/>
      <c r="U735" s="28"/>
      <c r="V735" s="28"/>
      <c r="W735" s="28"/>
      <c r="X735" s="28"/>
      <c r="Y735" s="28"/>
      <c r="Z735" s="28"/>
      <c r="AA735" s="28"/>
      <c r="AB735" s="28"/>
      <c r="AC735" s="28"/>
      <c r="AD735" s="28"/>
      <c r="AE735" s="28"/>
      <c r="AT735" s="13" t="s">
        <v>114</v>
      </c>
      <c r="AU735" s="13" t="s">
        <v>77</v>
      </c>
    </row>
    <row r="736" s="2" customFormat="1" ht="16.5" customHeight="1">
      <c r="A736" s="28"/>
      <c r="B736" s="29"/>
      <c r="C736" s="201" t="s">
        <v>1433</v>
      </c>
      <c r="D736" s="201" t="s">
        <v>1265</v>
      </c>
      <c r="E736" s="202" t="s">
        <v>1434</v>
      </c>
      <c r="F736" s="203" t="s">
        <v>1435</v>
      </c>
      <c r="G736" s="204" t="s">
        <v>136</v>
      </c>
      <c r="H736" s="205">
        <v>50</v>
      </c>
      <c r="I736" s="206">
        <v>53.299999999999997</v>
      </c>
      <c r="J736" s="206">
        <f>ROUND(I736*H736,2)</f>
        <v>2665</v>
      </c>
      <c r="K736" s="203" t="s">
        <v>109</v>
      </c>
      <c r="L736" s="34"/>
      <c r="M736" s="207" t="s">
        <v>17</v>
      </c>
      <c r="N736" s="208" t="s">
        <v>40</v>
      </c>
      <c r="O736" s="180">
        <v>0</v>
      </c>
      <c r="P736" s="180">
        <f>O736*H736</f>
        <v>0</v>
      </c>
      <c r="Q736" s="180">
        <v>0</v>
      </c>
      <c r="R736" s="180">
        <f>Q736*H736</f>
        <v>0</v>
      </c>
      <c r="S736" s="180">
        <v>0</v>
      </c>
      <c r="T736" s="181">
        <f>S736*H736</f>
        <v>0</v>
      </c>
      <c r="U736" s="28"/>
      <c r="V736" s="28"/>
      <c r="W736" s="28"/>
      <c r="X736" s="28"/>
      <c r="Y736" s="28"/>
      <c r="Z736" s="28"/>
      <c r="AA736" s="28"/>
      <c r="AB736" s="28"/>
      <c r="AC736" s="28"/>
      <c r="AD736" s="28"/>
      <c r="AE736" s="28"/>
      <c r="AR736" s="182" t="s">
        <v>1268</v>
      </c>
      <c r="AT736" s="182" t="s">
        <v>1265</v>
      </c>
      <c r="AU736" s="182" t="s">
        <v>77</v>
      </c>
      <c r="AY736" s="13" t="s">
        <v>111</v>
      </c>
      <c r="BE736" s="183">
        <f>IF(N736="základní",J736,0)</f>
        <v>2665</v>
      </c>
      <c r="BF736" s="183">
        <f>IF(N736="snížená",J736,0)</f>
        <v>0</v>
      </c>
      <c r="BG736" s="183">
        <f>IF(N736="zákl. přenesená",J736,0)</f>
        <v>0</v>
      </c>
      <c r="BH736" s="183">
        <f>IF(N736="sníž. přenesená",J736,0)</f>
        <v>0</v>
      </c>
      <c r="BI736" s="183">
        <f>IF(N736="nulová",J736,0)</f>
        <v>0</v>
      </c>
      <c r="BJ736" s="13" t="s">
        <v>77</v>
      </c>
      <c r="BK736" s="183">
        <f>ROUND(I736*H736,2)</f>
        <v>2665</v>
      </c>
      <c r="BL736" s="13" t="s">
        <v>1268</v>
      </c>
      <c r="BM736" s="182" t="s">
        <v>1436</v>
      </c>
    </row>
    <row r="737" s="2" customFormat="1">
      <c r="A737" s="28"/>
      <c r="B737" s="29"/>
      <c r="C737" s="30"/>
      <c r="D737" s="184" t="s">
        <v>114</v>
      </c>
      <c r="E737" s="30"/>
      <c r="F737" s="185" t="s">
        <v>1435</v>
      </c>
      <c r="G737" s="30"/>
      <c r="H737" s="30"/>
      <c r="I737" s="30"/>
      <c r="J737" s="30"/>
      <c r="K737" s="30"/>
      <c r="L737" s="34"/>
      <c r="M737" s="186"/>
      <c r="N737" s="187"/>
      <c r="O737" s="73"/>
      <c r="P737" s="73"/>
      <c r="Q737" s="73"/>
      <c r="R737" s="73"/>
      <c r="S737" s="73"/>
      <c r="T737" s="74"/>
      <c r="U737" s="28"/>
      <c r="V737" s="28"/>
      <c r="W737" s="28"/>
      <c r="X737" s="28"/>
      <c r="Y737" s="28"/>
      <c r="Z737" s="28"/>
      <c r="AA737" s="28"/>
      <c r="AB737" s="28"/>
      <c r="AC737" s="28"/>
      <c r="AD737" s="28"/>
      <c r="AE737" s="28"/>
      <c r="AT737" s="13" t="s">
        <v>114</v>
      </c>
      <c r="AU737" s="13" t="s">
        <v>77</v>
      </c>
    </row>
    <row r="738" s="2" customFormat="1" ht="16.5" customHeight="1">
      <c r="A738" s="28"/>
      <c r="B738" s="29"/>
      <c r="C738" s="201" t="s">
        <v>1437</v>
      </c>
      <c r="D738" s="201" t="s">
        <v>1265</v>
      </c>
      <c r="E738" s="202" t="s">
        <v>1438</v>
      </c>
      <c r="F738" s="203" t="s">
        <v>1439</v>
      </c>
      <c r="G738" s="204" t="s">
        <v>136</v>
      </c>
      <c r="H738" s="205">
        <v>50</v>
      </c>
      <c r="I738" s="206">
        <v>132</v>
      </c>
      <c r="J738" s="206">
        <f>ROUND(I738*H738,2)</f>
        <v>6600</v>
      </c>
      <c r="K738" s="203" t="s">
        <v>109</v>
      </c>
      <c r="L738" s="34"/>
      <c r="M738" s="207" t="s">
        <v>17</v>
      </c>
      <c r="N738" s="208" t="s">
        <v>40</v>
      </c>
      <c r="O738" s="180">
        <v>0</v>
      </c>
      <c r="P738" s="180">
        <f>O738*H738</f>
        <v>0</v>
      </c>
      <c r="Q738" s="180">
        <v>0</v>
      </c>
      <c r="R738" s="180">
        <f>Q738*H738</f>
        <v>0</v>
      </c>
      <c r="S738" s="180">
        <v>0</v>
      </c>
      <c r="T738" s="181">
        <f>S738*H738</f>
        <v>0</v>
      </c>
      <c r="U738" s="28"/>
      <c r="V738" s="28"/>
      <c r="W738" s="28"/>
      <c r="X738" s="28"/>
      <c r="Y738" s="28"/>
      <c r="Z738" s="28"/>
      <c r="AA738" s="28"/>
      <c r="AB738" s="28"/>
      <c r="AC738" s="28"/>
      <c r="AD738" s="28"/>
      <c r="AE738" s="28"/>
      <c r="AR738" s="182" t="s">
        <v>1268</v>
      </c>
      <c r="AT738" s="182" t="s">
        <v>1265</v>
      </c>
      <c r="AU738" s="182" t="s">
        <v>77</v>
      </c>
      <c r="AY738" s="13" t="s">
        <v>111</v>
      </c>
      <c r="BE738" s="183">
        <f>IF(N738="základní",J738,0)</f>
        <v>6600</v>
      </c>
      <c r="BF738" s="183">
        <f>IF(N738="snížená",J738,0)</f>
        <v>0</v>
      </c>
      <c r="BG738" s="183">
        <f>IF(N738="zákl. přenesená",J738,0)</f>
        <v>0</v>
      </c>
      <c r="BH738" s="183">
        <f>IF(N738="sníž. přenesená",J738,0)</f>
        <v>0</v>
      </c>
      <c r="BI738" s="183">
        <f>IF(N738="nulová",J738,0)</f>
        <v>0</v>
      </c>
      <c r="BJ738" s="13" t="s">
        <v>77</v>
      </c>
      <c r="BK738" s="183">
        <f>ROUND(I738*H738,2)</f>
        <v>6600</v>
      </c>
      <c r="BL738" s="13" t="s">
        <v>1268</v>
      </c>
      <c r="BM738" s="182" t="s">
        <v>1440</v>
      </c>
    </row>
    <row r="739" s="2" customFormat="1">
      <c r="A739" s="28"/>
      <c r="B739" s="29"/>
      <c r="C739" s="30"/>
      <c r="D739" s="184" t="s">
        <v>114</v>
      </c>
      <c r="E739" s="30"/>
      <c r="F739" s="185" t="s">
        <v>1439</v>
      </c>
      <c r="G739" s="30"/>
      <c r="H739" s="30"/>
      <c r="I739" s="30"/>
      <c r="J739" s="30"/>
      <c r="K739" s="30"/>
      <c r="L739" s="34"/>
      <c r="M739" s="186"/>
      <c r="N739" s="187"/>
      <c r="O739" s="73"/>
      <c r="P739" s="73"/>
      <c r="Q739" s="73"/>
      <c r="R739" s="73"/>
      <c r="S739" s="73"/>
      <c r="T739" s="74"/>
      <c r="U739" s="28"/>
      <c r="V739" s="28"/>
      <c r="W739" s="28"/>
      <c r="X739" s="28"/>
      <c r="Y739" s="28"/>
      <c r="Z739" s="28"/>
      <c r="AA739" s="28"/>
      <c r="AB739" s="28"/>
      <c r="AC739" s="28"/>
      <c r="AD739" s="28"/>
      <c r="AE739" s="28"/>
      <c r="AT739" s="13" t="s">
        <v>114</v>
      </c>
      <c r="AU739" s="13" t="s">
        <v>77</v>
      </c>
    </row>
    <row r="740" s="2" customFormat="1" ht="16.5" customHeight="1">
      <c r="A740" s="28"/>
      <c r="B740" s="29"/>
      <c r="C740" s="201" t="s">
        <v>1441</v>
      </c>
      <c r="D740" s="201" t="s">
        <v>1265</v>
      </c>
      <c r="E740" s="202" t="s">
        <v>1442</v>
      </c>
      <c r="F740" s="203" t="s">
        <v>1443</v>
      </c>
      <c r="G740" s="204" t="s">
        <v>136</v>
      </c>
      <c r="H740" s="205">
        <v>50</v>
      </c>
      <c r="I740" s="206">
        <v>217</v>
      </c>
      <c r="J740" s="206">
        <f>ROUND(I740*H740,2)</f>
        <v>10850</v>
      </c>
      <c r="K740" s="203" t="s">
        <v>109</v>
      </c>
      <c r="L740" s="34"/>
      <c r="M740" s="207" t="s">
        <v>17</v>
      </c>
      <c r="N740" s="208" t="s">
        <v>40</v>
      </c>
      <c r="O740" s="180">
        <v>0</v>
      </c>
      <c r="P740" s="180">
        <f>O740*H740</f>
        <v>0</v>
      </c>
      <c r="Q740" s="180">
        <v>0</v>
      </c>
      <c r="R740" s="180">
        <f>Q740*H740</f>
        <v>0</v>
      </c>
      <c r="S740" s="180">
        <v>0</v>
      </c>
      <c r="T740" s="181">
        <f>S740*H740</f>
        <v>0</v>
      </c>
      <c r="U740" s="28"/>
      <c r="V740" s="28"/>
      <c r="W740" s="28"/>
      <c r="X740" s="28"/>
      <c r="Y740" s="28"/>
      <c r="Z740" s="28"/>
      <c r="AA740" s="28"/>
      <c r="AB740" s="28"/>
      <c r="AC740" s="28"/>
      <c r="AD740" s="28"/>
      <c r="AE740" s="28"/>
      <c r="AR740" s="182" t="s">
        <v>1268</v>
      </c>
      <c r="AT740" s="182" t="s">
        <v>1265</v>
      </c>
      <c r="AU740" s="182" t="s">
        <v>77</v>
      </c>
      <c r="AY740" s="13" t="s">
        <v>111</v>
      </c>
      <c r="BE740" s="183">
        <f>IF(N740="základní",J740,0)</f>
        <v>10850</v>
      </c>
      <c r="BF740" s="183">
        <f>IF(N740="snížená",J740,0)</f>
        <v>0</v>
      </c>
      <c r="BG740" s="183">
        <f>IF(N740="zákl. přenesená",J740,0)</f>
        <v>0</v>
      </c>
      <c r="BH740" s="183">
        <f>IF(N740="sníž. přenesená",J740,0)</f>
        <v>0</v>
      </c>
      <c r="BI740" s="183">
        <f>IF(N740="nulová",J740,0)</f>
        <v>0</v>
      </c>
      <c r="BJ740" s="13" t="s">
        <v>77</v>
      </c>
      <c r="BK740" s="183">
        <f>ROUND(I740*H740,2)</f>
        <v>10850</v>
      </c>
      <c r="BL740" s="13" t="s">
        <v>1268</v>
      </c>
      <c r="BM740" s="182" t="s">
        <v>1444</v>
      </c>
    </row>
    <row r="741" s="2" customFormat="1">
      <c r="A741" s="28"/>
      <c r="B741" s="29"/>
      <c r="C741" s="30"/>
      <c r="D741" s="184" t="s">
        <v>114</v>
      </c>
      <c r="E741" s="30"/>
      <c r="F741" s="185" t="s">
        <v>1443</v>
      </c>
      <c r="G741" s="30"/>
      <c r="H741" s="30"/>
      <c r="I741" s="30"/>
      <c r="J741" s="30"/>
      <c r="K741" s="30"/>
      <c r="L741" s="34"/>
      <c r="M741" s="186"/>
      <c r="N741" s="187"/>
      <c r="O741" s="73"/>
      <c r="P741" s="73"/>
      <c r="Q741" s="73"/>
      <c r="R741" s="73"/>
      <c r="S741" s="73"/>
      <c r="T741" s="74"/>
      <c r="U741" s="28"/>
      <c r="V741" s="28"/>
      <c r="W741" s="28"/>
      <c r="X741" s="28"/>
      <c r="Y741" s="28"/>
      <c r="Z741" s="28"/>
      <c r="AA741" s="28"/>
      <c r="AB741" s="28"/>
      <c r="AC741" s="28"/>
      <c r="AD741" s="28"/>
      <c r="AE741" s="28"/>
      <c r="AT741" s="13" t="s">
        <v>114</v>
      </c>
      <c r="AU741" s="13" t="s">
        <v>77</v>
      </c>
    </row>
    <row r="742" s="2" customFormat="1" ht="16.5" customHeight="1">
      <c r="A742" s="28"/>
      <c r="B742" s="29"/>
      <c r="C742" s="201" t="s">
        <v>1445</v>
      </c>
      <c r="D742" s="201" t="s">
        <v>1265</v>
      </c>
      <c r="E742" s="202" t="s">
        <v>1446</v>
      </c>
      <c r="F742" s="203" t="s">
        <v>1447</v>
      </c>
      <c r="G742" s="204" t="s">
        <v>108</v>
      </c>
      <c r="H742" s="205">
        <v>50</v>
      </c>
      <c r="I742" s="206">
        <v>200</v>
      </c>
      <c r="J742" s="206">
        <f>ROUND(I742*H742,2)</f>
        <v>10000</v>
      </c>
      <c r="K742" s="203" t="s">
        <v>109</v>
      </c>
      <c r="L742" s="34"/>
      <c r="M742" s="207" t="s">
        <v>17</v>
      </c>
      <c r="N742" s="208" t="s">
        <v>40</v>
      </c>
      <c r="O742" s="180">
        <v>0</v>
      </c>
      <c r="P742" s="180">
        <f>O742*H742</f>
        <v>0</v>
      </c>
      <c r="Q742" s="180">
        <v>0</v>
      </c>
      <c r="R742" s="180">
        <f>Q742*H742</f>
        <v>0</v>
      </c>
      <c r="S742" s="180">
        <v>0</v>
      </c>
      <c r="T742" s="181">
        <f>S742*H742</f>
        <v>0</v>
      </c>
      <c r="U742" s="28"/>
      <c r="V742" s="28"/>
      <c r="W742" s="28"/>
      <c r="X742" s="28"/>
      <c r="Y742" s="28"/>
      <c r="Z742" s="28"/>
      <c r="AA742" s="28"/>
      <c r="AB742" s="28"/>
      <c r="AC742" s="28"/>
      <c r="AD742" s="28"/>
      <c r="AE742" s="28"/>
      <c r="AR742" s="182" t="s">
        <v>1268</v>
      </c>
      <c r="AT742" s="182" t="s">
        <v>1265</v>
      </c>
      <c r="AU742" s="182" t="s">
        <v>77</v>
      </c>
      <c r="AY742" s="13" t="s">
        <v>111</v>
      </c>
      <c r="BE742" s="183">
        <f>IF(N742="základní",J742,0)</f>
        <v>10000</v>
      </c>
      <c r="BF742" s="183">
        <f>IF(N742="snížená",J742,0)</f>
        <v>0</v>
      </c>
      <c r="BG742" s="183">
        <f>IF(N742="zákl. přenesená",J742,0)</f>
        <v>0</v>
      </c>
      <c r="BH742" s="183">
        <f>IF(N742="sníž. přenesená",J742,0)</f>
        <v>0</v>
      </c>
      <c r="BI742" s="183">
        <f>IF(N742="nulová",J742,0)</f>
        <v>0</v>
      </c>
      <c r="BJ742" s="13" t="s">
        <v>77</v>
      </c>
      <c r="BK742" s="183">
        <f>ROUND(I742*H742,2)</f>
        <v>10000</v>
      </c>
      <c r="BL742" s="13" t="s">
        <v>1268</v>
      </c>
      <c r="BM742" s="182" t="s">
        <v>1448</v>
      </c>
    </row>
    <row r="743" s="2" customFormat="1">
      <c r="A743" s="28"/>
      <c r="B743" s="29"/>
      <c r="C743" s="30"/>
      <c r="D743" s="184" t="s">
        <v>114</v>
      </c>
      <c r="E743" s="30"/>
      <c r="F743" s="185" t="s">
        <v>1447</v>
      </c>
      <c r="G743" s="30"/>
      <c r="H743" s="30"/>
      <c r="I743" s="30"/>
      <c r="J743" s="30"/>
      <c r="K743" s="30"/>
      <c r="L743" s="34"/>
      <c r="M743" s="186"/>
      <c r="N743" s="187"/>
      <c r="O743" s="73"/>
      <c r="P743" s="73"/>
      <c r="Q743" s="73"/>
      <c r="R743" s="73"/>
      <c r="S743" s="73"/>
      <c r="T743" s="74"/>
      <c r="U743" s="28"/>
      <c r="V743" s="28"/>
      <c r="W743" s="28"/>
      <c r="X743" s="28"/>
      <c r="Y743" s="28"/>
      <c r="Z743" s="28"/>
      <c r="AA743" s="28"/>
      <c r="AB743" s="28"/>
      <c r="AC743" s="28"/>
      <c r="AD743" s="28"/>
      <c r="AE743" s="28"/>
      <c r="AT743" s="13" t="s">
        <v>114</v>
      </c>
      <c r="AU743" s="13" t="s">
        <v>77</v>
      </c>
    </row>
    <row r="744" s="2" customFormat="1" ht="16.5" customHeight="1">
      <c r="A744" s="28"/>
      <c r="B744" s="29"/>
      <c r="C744" s="201" t="s">
        <v>1449</v>
      </c>
      <c r="D744" s="201" t="s">
        <v>1265</v>
      </c>
      <c r="E744" s="202" t="s">
        <v>1450</v>
      </c>
      <c r="F744" s="203" t="s">
        <v>1451</v>
      </c>
      <c r="G744" s="204" t="s">
        <v>108</v>
      </c>
      <c r="H744" s="205">
        <v>50</v>
      </c>
      <c r="I744" s="206">
        <v>228</v>
      </c>
      <c r="J744" s="206">
        <f>ROUND(I744*H744,2)</f>
        <v>11400</v>
      </c>
      <c r="K744" s="203" t="s">
        <v>109</v>
      </c>
      <c r="L744" s="34"/>
      <c r="M744" s="207" t="s">
        <v>17</v>
      </c>
      <c r="N744" s="208" t="s">
        <v>40</v>
      </c>
      <c r="O744" s="180">
        <v>0</v>
      </c>
      <c r="P744" s="180">
        <f>O744*H744</f>
        <v>0</v>
      </c>
      <c r="Q744" s="180">
        <v>0</v>
      </c>
      <c r="R744" s="180">
        <f>Q744*H744</f>
        <v>0</v>
      </c>
      <c r="S744" s="180">
        <v>0</v>
      </c>
      <c r="T744" s="181">
        <f>S744*H744</f>
        <v>0</v>
      </c>
      <c r="U744" s="28"/>
      <c r="V744" s="28"/>
      <c r="W744" s="28"/>
      <c r="X744" s="28"/>
      <c r="Y744" s="28"/>
      <c r="Z744" s="28"/>
      <c r="AA744" s="28"/>
      <c r="AB744" s="28"/>
      <c r="AC744" s="28"/>
      <c r="AD744" s="28"/>
      <c r="AE744" s="28"/>
      <c r="AR744" s="182" t="s">
        <v>1268</v>
      </c>
      <c r="AT744" s="182" t="s">
        <v>1265</v>
      </c>
      <c r="AU744" s="182" t="s">
        <v>77</v>
      </c>
      <c r="AY744" s="13" t="s">
        <v>111</v>
      </c>
      <c r="BE744" s="183">
        <f>IF(N744="základní",J744,0)</f>
        <v>11400</v>
      </c>
      <c r="BF744" s="183">
        <f>IF(N744="snížená",J744,0)</f>
        <v>0</v>
      </c>
      <c r="BG744" s="183">
        <f>IF(N744="zákl. přenesená",J744,0)</f>
        <v>0</v>
      </c>
      <c r="BH744" s="183">
        <f>IF(N744="sníž. přenesená",J744,0)</f>
        <v>0</v>
      </c>
      <c r="BI744" s="183">
        <f>IF(N744="nulová",J744,0)</f>
        <v>0</v>
      </c>
      <c r="BJ744" s="13" t="s">
        <v>77</v>
      </c>
      <c r="BK744" s="183">
        <f>ROUND(I744*H744,2)</f>
        <v>11400</v>
      </c>
      <c r="BL744" s="13" t="s">
        <v>1268</v>
      </c>
      <c r="BM744" s="182" t="s">
        <v>1452</v>
      </c>
    </row>
    <row r="745" s="2" customFormat="1">
      <c r="A745" s="28"/>
      <c r="B745" s="29"/>
      <c r="C745" s="30"/>
      <c r="D745" s="184" t="s">
        <v>114</v>
      </c>
      <c r="E745" s="30"/>
      <c r="F745" s="185" t="s">
        <v>1451</v>
      </c>
      <c r="G745" s="30"/>
      <c r="H745" s="30"/>
      <c r="I745" s="30"/>
      <c r="J745" s="30"/>
      <c r="K745" s="30"/>
      <c r="L745" s="34"/>
      <c r="M745" s="186"/>
      <c r="N745" s="187"/>
      <c r="O745" s="73"/>
      <c r="P745" s="73"/>
      <c r="Q745" s="73"/>
      <c r="R745" s="73"/>
      <c r="S745" s="73"/>
      <c r="T745" s="74"/>
      <c r="U745" s="28"/>
      <c r="V745" s="28"/>
      <c r="W745" s="28"/>
      <c r="X745" s="28"/>
      <c r="Y745" s="28"/>
      <c r="Z745" s="28"/>
      <c r="AA745" s="28"/>
      <c r="AB745" s="28"/>
      <c r="AC745" s="28"/>
      <c r="AD745" s="28"/>
      <c r="AE745" s="28"/>
      <c r="AT745" s="13" t="s">
        <v>114</v>
      </c>
      <c r="AU745" s="13" t="s">
        <v>77</v>
      </c>
    </row>
    <row r="746" s="2" customFormat="1" ht="16.5" customHeight="1">
      <c r="A746" s="28"/>
      <c r="B746" s="29"/>
      <c r="C746" s="201" t="s">
        <v>1453</v>
      </c>
      <c r="D746" s="201" t="s">
        <v>1265</v>
      </c>
      <c r="E746" s="202" t="s">
        <v>1454</v>
      </c>
      <c r="F746" s="203" t="s">
        <v>1455</v>
      </c>
      <c r="G746" s="204" t="s">
        <v>136</v>
      </c>
      <c r="H746" s="205">
        <v>50</v>
      </c>
      <c r="I746" s="206">
        <v>162</v>
      </c>
      <c r="J746" s="206">
        <f>ROUND(I746*H746,2)</f>
        <v>8100</v>
      </c>
      <c r="K746" s="203" t="s">
        <v>109</v>
      </c>
      <c r="L746" s="34"/>
      <c r="M746" s="207" t="s">
        <v>17</v>
      </c>
      <c r="N746" s="208" t="s">
        <v>40</v>
      </c>
      <c r="O746" s="180">
        <v>0</v>
      </c>
      <c r="P746" s="180">
        <f>O746*H746</f>
        <v>0</v>
      </c>
      <c r="Q746" s="180">
        <v>0</v>
      </c>
      <c r="R746" s="180">
        <f>Q746*H746</f>
        <v>0</v>
      </c>
      <c r="S746" s="180">
        <v>0</v>
      </c>
      <c r="T746" s="181">
        <f>S746*H746</f>
        <v>0</v>
      </c>
      <c r="U746" s="28"/>
      <c r="V746" s="28"/>
      <c r="W746" s="28"/>
      <c r="X746" s="28"/>
      <c r="Y746" s="28"/>
      <c r="Z746" s="28"/>
      <c r="AA746" s="28"/>
      <c r="AB746" s="28"/>
      <c r="AC746" s="28"/>
      <c r="AD746" s="28"/>
      <c r="AE746" s="28"/>
      <c r="AR746" s="182" t="s">
        <v>1268</v>
      </c>
      <c r="AT746" s="182" t="s">
        <v>1265</v>
      </c>
      <c r="AU746" s="182" t="s">
        <v>77</v>
      </c>
      <c r="AY746" s="13" t="s">
        <v>111</v>
      </c>
      <c r="BE746" s="183">
        <f>IF(N746="základní",J746,0)</f>
        <v>8100</v>
      </c>
      <c r="BF746" s="183">
        <f>IF(N746="snížená",J746,0)</f>
        <v>0</v>
      </c>
      <c r="BG746" s="183">
        <f>IF(N746="zákl. přenesená",J746,0)</f>
        <v>0</v>
      </c>
      <c r="BH746" s="183">
        <f>IF(N746="sníž. přenesená",J746,0)</f>
        <v>0</v>
      </c>
      <c r="BI746" s="183">
        <f>IF(N746="nulová",J746,0)</f>
        <v>0</v>
      </c>
      <c r="BJ746" s="13" t="s">
        <v>77</v>
      </c>
      <c r="BK746" s="183">
        <f>ROUND(I746*H746,2)</f>
        <v>8100</v>
      </c>
      <c r="BL746" s="13" t="s">
        <v>1268</v>
      </c>
      <c r="BM746" s="182" t="s">
        <v>1456</v>
      </c>
    </row>
    <row r="747" s="2" customFormat="1">
      <c r="A747" s="28"/>
      <c r="B747" s="29"/>
      <c r="C747" s="30"/>
      <c r="D747" s="184" t="s">
        <v>114</v>
      </c>
      <c r="E747" s="30"/>
      <c r="F747" s="185" t="s">
        <v>1455</v>
      </c>
      <c r="G747" s="30"/>
      <c r="H747" s="30"/>
      <c r="I747" s="30"/>
      <c r="J747" s="30"/>
      <c r="K747" s="30"/>
      <c r="L747" s="34"/>
      <c r="M747" s="186"/>
      <c r="N747" s="187"/>
      <c r="O747" s="73"/>
      <c r="P747" s="73"/>
      <c r="Q747" s="73"/>
      <c r="R747" s="73"/>
      <c r="S747" s="73"/>
      <c r="T747" s="74"/>
      <c r="U747" s="28"/>
      <c r="V747" s="28"/>
      <c r="W747" s="28"/>
      <c r="X747" s="28"/>
      <c r="Y747" s="28"/>
      <c r="Z747" s="28"/>
      <c r="AA747" s="28"/>
      <c r="AB747" s="28"/>
      <c r="AC747" s="28"/>
      <c r="AD747" s="28"/>
      <c r="AE747" s="28"/>
      <c r="AT747" s="13" t="s">
        <v>114</v>
      </c>
      <c r="AU747" s="13" t="s">
        <v>77</v>
      </c>
    </row>
    <row r="748" s="2" customFormat="1" ht="16.5" customHeight="1">
      <c r="A748" s="28"/>
      <c r="B748" s="29"/>
      <c r="C748" s="201" t="s">
        <v>1457</v>
      </c>
      <c r="D748" s="201" t="s">
        <v>1265</v>
      </c>
      <c r="E748" s="202" t="s">
        <v>1458</v>
      </c>
      <c r="F748" s="203" t="s">
        <v>1459</v>
      </c>
      <c r="G748" s="204" t="s">
        <v>136</v>
      </c>
      <c r="H748" s="205">
        <v>50</v>
      </c>
      <c r="I748" s="206">
        <v>146</v>
      </c>
      <c r="J748" s="206">
        <f>ROUND(I748*H748,2)</f>
        <v>7300</v>
      </c>
      <c r="K748" s="203" t="s">
        <v>109</v>
      </c>
      <c r="L748" s="34"/>
      <c r="M748" s="207" t="s">
        <v>17</v>
      </c>
      <c r="N748" s="208" t="s">
        <v>40</v>
      </c>
      <c r="O748" s="180">
        <v>0</v>
      </c>
      <c r="P748" s="180">
        <f>O748*H748</f>
        <v>0</v>
      </c>
      <c r="Q748" s="180">
        <v>0</v>
      </c>
      <c r="R748" s="180">
        <f>Q748*H748</f>
        <v>0</v>
      </c>
      <c r="S748" s="180">
        <v>0</v>
      </c>
      <c r="T748" s="181">
        <f>S748*H748</f>
        <v>0</v>
      </c>
      <c r="U748" s="28"/>
      <c r="V748" s="28"/>
      <c r="W748" s="28"/>
      <c r="X748" s="28"/>
      <c r="Y748" s="28"/>
      <c r="Z748" s="28"/>
      <c r="AA748" s="28"/>
      <c r="AB748" s="28"/>
      <c r="AC748" s="28"/>
      <c r="AD748" s="28"/>
      <c r="AE748" s="28"/>
      <c r="AR748" s="182" t="s">
        <v>1268</v>
      </c>
      <c r="AT748" s="182" t="s">
        <v>1265</v>
      </c>
      <c r="AU748" s="182" t="s">
        <v>77</v>
      </c>
      <c r="AY748" s="13" t="s">
        <v>111</v>
      </c>
      <c r="BE748" s="183">
        <f>IF(N748="základní",J748,0)</f>
        <v>7300</v>
      </c>
      <c r="BF748" s="183">
        <f>IF(N748="snížená",J748,0)</f>
        <v>0</v>
      </c>
      <c r="BG748" s="183">
        <f>IF(N748="zákl. přenesená",J748,0)</f>
        <v>0</v>
      </c>
      <c r="BH748" s="183">
        <f>IF(N748="sníž. přenesená",J748,0)</f>
        <v>0</v>
      </c>
      <c r="BI748" s="183">
        <f>IF(N748="nulová",J748,0)</f>
        <v>0</v>
      </c>
      <c r="BJ748" s="13" t="s">
        <v>77</v>
      </c>
      <c r="BK748" s="183">
        <f>ROUND(I748*H748,2)</f>
        <v>7300</v>
      </c>
      <c r="BL748" s="13" t="s">
        <v>1268</v>
      </c>
      <c r="BM748" s="182" t="s">
        <v>1460</v>
      </c>
    </row>
    <row r="749" s="2" customFormat="1">
      <c r="A749" s="28"/>
      <c r="B749" s="29"/>
      <c r="C749" s="30"/>
      <c r="D749" s="184" t="s">
        <v>114</v>
      </c>
      <c r="E749" s="30"/>
      <c r="F749" s="185" t="s">
        <v>1459</v>
      </c>
      <c r="G749" s="30"/>
      <c r="H749" s="30"/>
      <c r="I749" s="30"/>
      <c r="J749" s="30"/>
      <c r="K749" s="30"/>
      <c r="L749" s="34"/>
      <c r="M749" s="186"/>
      <c r="N749" s="187"/>
      <c r="O749" s="73"/>
      <c r="P749" s="73"/>
      <c r="Q749" s="73"/>
      <c r="R749" s="73"/>
      <c r="S749" s="73"/>
      <c r="T749" s="74"/>
      <c r="U749" s="28"/>
      <c r="V749" s="28"/>
      <c r="W749" s="28"/>
      <c r="X749" s="28"/>
      <c r="Y749" s="28"/>
      <c r="Z749" s="28"/>
      <c r="AA749" s="28"/>
      <c r="AB749" s="28"/>
      <c r="AC749" s="28"/>
      <c r="AD749" s="28"/>
      <c r="AE749" s="28"/>
      <c r="AT749" s="13" t="s">
        <v>114</v>
      </c>
      <c r="AU749" s="13" t="s">
        <v>77</v>
      </c>
    </row>
    <row r="750" s="2" customFormat="1" ht="16.5" customHeight="1">
      <c r="A750" s="28"/>
      <c r="B750" s="29"/>
      <c r="C750" s="201" t="s">
        <v>1461</v>
      </c>
      <c r="D750" s="201" t="s">
        <v>1265</v>
      </c>
      <c r="E750" s="202" t="s">
        <v>1462</v>
      </c>
      <c r="F750" s="203" t="s">
        <v>1463</v>
      </c>
      <c r="G750" s="204" t="s">
        <v>136</v>
      </c>
      <c r="H750" s="205">
        <v>50</v>
      </c>
      <c r="I750" s="206">
        <v>136</v>
      </c>
      <c r="J750" s="206">
        <f>ROUND(I750*H750,2)</f>
        <v>6800</v>
      </c>
      <c r="K750" s="203" t="s">
        <v>109</v>
      </c>
      <c r="L750" s="34"/>
      <c r="M750" s="207" t="s">
        <v>17</v>
      </c>
      <c r="N750" s="208" t="s">
        <v>40</v>
      </c>
      <c r="O750" s="180">
        <v>0</v>
      </c>
      <c r="P750" s="180">
        <f>O750*H750</f>
        <v>0</v>
      </c>
      <c r="Q750" s="180">
        <v>0</v>
      </c>
      <c r="R750" s="180">
        <f>Q750*H750</f>
        <v>0</v>
      </c>
      <c r="S750" s="180">
        <v>0</v>
      </c>
      <c r="T750" s="181">
        <f>S750*H750</f>
        <v>0</v>
      </c>
      <c r="U750" s="28"/>
      <c r="V750" s="28"/>
      <c r="W750" s="28"/>
      <c r="X750" s="28"/>
      <c r="Y750" s="28"/>
      <c r="Z750" s="28"/>
      <c r="AA750" s="28"/>
      <c r="AB750" s="28"/>
      <c r="AC750" s="28"/>
      <c r="AD750" s="28"/>
      <c r="AE750" s="28"/>
      <c r="AR750" s="182" t="s">
        <v>1268</v>
      </c>
      <c r="AT750" s="182" t="s">
        <v>1265</v>
      </c>
      <c r="AU750" s="182" t="s">
        <v>77</v>
      </c>
      <c r="AY750" s="13" t="s">
        <v>111</v>
      </c>
      <c r="BE750" s="183">
        <f>IF(N750="základní",J750,0)</f>
        <v>6800</v>
      </c>
      <c r="BF750" s="183">
        <f>IF(N750="snížená",J750,0)</f>
        <v>0</v>
      </c>
      <c r="BG750" s="183">
        <f>IF(N750="zákl. přenesená",J750,0)</f>
        <v>0</v>
      </c>
      <c r="BH750" s="183">
        <f>IF(N750="sníž. přenesená",J750,0)</f>
        <v>0</v>
      </c>
      <c r="BI750" s="183">
        <f>IF(N750="nulová",J750,0)</f>
        <v>0</v>
      </c>
      <c r="BJ750" s="13" t="s">
        <v>77</v>
      </c>
      <c r="BK750" s="183">
        <f>ROUND(I750*H750,2)</f>
        <v>6800</v>
      </c>
      <c r="BL750" s="13" t="s">
        <v>1268</v>
      </c>
      <c r="BM750" s="182" t="s">
        <v>1464</v>
      </c>
    </row>
    <row r="751" s="2" customFormat="1">
      <c r="A751" s="28"/>
      <c r="B751" s="29"/>
      <c r="C751" s="30"/>
      <c r="D751" s="184" t="s">
        <v>114</v>
      </c>
      <c r="E751" s="30"/>
      <c r="F751" s="185" t="s">
        <v>1463</v>
      </c>
      <c r="G751" s="30"/>
      <c r="H751" s="30"/>
      <c r="I751" s="30"/>
      <c r="J751" s="30"/>
      <c r="K751" s="30"/>
      <c r="L751" s="34"/>
      <c r="M751" s="186"/>
      <c r="N751" s="187"/>
      <c r="O751" s="73"/>
      <c r="P751" s="73"/>
      <c r="Q751" s="73"/>
      <c r="R751" s="73"/>
      <c r="S751" s="73"/>
      <c r="T751" s="74"/>
      <c r="U751" s="28"/>
      <c r="V751" s="28"/>
      <c r="W751" s="28"/>
      <c r="X751" s="28"/>
      <c r="Y751" s="28"/>
      <c r="Z751" s="28"/>
      <c r="AA751" s="28"/>
      <c r="AB751" s="28"/>
      <c r="AC751" s="28"/>
      <c r="AD751" s="28"/>
      <c r="AE751" s="28"/>
      <c r="AT751" s="13" t="s">
        <v>114</v>
      </c>
      <c r="AU751" s="13" t="s">
        <v>77</v>
      </c>
    </row>
    <row r="752" s="2" customFormat="1" ht="16.5" customHeight="1">
      <c r="A752" s="28"/>
      <c r="B752" s="29"/>
      <c r="C752" s="201" t="s">
        <v>1465</v>
      </c>
      <c r="D752" s="201" t="s">
        <v>1265</v>
      </c>
      <c r="E752" s="202" t="s">
        <v>1466</v>
      </c>
      <c r="F752" s="203" t="s">
        <v>1467</v>
      </c>
      <c r="G752" s="204" t="s">
        <v>108</v>
      </c>
      <c r="H752" s="205">
        <v>5</v>
      </c>
      <c r="I752" s="206">
        <v>149</v>
      </c>
      <c r="J752" s="206">
        <f>ROUND(I752*H752,2)</f>
        <v>745</v>
      </c>
      <c r="K752" s="203" t="s">
        <v>109</v>
      </c>
      <c r="L752" s="34"/>
      <c r="M752" s="207" t="s">
        <v>17</v>
      </c>
      <c r="N752" s="208" t="s">
        <v>40</v>
      </c>
      <c r="O752" s="180">
        <v>0</v>
      </c>
      <c r="P752" s="180">
        <f>O752*H752</f>
        <v>0</v>
      </c>
      <c r="Q752" s="180">
        <v>0</v>
      </c>
      <c r="R752" s="180">
        <f>Q752*H752</f>
        <v>0</v>
      </c>
      <c r="S752" s="180">
        <v>0</v>
      </c>
      <c r="T752" s="181">
        <f>S752*H752</f>
        <v>0</v>
      </c>
      <c r="U752" s="28"/>
      <c r="V752" s="28"/>
      <c r="W752" s="28"/>
      <c r="X752" s="28"/>
      <c r="Y752" s="28"/>
      <c r="Z752" s="28"/>
      <c r="AA752" s="28"/>
      <c r="AB752" s="28"/>
      <c r="AC752" s="28"/>
      <c r="AD752" s="28"/>
      <c r="AE752" s="28"/>
      <c r="AR752" s="182" t="s">
        <v>1268</v>
      </c>
      <c r="AT752" s="182" t="s">
        <v>1265</v>
      </c>
      <c r="AU752" s="182" t="s">
        <v>77</v>
      </c>
      <c r="AY752" s="13" t="s">
        <v>111</v>
      </c>
      <c r="BE752" s="183">
        <f>IF(N752="základní",J752,0)</f>
        <v>745</v>
      </c>
      <c r="BF752" s="183">
        <f>IF(N752="snížená",J752,0)</f>
        <v>0</v>
      </c>
      <c r="BG752" s="183">
        <f>IF(N752="zákl. přenesená",J752,0)</f>
        <v>0</v>
      </c>
      <c r="BH752" s="183">
        <f>IF(N752="sníž. přenesená",J752,0)</f>
        <v>0</v>
      </c>
      <c r="BI752" s="183">
        <f>IF(N752="nulová",J752,0)</f>
        <v>0</v>
      </c>
      <c r="BJ752" s="13" t="s">
        <v>77</v>
      </c>
      <c r="BK752" s="183">
        <f>ROUND(I752*H752,2)</f>
        <v>745</v>
      </c>
      <c r="BL752" s="13" t="s">
        <v>1268</v>
      </c>
      <c r="BM752" s="182" t="s">
        <v>1468</v>
      </c>
    </row>
    <row r="753" s="2" customFormat="1">
      <c r="A753" s="28"/>
      <c r="B753" s="29"/>
      <c r="C753" s="30"/>
      <c r="D753" s="184" t="s">
        <v>114</v>
      </c>
      <c r="E753" s="30"/>
      <c r="F753" s="185" t="s">
        <v>1467</v>
      </c>
      <c r="G753" s="30"/>
      <c r="H753" s="30"/>
      <c r="I753" s="30"/>
      <c r="J753" s="30"/>
      <c r="K753" s="30"/>
      <c r="L753" s="34"/>
      <c r="M753" s="186"/>
      <c r="N753" s="187"/>
      <c r="O753" s="73"/>
      <c r="P753" s="73"/>
      <c r="Q753" s="73"/>
      <c r="R753" s="73"/>
      <c r="S753" s="73"/>
      <c r="T753" s="74"/>
      <c r="U753" s="28"/>
      <c r="V753" s="28"/>
      <c r="W753" s="28"/>
      <c r="X753" s="28"/>
      <c r="Y753" s="28"/>
      <c r="Z753" s="28"/>
      <c r="AA753" s="28"/>
      <c r="AB753" s="28"/>
      <c r="AC753" s="28"/>
      <c r="AD753" s="28"/>
      <c r="AE753" s="28"/>
      <c r="AT753" s="13" t="s">
        <v>114</v>
      </c>
      <c r="AU753" s="13" t="s">
        <v>77</v>
      </c>
    </row>
    <row r="754" s="2" customFormat="1" ht="16.5" customHeight="1">
      <c r="A754" s="28"/>
      <c r="B754" s="29"/>
      <c r="C754" s="201" t="s">
        <v>1469</v>
      </c>
      <c r="D754" s="201" t="s">
        <v>1265</v>
      </c>
      <c r="E754" s="202" t="s">
        <v>1470</v>
      </c>
      <c r="F754" s="203" t="s">
        <v>1471</v>
      </c>
      <c r="G754" s="204" t="s">
        <v>136</v>
      </c>
      <c r="H754" s="205">
        <v>10</v>
      </c>
      <c r="I754" s="206">
        <v>19.399999999999999</v>
      </c>
      <c r="J754" s="206">
        <f>ROUND(I754*H754,2)</f>
        <v>194</v>
      </c>
      <c r="K754" s="203" t="s">
        <v>109</v>
      </c>
      <c r="L754" s="34"/>
      <c r="M754" s="207" t="s">
        <v>17</v>
      </c>
      <c r="N754" s="208" t="s">
        <v>40</v>
      </c>
      <c r="O754" s="180">
        <v>0</v>
      </c>
      <c r="P754" s="180">
        <f>O754*H754</f>
        <v>0</v>
      </c>
      <c r="Q754" s="180">
        <v>0</v>
      </c>
      <c r="R754" s="180">
        <f>Q754*H754</f>
        <v>0</v>
      </c>
      <c r="S754" s="180">
        <v>0</v>
      </c>
      <c r="T754" s="181">
        <f>S754*H754</f>
        <v>0</v>
      </c>
      <c r="U754" s="28"/>
      <c r="V754" s="28"/>
      <c r="W754" s="28"/>
      <c r="X754" s="28"/>
      <c r="Y754" s="28"/>
      <c r="Z754" s="28"/>
      <c r="AA754" s="28"/>
      <c r="AB754" s="28"/>
      <c r="AC754" s="28"/>
      <c r="AD754" s="28"/>
      <c r="AE754" s="28"/>
      <c r="AR754" s="182" t="s">
        <v>1268</v>
      </c>
      <c r="AT754" s="182" t="s">
        <v>1265</v>
      </c>
      <c r="AU754" s="182" t="s">
        <v>77</v>
      </c>
      <c r="AY754" s="13" t="s">
        <v>111</v>
      </c>
      <c r="BE754" s="183">
        <f>IF(N754="základní",J754,0)</f>
        <v>194</v>
      </c>
      <c r="BF754" s="183">
        <f>IF(N754="snížená",J754,0)</f>
        <v>0</v>
      </c>
      <c r="BG754" s="183">
        <f>IF(N754="zákl. přenesená",J754,0)</f>
        <v>0</v>
      </c>
      <c r="BH754" s="183">
        <f>IF(N754="sníž. přenesená",J754,0)</f>
        <v>0</v>
      </c>
      <c r="BI754" s="183">
        <f>IF(N754="nulová",J754,0)</f>
        <v>0</v>
      </c>
      <c r="BJ754" s="13" t="s">
        <v>77</v>
      </c>
      <c r="BK754" s="183">
        <f>ROUND(I754*H754,2)</f>
        <v>194</v>
      </c>
      <c r="BL754" s="13" t="s">
        <v>1268</v>
      </c>
      <c r="BM754" s="182" t="s">
        <v>1472</v>
      </c>
    </row>
    <row r="755" s="2" customFormat="1">
      <c r="A755" s="28"/>
      <c r="B755" s="29"/>
      <c r="C755" s="30"/>
      <c r="D755" s="184" t="s">
        <v>114</v>
      </c>
      <c r="E755" s="30"/>
      <c r="F755" s="185" t="s">
        <v>1471</v>
      </c>
      <c r="G755" s="30"/>
      <c r="H755" s="30"/>
      <c r="I755" s="30"/>
      <c r="J755" s="30"/>
      <c r="K755" s="30"/>
      <c r="L755" s="34"/>
      <c r="M755" s="186"/>
      <c r="N755" s="187"/>
      <c r="O755" s="73"/>
      <c r="P755" s="73"/>
      <c r="Q755" s="73"/>
      <c r="R755" s="73"/>
      <c r="S755" s="73"/>
      <c r="T755" s="74"/>
      <c r="U755" s="28"/>
      <c r="V755" s="28"/>
      <c r="W755" s="28"/>
      <c r="X755" s="28"/>
      <c r="Y755" s="28"/>
      <c r="Z755" s="28"/>
      <c r="AA755" s="28"/>
      <c r="AB755" s="28"/>
      <c r="AC755" s="28"/>
      <c r="AD755" s="28"/>
      <c r="AE755" s="28"/>
      <c r="AT755" s="13" t="s">
        <v>114</v>
      </c>
      <c r="AU755" s="13" t="s">
        <v>77</v>
      </c>
    </row>
    <row r="756" s="2" customFormat="1" ht="16.5" customHeight="1">
      <c r="A756" s="28"/>
      <c r="B756" s="29"/>
      <c r="C756" s="201" t="s">
        <v>1473</v>
      </c>
      <c r="D756" s="201" t="s">
        <v>1265</v>
      </c>
      <c r="E756" s="202" t="s">
        <v>1474</v>
      </c>
      <c r="F756" s="203" t="s">
        <v>1475</v>
      </c>
      <c r="G756" s="204" t="s">
        <v>108</v>
      </c>
      <c r="H756" s="205">
        <v>3</v>
      </c>
      <c r="I756" s="206">
        <v>127</v>
      </c>
      <c r="J756" s="206">
        <f>ROUND(I756*H756,2)</f>
        <v>381</v>
      </c>
      <c r="K756" s="203" t="s">
        <v>109</v>
      </c>
      <c r="L756" s="34"/>
      <c r="M756" s="207" t="s">
        <v>17</v>
      </c>
      <c r="N756" s="208" t="s">
        <v>40</v>
      </c>
      <c r="O756" s="180">
        <v>0</v>
      </c>
      <c r="P756" s="180">
        <f>O756*H756</f>
        <v>0</v>
      </c>
      <c r="Q756" s="180">
        <v>0</v>
      </c>
      <c r="R756" s="180">
        <f>Q756*H756</f>
        <v>0</v>
      </c>
      <c r="S756" s="180">
        <v>0</v>
      </c>
      <c r="T756" s="181">
        <f>S756*H756</f>
        <v>0</v>
      </c>
      <c r="U756" s="28"/>
      <c r="V756" s="28"/>
      <c r="W756" s="28"/>
      <c r="X756" s="28"/>
      <c r="Y756" s="28"/>
      <c r="Z756" s="28"/>
      <c r="AA756" s="28"/>
      <c r="AB756" s="28"/>
      <c r="AC756" s="28"/>
      <c r="AD756" s="28"/>
      <c r="AE756" s="28"/>
      <c r="AR756" s="182" t="s">
        <v>1268</v>
      </c>
      <c r="AT756" s="182" t="s">
        <v>1265</v>
      </c>
      <c r="AU756" s="182" t="s">
        <v>77</v>
      </c>
      <c r="AY756" s="13" t="s">
        <v>111</v>
      </c>
      <c r="BE756" s="183">
        <f>IF(N756="základní",J756,0)</f>
        <v>381</v>
      </c>
      <c r="BF756" s="183">
        <f>IF(N756="snížená",J756,0)</f>
        <v>0</v>
      </c>
      <c r="BG756" s="183">
        <f>IF(N756="zákl. přenesená",J756,0)</f>
        <v>0</v>
      </c>
      <c r="BH756" s="183">
        <f>IF(N756="sníž. přenesená",J756,0)</f>
        <v>0</v>
      </c>
      <c r="BI756" s="183">
        <f>IF(N756="nulová",J756,0)</f>
        <v>0</v>
      </c>
      <c r="BJ756" s="13" t="s">
        <v>77</v>
      </c>
      <c r="BK756" s="183">
        <f>ROUND(I756*H756,2)</f>
        <v>381</v>
      </c>
      <c r="BL756" s="13" t="s">
        <v>1268</v>
      </c>
      <c r="BM756" s="182" t="s">
        <v>1476</v>
      </c>
    </row>
    <row r="757" s="2" customFormat="1">
      <c r="A757" s="28"/>
      <c r="B757" s="29"/>
      <c r="C757" s="30"/>
      <c r="D757" s="184" t="s">
        <v>114</v>
      </c>
      <c r="E757" s="30"/>
      <c r="F757" s="185" t="s">
        <v>1475</v>
      </c>
      <c r="G757" s="30"/>
      <c r="H757" s="30"/>
      <c r="I757" s="30"/>
      <c r="J757" s="30"/>
      <c r="K757" s="30"/>
      <c r="L757" s="34"/>
      <c r="M757" s="186"/>
      <c r="N757" s="187"/>
      <c r="O757" s="73"/>
      <c r="P757" s="73"/>
      <c r="Q757" s="73"/>
      <c r="R757" s="73"/>
      <c r="S757" s="73"/>
      <c r="T757" s="74"/>
      <c r="U757" s="28"/>
      <c r="V757" s="28"/>
      <c r="W757" s="28"/>
      <c r="X757" s="28"/>
      <c r="Y757" s="28"/>
      <c r="Z757" s="28"/>
      <c r="AA757" s="28"/>
      <c r="AB757" s="28"/>
      <c r="AC757" s="28"/>
      <c r="AD757" s="28"/>
      <c r="AE757" s="28"/>
      <c r="AT757" s="13" t="s">
        <v>114</v>
      </c>
      <c r="AU757" s="13" t="s">
        <v>77</v>
      </c>
    </row>
    <row r="758" s="2" customFormat="1" ht="16.5" customHeight="1">
      <c r="A758" s="28"/>
      <c r="B758" s="29"/>
      <c r="C758" s="201" t="s">
        <v>1477</v>
      </c>
      <c r="D758" s="201" t="s">
        <v>1265</v>
      </c>
      <c r="E758" s="202" t="s">
        <v>1478</v>
      </c>
      <c r="F758" s="203" t="s">
        <v>1479</v>
      </c>
      <c r="G758" s="204" t="s">
        <v>108</v>
      </c>
      <c r="H758" s="205">
        <v>3</v>
      </c>
      <c r="I758" s="206">
        <v>334</v>
      </c>
      <c r="J758" s="206">
        <f>ROUND(I758*H758,2)</f>
        <v>1002</v>
      </c>
      <c r="K758" s="203" t="s">
        <v>109</v>
      </c>
      <c r="L758" s="34"/>
      <c r="M758" s="207" t="s">
        <v>17</v>
      </c>
      <c r="N758" s="208" t="s">
        <v>40</v>
      </c>
      <c r="O758" s="180">
        <v>0</v>
      </c>
      <c r="P758" s="180">
        <f>O758*H758</f>
        <v>0</v>
      </c>
      <c r="Q758" s="180">
        <v>0</v>
      </c>
      <c r="R758" s="180">
        <f>Q758*H758</f>
        <v>0</v>
      </c>
      <c r="S758" s="180">
        <v>0</v>
      </c>
      <c r="T758" s="181">
        <f>S758*H758</f>
        <v>0</v>
      </c>
      <c r="U758" s="28"/>
      <c r="V758" s="28"/>
      <c r="W758" s="28"/>
      <c r="X758" s="28"/>
      <c r="Y758" s="28"/>
      <c r="Z758" s="28"/>
      <c r="AA758" s="28"/>
      <c r="AB758" s="28"/>
      <c r="AC758" s="28"/>
      <c r="AD758" s="28"/>
      <c r="AE758" s="28"/>
      <c r="AR758" s="182" t="s">
        <v>1268</v>
      </c>
      <c r="AT758" s="182" t="s">
        <v>1265</v>
      </c>
      <c r="AU758" s="182" t="s">
        <v>77</v>
      </c>
      <c r="AY758" s="13" t="s">
        <v>111</v>
      </c>
      <c r="BE758" s="183">
        <f>IF(N758="základní",J758,0)</f>
        <v>1002</v>
      </c>
      <c r="BF758" s="183">
        <f>IF(N758="snížená",J758,0)</f>
        <v>0</v>
      </c>
      <c r="BG758" s="183">
        <f>IF(N758="zákl. přenesená",J758,0)</f>
        <v>0</v>
      </c>
      <c r="BH758" s="183">
        <f>IF(N758="sníž. přenesená",J758,0)</f>
        <v>0</v>
      </c>
      <c r="BI758" s="183">
        <f>IF(N758="nulová",J758,0)</f>
        <v>0</v>
      </c>
      <c r="BJ758" s="13" t="s">
        <v>77</v>
      </c>
      <c r="BK758" s="183">
        <f>ROUND(I758*H758,2)</f>
        <v>1002</v>
      </c>
      <c r="BL758" s="13" t="s">
        <v>1268</v>
      </c>
      <c r="BM758" s="182" t="s">
        <v>1480</v>
      </c>
    </row>
    <row r="759" s="2" customFormat="1">
      <c r="A759" s="28"/>
      <c r="B759" s="29"/>
      <c r="C759" s="30"/>
      <c r="D759" s="184" t="s">
        <v>114</v>
      </c>
      <c r="E759" s="30"/>
      <c r="F759" s="185" t="s">
        <v>1479</v>
      </c>
      <c r="G759" s="30"/>
      <c r="H759" s="30"/>
      <c r="I759" s="30"/>
      <c r="J759" s="30"/>
      <c r="K759" s="30"/>
      <c r="L759" s="34"/>
      <c r="M759" s="186"/>
      <c r="N759" s="187"/>
      <c r="O759" s="73"/>
      <c r="P759" s="73"/>
      <c r="Q759" s="73"/>
      <c r="R759" s="73"/>
      <c r="S759" s="73"/>
      <c r="T759" s="74"/>
      <c r="U759" s="28"/>
      <c r="V759" s="28"/>
      <c r="W759" s="28"/>
      <c r="X759" s="28"/>
      <c r="Y759" s="28"/>
      <c r="Z759" s="28"/>
      <c r="AA759" s="28"/>
      <c r="AB759" s="28"/>
      <c r="AC759" s="28"/>
      <c r="AD759" s="28"/>
      <c r="AE759" s="28"/>
      <c r="AT759" s="13" t="s">
        <v>114</v>
      </c>
      <c r="AU759" s="13" t="s">
        <v>77</v>
      </c>
    </row>
    <row r="760" s="2" customFormat="1" ht="16.5" customHeight="1">
      <c r="A760" s="28"/>
      <c r="B760" s="29"/>
      <c r="C760" s="201" t="s">
        <v>1481</v>
      </c>
      <c r="D760" s="201" t="s">
        <v>1265</v>
      </c>
      <c r="E760" s="202" t="s">
        <v>1482</v>
      </c>
      <c r="F760" s="203" t="s">
        <v>1483</v>
      </c>
      <c r="G760" s="204" t="s">
        <v>108</v>
      </c>
      <c r="H760" s="205">
        <v>1</v>
      </c>
      <c r="I760" s="206">
        <v>766</v>
      </c>
      <c r="J760" s="206">
        <f>ROUND(I760*H760,2)</f>
        <v>766</v>
      </c>
      <c r="K760" s="203" t="s">
        <v>109</v>
      </c>
      <c r="L760" s="34"/>
      <c r="M760" s="207" t="s">
        <v>17</v>
      </c>
      <c r="N760" s="208" t="s">
        <v>40</v>
      </c>
      <c r="O760" s="180">
        <v>0</v>
      </c>
      <c r="P760" s="180">
        <f>O760*H760</f>
        <v>0</v>
      </c>
      <c r="Q760" s="180">
        <v>0</v>
      </c>
      <c r="R760" s="180">
        <f>Q760*H760</f>
        <v>0</v>
      </c>
      <c r="S760" s="180">
        <v>0</v>
      </c>
      <c r="T760" s="181">
        <f>S760*H760</f>
        <v>0</v>
      </c>
      <c r="U760" s="28"/>
      <c r="V760" s="28"/>
      <c r="W760" s="28"/>
      <c r="X760" s="28"/>
      <c r="Y760" s="28"/>
      <c r="Z760" s="28"/>
      <c r="AA760" s="28"/>
      <c r="AB760" s="28"/>
      <c r="AC760" s="28"/>
      <c r="AD760" s="28"/>
      <c r="AE760" s="28"/>
      <c r="AR760" s="182" t="s">
        <v>1268</v>
      </c>
      <c r="AT760" s="182" t="s">
        <v>1265</v>
      </c>
      <c r="AU760" s="182" t="s">
        <v>77</v>
      </c>
      <c r="AY760" s="13" t="s">
        <v>111</v>
      </c>
      <c r="BE760" s="183">
        <f>IF(N760="základní",J760,0)</f>
        <v>766</v>
      </c>
      <c r="BF760" s="183">
        <f>IF(N760="snížená",J760,0)</f>
        <v>0</v>
      </c>
      <c r="BG760" s="183">
        <f>IF(N760="zákl. přenesená",J760,0)</f>
        <v>0</v>
      </c>
      <c r="BH760" s="183">
        <f>IF(N760="sníž. přenesená",J760,0)</f>
        <v>0</v>
      </c>
      <c r="BI760" s="183">
        <f>IF(N760="nulová",J760,0)</f>
        <v>0</v>
      </c>
      <c r="BJ760" s="13" t="s">
        <v>77</v>
      </c>
      <c r="BK760" s="183">
        <f>ROUND(I760*H760,2)</f>
        <v>766</v>
      </c>
      <c r="BL760" s="13" t="s">
        <v>1268</v>
      </c>
      <c r="BM760" s="182" t="s">
        <v>1484</v>
      </c>
    </row>
    <row r="761" s="2" customFormat="1">
      <c r="A761" s="28"/>
      <c r="B761" s="29"/>
      <c r="C761" s="30"/>
      <c r="D761" s="184" t="s">
        <v>114</v>
      </c>
      <c r="E761" s="30"/>
      <c r="F761" s="185" t="s">
        <v>1483</v>
      </c>
      <c r="G761" s="30"/>
      <c r="H761" s="30"/>
      <c r="I761" s="30"/>
      <c r="J761" s="30"/>
      <c r="K761" s="30"/>
      <c r="L761" s="34"/>
      <c r="M761" s="186"/>
      <c r="N761" s="187"/>
      <c r="O761" s="73"/>
      <c r="P761" s="73"/>
      <c r="Q761" s="73"/>
      <c r="R761" s="73"/>
      <c r="S761" s="73"/>
      <c r="T761" s="74"/>
      <c r="U761" s="28"/>
      <c r="V761" s="28"/>
      <c r="W761" s="28"/>
      <c r="X761" s="28"/>
      <c r="Y761" s="28"/>
      <c r="Z761" s="28"/>
      <c r="AA761" s="28"/>
      <c r="AB761" s="28"/>
      <c r="AC761" s="28"/>
      <c r="AD761" s="28"/>
      <c r="AE761" s="28"/>
      <c r="AT761" s="13" t="s">
        <v>114</v>
      </c>
      <c r="AU761" s="13" t="s">
        <v>77</v>
      </c>
    </row>
    <row r="762" s="2" customFormat="1" ht="16.5" customHeight="1">
      <c r="A762" s="28"/>
      <c r="B762" s="29"/>
      <c r="C762" s="201" t="s">
        <v>1485</v>
      </c>
      <c r="D762" s="201" t="s">
        <v>1265</v>
      </c>
      <c r="E762" s="202" t="s">
        <v>1486</v>
      </c>
      <c r="F762" s="203" t="s">
        <v>1487</v>
      </c>
      <c r="G762" s="204" t="s">
        <v>108</v>
      </c>
      <c r="H762" s="205">
        <v>1</v>
      </c>
      <c r="I762" s="206">
        <v>1110</v>
      </c>
      <c r="J762" s="206">
        <f>ROUND(I762*H762,2)</f>
        <v>1110</v>
      </c>
      <c r="K762" s="203" t="s">
        <v>109</v>
      </c>
      <c r="L762" s="34"/>
      <c r="M762" s="207" t="s">
        <v>17</v>
      </c>
      <c r="N762" s="208" t="s">
        <v>40</v>
      </c>
      <c r="O762" s="180">
        <v>0</v>
      </c>
      <c r="P762" s="180">
        <f>O762*H762</f>
        <v>0</v>
      </c>
      <c r="Q762" s="180">
        <v>0</v>
      </c>
      <c r="R762" s="180">
        <f>Q762*H762</f>
        <v>0</v>
      </c>
      <c r="S762" s="180">
        <v>0</v>
      </c>
      <c r="T762" s="181">
        <f>S762*H762</f>
        <v>0</v>
      </c>
      <c r="U762" s="28"/>
      <c r="V762" s="28"/>
      <c r="W762" s="28"/>
      <c r="X762" s="28"/>
      <c r="Y762" s="28"/>
      <c r="Z762" s="28"/>
      <c r="AA762" s="28"/>
      <c r="AB762" s="28"/>
      <c r="AC762" s="28"/>
      <c r="AD762" s="28"/>
      <c r="AE762" s="28"/>
      <c r="AR762" s="182" t="s">
        <v>1268</v>
      </c>
      <c r="AT762" s="182" t="s">
        <v>1265</v>
      </c>
      <c r="AU762" s="182" t="s">
        <v>77</v>
      </c>
      <c r="AY762" s="13" t="s">
        <v>111</v>
      </c>
      <c r="BE762" s="183">
        <f>IF(N762="základní",J762,0)</f>
        <v>1110</v>
      </c>
      <c r="BF762" s="183">
        <f>IF(N762="snížená",J762,0)</f>
        <v>0</v>
      </c>
      <c r="BG762" s="183">
        <f>IF(N762="zákl. přenesená",J762,0)</f>
        <v>0</v>
      </c>
      <c r="BH762" s="183">
        <f>IF(N762="sníž. přenesená",J762,0)</f>
        <v>0</v>
      </c>
      <c r="BI762" s="183">
        <f>IF(N762="nulová",J762,0)</f>
        <v>0</v>
      </c>
      <c r="BJ762" s="13" t="s">
        <v>77</v>
      </c>
      <c r="BK762" s="183">
        <f>ROUND(I762*H762,2)</f>
        <v>1110</v>
      </c>
      <c r="BL762" s="13" t="s">
        <v>1268</v>
      </c>
      <c r="BM762" s="182" t="s">
        <v>1488</v>
      </c>
    </row>
    <row r="763" s="2" customFormat="1">
      <c r="A763" s="28"/>
      <c r="B763" s="29"/>
      <c r="C763" s="30"/>
      <c r="D763" s="184" t="s">
        <v>114</v>
      </c>
      <c r="E763" s="30"/>
      <c r="F763" s="185" t="s">
        <v>1487</v>
      </c>
      <c r="G763" s="30"/>
      <c r="H763" s="30"/>
      <c r="I763" s="30"/>
      <c r="J763" s="30"/>
      <c r="K763" s="30"/>
      <c r="L763" s="34"/>
      <c r="M763" s="186"/>
      <c r="N763" s="187"/>
      <c r="O763" s="73"/>
      <c r="P763" s="73"/>
      <c r="Q763" s="73"/>
      <c r="R763" s="73"/>
      <c r="S763" s="73"/>
      <c r="T763" s="74"/>
      <c r="U763" s="28"/>
      <c r="V763" s="28"/>
      <c r="W763" s="28"/>
      <c r="X763" s="28"/>
      <c r="Y763" s="28"/>
      <c r="Z763" s="28"/>
      <c r="AA763" s="28"/>
      <c r="AB763" s="28"/>
      <c r="AC763" s="28"/>
      <c r="AD763" s="28"/>
      <c r="AE763" s="28"/>
      <c r="AT763" s="13" t="s">
        <v>114</v>
      </c>
      <c r="AU763" s="13" t="s">
        <v>77</v>
      </c>
    </row>
    <row r="764" s="2" customFormat="1" ht="16.5" customHeight="1">
      <c r="A764" s="28"/>
      <c r="B764" s="29"/>
      <c r="C764" s="201" t="s">
        <v>1489</v>
      </c>
      <c r="D764" s="201" t="s">
        <v>1265</v>
      </c>
      <c r="E764" s="202" t="s">
        <v>1490</v>
      </c>
      <c r="F764" s="203" t="s">
        <v>1491</v>
      </c>
      <c r="G764" s="204" t="s">
        <v>136</v>
      </c>
      <c r="H764" s="205">
        <v>10</v>
      </c>
      <c r="I764" s="206">
        <v>286</v>
      </c>
      <c r="J764" s="206">
        <f>ROUND(I764*H764,2)</f>
        <v>2860</v>
      </c>
      <c r="K764" s="203" t="s">
        <v>109</v>
      </c>
      <c r="L764" s="34"/>
      <c r="M764" s="207" t="s">
        <v>17</v>
      </c>
      <c r="N764" s="208" t="s">
        <v>40</v>
      </c>
      <c r="O764" s="180">
        <v>0</v>
      </c>
      <c r="P764" s="180">
        <f>O764*H764</f>
        <v>0</v>
      </c>
      <c r="Q764" s="180">
        <v>0</v>
      </c>
      <c r="R764" s="180">
        <f>Q764*H764</f>
        <v>0</v>
      </c>
      <c r="S764" s="180">
        <v>0</v>
      </c>
      <c r="T764" s="181">
        <f>S764*H764</f>
        <v>0</v>
      </c>
      <c r="U764" s="28"/>
      <c r="V764" s="28"/>
      <c r="W764" s="28"/>
      <c r="X764" s="28"/>
      <c r="Y764" s="28"/>
      <c r="Z764" s="28"/>
      <c r="AA764" s="28"/>
      <c r="AB764" s="28"/>
      <c r="AC764" s="28"/>
      <c r="AD764" s="28"/>
      <c r="AE764" s="28"/>
      <c r="AR764" s="182" t="s">
        <v>1268</v>
      </c>
      <c r="AT764" s="182" t="s">
        <v>1265</v>
      </c>
      <c r="AU764" s="182" t="s">
        <v>77</v>
      </c>
      <c r="AY764" s="13" t="s">
        <v>111</v>
      </c>
      <c r="BE764" s="183">
        <f>IF(N764="základní",J764,0)</f>
        <v>2860</v>
      </c>
      <c r="BF764" s="183">
        <f>IF(N764="snížená",J764,0)</f>
        <v>0</v>
      </c>
      <c r="BG764" s="183">
        <f>IF(N764="zákl. přenesená",J764,0)</f>
        <v>0</v>
      </c>
      <c r="BH764" s="183">
        <f>IF(N764="sníž. přenesená",J764,0)</f>
        <v>0</v>
      </c>
      <c r="BI764" s="183">
        <f>IF(N764="nulová",J764,0)</f>
        <v>0</v>
      </c>
      <c r="BJ764" s="13" t="s">
        <v>77</v>
      </c>
      <c r="BK764" s="183">
        <f>ROUND(I764*H764,2)</f>
        <v>2860</v>
      </c>
      <c r="BL764" s="13" t="s">
        <v>1268</v>
      </c>
      <c r="BM764" s="182" t="s">
        <v>1492</v>
      </c>
    </row>
    <row r="765" s="2" customFormat="1">
      <c r="A765" s="28"/>
      <c r="B765" s="29"/>
      <c r="C765" s="30"/>
      <c r="D765" s="184" t="s">
        <v>114</v>
      </c>
      <c r="E765" s="30"/>
      <c r="F765" s="185" t="s">
        <v>1493</v>
      </c>
      <c r="G765" s="30"/>
      <c r="H765" s="30"/>
      <c r="I765" s="30"/>
      <c r="J765" s="30"/>
      <c r="K765" s="30"/>
      <c r="L765" s="34"/>
      <c r="M765" s="186"/>
      <c r="N765" s="187"/>
      <c r="O765" s="73"/>
      <c r="P765" s="73"/>
      <c r="Q765" s="73"/>
      <c r="R765" s="73"/>
      <c r="S765" s="73"/>
      <c r="T765" s="74"/>
      <c r="U765" s="28"/>
      <c r="V765" s="28"/>
      <c r="W765" s="28"/>
      <c r="X765" s="28"/>
      <c r="Y765" s="28"/>
      <c r="Z765" s="28"/>
      <c r="AA765" s="28"/>
      <c r="AB765" s="28"/>
      <c r="AC765" s="28"/>
      <c r="AD765" s="28"/>
      <c r="AE765" s="28"/>
      <c r="AT765" s="13" t="s">
        <v>114</v>
      </c>
      <c r="AU765" s="13" t="s">
        <v>77</v>
      </c>
    </row>
    <row r="766" s="2" customFormat="1" ht="16.5" customHeight="1">
      <c r="A766" s="28"/>
      <c r="B766" s="29"/>
      <c r="C766" s="201" t="s">
        <v>1494</v>
      </c>
      <c r="D766" s="201" t="s">
        <v>1265</v>
      </c>
      <c r="E766" s="202" t="s">
        <v>1495</v>
      </c>
      <c r="F766" s="203" t="s">
        <v>1496</v>
      </c>
      <c r="G766" s="204" t="s">
        <v>136</v>
      </c>
      <c r="H766" s="205">
        <v>1</v>
      </c>
      <c r="I766" s="206">
        <v>578</v>
      </c>
      <c r="J766" s="206">
        <f>ROUND(I766*H766,2)</f>
        <v>578</v>
      </c>
      <c r="K766" s="203" t="s">
        <v>109</v>
      </c>
      <c r="L766" s="34"/>
      <c r="M766" s="207" t="s">
        <v>17</v>
      </c>
      <c r="N766" s="208" t="s">
        <v>40</v>
      </c>
      <c r="O766" s="180">
        <v>0</v>
      </c>
      <c r="P766" s="180">
        <f>O766*H766</f>
        <v>0</v>
      </c>
      <c r="Q766" s="180">
        <v>0</v>
      </c>
      <c r="R766" s="180">
        <f>Q766*H766</f>
        <v>0</v>
      </c>
      <c r="S766" s="180">
        <v>0</v>
      </c>
      <c r="T766" s="181">
        <f>S766*H766</f>
        <v>0</v>
      </c>
      <c r="U766" s="28"/>
      <c r="V766" s="28"/>
      <c r="W766" s="28"/>
      <c r="X766" s="28"/>
      <c r="Y766" s="28"/>
      <c r="Z766" s="28"/>
      <c r="AA766" s="28"/>
      <c r="AB766" s="28"/>
      <c r="AC766" s="28"/>
      <c r="AD766" s="28"/>
      <c r="AE766" s="28"/>
      <c r="AR766" s="182" t="s">
        <v>1268</v>
      </c>
      <c r="AT766" s="182" t="s">
        <v>1265</v>
      </c>
      <c r="AU766" s="182" t="s">
        <v>77</v>
      </c>
      <c r="AY766" s="13" t="s">
        <v>111</v>
      </c>
      <c r="BE766" s="183">
        <f>IF(N766="základní",J766,0)</f>
        <v>578</v>
      </c>
      <c r="BF766" s="183">
        <f>IF(N766="snížená",J766,0)</f>
        <v>0</v>
      </c>
      <c r="BG766" s="183">
        <f>IF(N766="zákl. přenesená",J766,0)</f>
        <v>0</v>
      </c>
      <c r="BH766" s="183">
        <f>IF(N766="sníž. přenesená",J766,0)</f>
        <v>0</v>
      </c>
      <c r="BI766" s="183">
        <f>IF(N766="nulová",J766,0)</f>
        <v>0</v>
      </c>
      <c r="BJ766" s="13" t="s">
        <v>77</v>
      </c>
      <c r="BK766" s="183">
        <f>ROUND(I766*H766,2)</f>
        <v>578</v>
      </c>
      <c r="BL766" s="13" t="s">
        <v>1268</v>
      </c>
      <c r="BM766" s="182" t="s">
        <v>1497</v>
      </c>
    </row>
    <row r="767" s="2" customFormat="1">
      <c r="A767" s="28"/>
      <c r="B767" s="29"/>
      <c r="C767" s="30"/>
      <c r="D767" s="184" t="s">
        <v>114</v>
      </c>
      <c r="E767" s="30"/>
      <c r="F767" s="185" t="s">
        <v>1498</v>
      </c>
      <c r="G767" s="30"/>
      <c r="H767" s="30"/>
      <c r="I767" s="30"/>
      <c r="J767" s="30"/>
      <c r="K767" s="30"/>
      <c r="L767" s="34"/>
      <c r="M767" s="186"/>
      <c r="N767" s="187"/>
      <c r="O767" s="73"/>
      <c r="P767" s="73"/>
      <c r="Q767" s="73"/>
      <c r="R767" s="73"/>
      <c r="S767" s="73"/>
      <c r="T767" s="74"/>
      <c r="U767" s="28"/>
      <c r="V767" s="28"/>
      <c r="W767" s="28"/>
      <c r="X767" s="28"/>
      <c r="Y767" s="28"/>
      <c r="Z767" s="28"/>
      <c r="AA767" s="28"/>
      <c r="AB767" s="28"/>
      <c r="AC767" s="28"/>
      <c r="AD767" s="28"/>
      <c r="AE767" s="28"/>
      <c r="AT767" s="13" t="s">
        <v>114</v>
      </c>
      <c r="AU767" s="13" t="s">
        <v>77</v>
      </c>
    </row>
    <row r="768" s="2" customFormat="1" ht="16.5" customHeight="1">
      <c r="A768" s="28"/>
      <c r="B768" s="29"/>
      <c r="C768" s="201" t="s">
        <v>1499</v>
      </c>
      <c r="D768" s="201" t="s">
        <v>1265</v>
      </c>
      <c r="E768" s="202" t="s">
        <v>1500</v>
      </c>
      <c r="F768" s="203" t="s">
        <v>1501</v>
      </c>
      <c r="G768" s="204" t="s">
        <v>108</v>
      </c>
      <c r="H768" s="205">
        <v>2</v>
      </c>
      <c r="I768" s="206">
        <v>170</v>
      </c>
      <c r="J768" s="206">
        <f>ROUND(I768*H768,2)</f>
        <v>340</v>
      </c>
      <c r="K768" s="203" t="s">
        <v>109</v>
      </c>
      <c r="L768" s="34"/>
      <c r="M768" s="207" t="s">
        <v>17</v>
      </c>
      <c r="N768" s="208" t="s">
        <v>40</v>
      </c>
      <c r="O768" s="180">
        <v>0</v>
      </c>
      <c r="P768" s="180">
        <f>O768*H768</f>
        <v>0</v>
      </c>
      <c r="Q768" s="180">
        <v>0</v>
      </c>
      <c r="R768" s="180">
        <f>Q768*H768</f>
        <v>0</v>
      </c>
      <c r="S768" s="180">
        <v>0</v>
      </c>
      <c r="T768" s="181">
        <f>S768*H768</f>
        <v>0</v>
      </c>
      <c r="U768" s="28"/>
      <c r="V768" s="28"/>
      <c r="W768" s="28"/>
      <c r="X768" s="28"/>
      <c r="Y768" s="28"/>
      <c r="Z768" s="28"/>
      <c r="AA768" s="28"/>
      <c r="AB768" s="28"/>
      <c r="AC768" s="28"/>
      <c r="AD768" s="28"/>
      <c r="AE768" s="28"/>
      <c r="AR768" s="182" t="s">
        <v>1268</v>
      </c>
      <c r="AT768" s="182" t="s">
        <v>1265</v>
      </c>
      <c r="AU768" s="182" t="s">
        <v>77</v>
      </c>
      <c r="AY768" s="13" t="s">
        <v>111</v>
      </c>
      <c r="BE768" s="183">
        <f>IF(N768="základní",J768,0)</f>
        <v>340</v>
      </c>
      <c r="BF768" s="183">
        <f>IF(N768="snížená",J768,0)</f>
        <v>0</v>
      </c>
      <c r="BG768" s="183">
        <f>IF(N768="zákl. přenesená",J768,0)</f>
        <v>0</v>
      </c>
      <c r="BH768" s="183">
        <f>IF(N768="sníž. přenesená",J768,0)</f>
        <v>0</v>
      </c>
      <c r="BI768" s="183">
        <f>IF(N768="nulová",J768,0)</f>
        <v>0</v>
      </c>
      <c r="BJ768" s="13" t="s">
        <v>77</v>
      </c>
      <c r="BK768" s="183">
        <f>ROUND(I768*H768,2)</f>
        <v>340</v>
      </c>
      <c r="BL768" s="13" t="s">
        <v>1268</v>
      </c>
      <c r="BM768" s="182" t="s">
        <v>1502</v>
      </c>
    </row>
    <row r="769" s="2" customFormat="1">
      <c r="A769" s="28"/>
      <c r="B769" s="29"/>
      <c r="C769" s="30"/>
      <c r="D769" s="184" t="s">
        <v>114</v>
      </c>
      <c r="E769" s="30"/>
      <c r="F769" s="185" t="s">
        <v>1503</v>
      </c>
      <c r="G769" s="30"/>
      <c r="H769" s="30"/>
      <c r="I769" s="30"/>
      <c r="J769" s="30"/>
      <c r="K769" s="30"/>
      <c r="L769" s="34"/>
      <c r="M769" s="186"/>
      <c r="N769" s="187"/>
      <c r="O769" s="73"/>
      <c r="P769" s="73"/>
      <c r="Q769" s="73"/>
      <c r="R769" s="73"/>
      <c r="S769" s="73"/>
      <c r="T769" s="74"/>
      <c r="U769" s="28"/>
      <c r="V769" s="28"/>
      <c r="W769" s="28"/>
      <c r="X769" s="28"/>
      <c r="Y769" s="28"/>
      <c r="Z769" s="28"/>
      <c r="AA769" s="28"/>
      <c r="AB769" s="28"/>
      <c r="AC769" s="28"/>
      <c r="AD769" s="28"/>
      <c r="AE769" s="28"/>
      <c r="AT769" s="13" t="s">
        <v>114</v>
      </c>
      <c r="AU769" s="13" t="s">
        <v>77</v>
      </c>
    </row>
    <row r="770" s="2" customFormat="1" ht="16.5" customHeight="1">
      <c r="A770" s="28"/>
      <c r="B770" s="29"/>
      <c r="C770" s="201" t="s">
        <v>1504</v>
      </c>
      <c r="D770" s="201" t="s">
        <v>1265</v>
      </c>
      <c r="E770" s="202" t="s">
        <v>1505</v>
      </c>
      <c r="F770" s="203" t="s">
        <v>1506</v>
      </c>
      <c r="G770" s="204" t="s">
        <v>108</v>
      </c>
      <c r="H770" s="205">
        <v>1</v>
      </c>
      <c r="I770" s="206">
        <v>320</v>
      </c>
      <c r="J770" s="206">
        <f>ROUND(I770*H770,2)</f>
        <v>320</v>
      </c>
      <c r="K770" s="203" t="s">
        <v>109</v>
      </c>
      <c r="L770" s="34"/>
      <c r="M770" s="207" t="s">
        <v>17</v>
      </c>
      <c r="N770" s="208" t="s">
        <v>40</v>
      </c>
      <c r="O770" s="180">
        <v>0</v>
      </c>
      <c r="P770" s="180">
        <f>O770*H770</f>
        <v>0</v>
      </c>
      <c r="Q770" s="180">
        <v>0</v>
      </c>
      <c r="R770" s="180">
        <f>Q770*H770</f>
        <v>0</v>
      </c>
      <c r="S770" s="180">
        <v>0</v>
      </c>
      <c r="T770" s="181">
        <f>S770*H770</f>
        <v>0</v>
      </c>
      <c r="U770" s="28"/>
      <c r="V770" s="28"/>
      <c r="W770" s="28"/>
      <c r="X770" s="28"/>
      <c r="Y770" s="28"/>
      <c r="Z770" s="28"/>
      <c r="AA770" s="28"/>
      <c r="AB770" s="28"/>
      <c r="AC770" s="28"/>
      <c r="AD770" s="28"/>
      <c r="AE770" s="28"/>
      <c r="AR770" s="182" t="s">
        <v>1268</v>
      </c>
      <c r="AT770" s="182" t="s">
        <v>1265</v>
      </c>
      <c r="AU770" s="182" t="s">
        <v>77</v>
      </c>
      <c r="AY770" s="13" t="s">
        <v>111</v>
      </c>
      <c r="BE770" s="183">
        <f>IF(N770="základní",J770,0)</f>
        <v>320</v>
      </c>
      <c r="BF770" s="183">
        <f>IF(N770="snížená",J770,0)</f>
        <v>0</v>
      </c>
      <c r="BG770" s="183">
        <f>IF(N770="zákl. přenesená",J770,0)</f>
        <v>0</v>
      </c>
      <c r="BH770" s="183">
        <f>IF(N770="sníž. přenesená",J770,0)</f>
        <v>0</v>
      </c>
      <c r="BI770" s="183">
        <f>IF(N770="nulová",J770,0)</f>
        <v>0</v>
      </c>
      <c r="BJ770" s="13" t="s">
        <v>77</v>
      </c>
      <c r="BK770" s="183">
        <f>ROUND(I770*H770,2)</f>
        <v>320</v>
      </c>
      <c r="BL770" s="13" t="s">
        <v>1268</v>
      </c>
      <c r="BM770" s="182" t="s">
        <v>1507</v>
      </c>
    </row>
    <row r="771" s="2" customFormat="1">
      <c r="A771" s="28"/>
      <c r="B771" s="29"/>
      <c r="C771" s="30"/>
      <c r="D771" s="184" t="s">
        <v>114</v>
      </c>
      <c r="E771" s="30"/>
      <c r="F771" s="185" t="s">
        <v>1508</v>
      </c>
      <c r="G771" s="30"/>
      <c r="H771" s="30"/>
      <c r="I771" s="30"/>
      <c r="J771" s="30"/>
      <c r="K771" s="30"/>
      <c r="L771" s="34"/>
      <c r="M771" s="186"/>
      <c r="N771" s="187"/>
      <c r="O771" s="73"/>
      <c r="P771" s="73"/>
      <c r="Q771" s="73"/>
      <c r="R771" s="73"/>
      <c r="S771" s="73"/>
      <c r="T771" s="74"/>
      <c r="U771" s="28"/>
      <c r="V771" s="28"/>
      <c r="W771" s="28"/>
      <c r="X771" s="28"/>
      <c r="Y771" s="28"/>
      <c r="Z771" s="28"/>
      <c r="AA771" s="28"/>
      <c r="AB771" s="28"/>
      <c r="AC771" s="28"/>
      <c r="AD771" s="28"/>
      <c r="AE771" s="28"/>
      <c r="AT771" s="13" t="s">
        <v>114</v>
      </c>
      <c r="AU771" s="13" t="s">
        <v>77</v>
      </c>
    </row>
    <row r="772" s="2" customFormat="1" ht="16.5" customHeight="1">
      <c r="A772" s="28"/>
      <c r="B772" s="29"/>
      <c r="C772" s="201" t="s">
        <v>1509</v>
      </c>
      <c r="D772" s="201" t="s">
        <v>1265</v>
      </c>
      <c r="E772" s="202" t="s">
        <v>1510</v>
      </c>
      <c r="F772" s="203" t="s">
        <v>1511</v>
      </c>
      <c r="G772" s="204" t="s">
        <v>108</v>
      </c>
      <c r="H772" s="205">
        <v>1</v>
      </c>
      <c r="I772" s="206">
        <v>2560</v>
      </c>
      <c r="J772" s="206">
        <f>ROUND(I772*H772,2)</f>
        <v>2560</v>
      </c>
      <c r="K772" s="203" t="s">
        <v>109</v>
      </c>
      <c r="L772" s="34"/>
      <c r="M772" s="207" t="s">
        <v>17</v>
      </c>
      <c r="N772" s="208" t="s">
        <v>40</v>
      </c>
      <c r="O772" s="180">
        <v>0</v>
      </c>
      <c r="P772" s="180">
        <f>O772*H772</f>
        <v>0</v>
      </c>
      <c r="Q772" s="180">
        <v>0</v>
      </c>
      <c r="R772" s="180">
        <f>Q772*H772</f>
        <v>0</v>
      </c>
      <c r="S772" s="180">
        <v>0</v>
      </c>
      <c r="T772" s="181">
        <f>S772*H772</f>
        <v>0</v>
      </c>
      <c r="U772" s="28"/>
      <c r="V772" s="28"/>
      <c r="W772" s="28"/>
      <c r="X772" s="28"/>
      <c r="Y772" s="28"/>
      <c r="Z772" s="28"/>
      <c r="AA772" s="28"/>
      <c r="AB772" s="28"/>
      <c r="AC772" s="28"/>
      <c r="AD772" s="28"/>
      <c r="AE772" s="28"/>
      <c r="AR772" s="182" t="s">
        <v>1268</v>
      </c>
      <c r="AT772" s="182" t="s">
        <v>1265</v>
      </c>
      <c r="AU772" s="182" t="s">
        <v>77</v>
      </c>
      <c r="AY772" s="13" t="s">
        <v>111</v>
      </c>
      <c r="BE772" s="183">
        <f>IF(N772="základní",J772,0)</f>
        <v>2560</v>
      </c>
      <c r="BF772" s="183">
        <f>IF(N772="snížená",J772,0)</f>
        <v>0</v>
      </c>
      <c r="BG772" s="183">
        <f>IF(N772="zákl. přenesená",J772,0)</f>
        <v>0</v>
      </c>
      <c r="BH772" s="183">
        <f>IF(N772="sníž. přenesená",J772,0)</f>
        <v>0</v>
      </c>
      <c r="BI772" s="183">
        <f>IF(N772="nulová",J772,0)</f>
        <v>0</v>
      </c>
      <c r="BJ772" s="13" t="s">
        <v>77</v>
      </c>
      <c r="BK772" s="183">
        <f>ROUND(I772*H772,2)</f>
        <v>2560</v>
      </c>
      <c r="BL772" s="13" t="s">
        <v>1268</v>
      </c>
      <c r="BM772" s="182" t="s">
        <v>1512</v>
      </c>
    </row>
    <row r="773" s="2" customFormat="1">
      <c r="A773" s="28"/>
      <c r="B773" s="29"/>
      <c r="C773" s="30"/>
      <c r="D773" s="184" t="s">
        <v>114</v>
      </c>
      <c r="E773" s="30"/>
      <c r="F773" s="185" t="s">
        <v>1513</v>
      </c>
      <c r="G773" s="30"/>
      <c r="H773" s="30"/>
      <c r="I773" s="30"/>
      <c r="J773" s="30"/>
      <c r="K773" s="30"/>
      <c r="L773" s="34"/>
      <c r="M773" s="186"/>
      <c r="N773" s="187"/>
      <c r="O773" s="73"/>
      <c r="P773" s="73"/>
      <c r="Q773" s="73"/>
      <c r="R773" s="73"/>
      <c r="S773" s="73"/>
      <c r="T773" s="74"/>
      <c r="U773" s="28"/>
      <c r="V773" s="28"/>
      <c r="W773" s="28"/>
      <c r="X773" s="28"/>
      <c r="Y773" s="28"/>
      <c r="Z773" s="28"/>
      <c r="AA773" s="28"/>
      <c r="AB773" s="28"/>
      <c r="AC773" s="28"/>
      <c r="AD773" s="28"/>
      <c r="AE773" s="28"/>
      <c r="AT773" s="13" t="s">
        <v>114</v>
      </c>
      <c r="AU773" s="13" t="s">
        <v>77</v>
      </c>
    </row>
    <row r="774" s="2" customFormat="1" ht="16.5" customHeight="1">
      <c r="A774" s="28"/>
      <c r="B774" s="29"/>
      <c r="C774" s="201" t="s">
        <v>1514</v>
      </c>
      <c r="D774" s="201" t="s">
        <v>1265</v>
      </c>
      <c r="E774" s="202" t="s">
        <v>1515</v>
      </c>
      <c r="F774" s="203" t="s">
        <v>1516</v>
      </c>
      <c r="G774" s="204" t="s">
        <v>108</v>
      </c>
      <c r="H774" s="205">
        <v>10</v>
      </c>
      <c r="I774" s="206">
        <v>182</v>
      </c>
      <c r="J774" s="206">
        <f>ROUND(I774*H774,2)</f>
        <v>1820</v>
      </c>
      <c r="K774" s="203" t="s">
        <v>109</v>
      </c>
      <c r="L774" s="34"/>
      <c r="M774" s="207" t="s">
        <v>17</v>
      </c>
      <c r="N774" s="208" t="s">
        <v>40</v>
      </c>
      <c r="O774" s="180">
        <v>0</v>
      </c>
      <c r="P774" s="180">
        <f>O774*H774</f>
        <v>0</v>
      </c>
      <c r="Q774" s="180">
        <v>0</v>
      </c>
      <c r="R774" s="180">
        <f>Q774*H774</f>
        <v>0</v>
      </c>
      <c r="S774" s="180">
        <v>0</v>
      </c>
      <c r="T774" s="181">
        <f>S774*H774</f>
        <v>0</v>
      </c>
      <c r="U774" s="28"/>
      <c r="V774" s="28"/>
      <c r="W774" s="28"/>
      <c r="X774" s="28"/>
      <c r="Y774" s="28"/>
      <c r="Z774" s="28"/>
      <c r="AA774" s="28"/>
      <c r="AB774" s="28"/>
      <c r="AC774" s="28"/>
      <c r="AD774" s="28"/>
      <c r="AE774" s="28"/>
      <c r="AR774" s="182" t="s">
        <v>1268</v>
      </c>
      <c r="AT774" s="182" t="s">
        <v>1265</v>
      </c>
      <c r="AU774" s="182" t="s">
        <v>77</v>
      </c>
      <c r="AY774" s="13" t="s">
        <v>111</v>
      </c>
      <c r="BE774" s="183">
        <f>IF(N774="základní",J774,0)</f>
        <v>1820</v>
      </c>
      <c r="BF774" s="183">
        <f>IF(N774="snížená",J774,0)</f>
        <v>0</v>
      </c>
      <c r="BG774" s="183">
        <f>IF(N774="zákl. přenesená",J774,0)</f>
        <v>0</v>
      </c>
      <c r="BH774" s="183">
        <f>IF(N774="sníž. přenesená",J774,0)</f>
        <v>0</v>
      </c>
      <c r="BI774" s="183">
        <f>IF(N774="nulová",J774,0)</f>
        <v>0</v>
      </c>
      <c r="BJ774" s="13" t="s">
        <v>77</v>
      </c>
      <c r="BK774" s="183">
        <f>ROUND(I774*H774,2)</f>
        <v>1820</v>
      </c>
      <c r="BL774" s="13" t="s">
        <v>1268</v>
      </c>
      <c r="BM774" s="182" t="s">
        <v>1517</v>
      </c>
    </row>
    <row r="775" s="2" customFormat="1">
      <c r="A775" s="28"/>
      <c r="B775" s="29"/>
      <c r="C775" s="30"/>
      <c r="D775" s="184" t="s">
        <v>114</v>
      </c>
      <c r="E775" s="30"/>
      <c r="F775" s="185" t="s">
        <v>1518</v>
      </c>
      <c r="G775" s="30"/>
      <c r="H775" s="30"/>
      <c r="I775" s="30"/>
      <c r="J775" s="30"/>
      <c r="K775" s="30"/>
      <c r="L775" s="34"/>
      <c r="M775" s="186"/>
      <c r="N775" s="187"/>
      <c r="O775" s="73"/>
      <c r="P775" s="73"/>
      <c r="Q775" s="73"/>
      <c r="R775" s="73"/>
      <c r="S775" s="73"/>
      <c r="T775" s="74"/>
      <c r="U775" s="28"/>
      <c r="V775" s="28"/>
      <c r="W775" s="28"/>
      <c r="X775" s="28"/>
      <c r="Y775" s="28"/>
      <c r="Z775" s="28"/>
      <c r="AA775" s="28"/>
      <c r="AB775" s="28"/>
      <c r="AC775" s="28"/>
      <c r="AD775" s="28"/>
      <c r="AE775" s="28"/>
      <c r="AT775" s="13" t="s">
        <v>114</v>
      </c>
      <c r="AU775" s="13" t="s">
        <v>77</v>
      </c>
    </row>
    <row r="776" s="2" customFormat="1" ht="16.5" customHeight="1">
      <c r="A776" s="28"/>
      <c r="B776" s="29"/>
      <c r="C776" s="201" t="s">
        <v>1519</v>
      </c>
      <c r="D776" s="201" t="s">
        <v>1265</v>
      </c>
      <c r="E776" s="202" t="s">
        <v>1520</v>
      </c>
      <c r="F776" s="203" t="s">
        <v>1521</v>
      </c>
      <c r="G776" s="204" t="s">
        <v>136</v>
      </c>
      <c r="H776" s="205">
        <v>10</v>
      </c>
      <c r="I776" s="206">
        <v>278</v>
      </c>
      <c r="J776" s="206">
        <f>ROUND(I776*H776,2)</f>
        <v>2780</v>
      </c>
      <c r="K776" s="203" t="s">
        <v>109</v>
      </c>
      <c r="L776" s="34"/>
      <c r="M776" s="207" t="s">
        <v>17</v>
      </c>
      <c r="N776" s="208" t="s">
        <v>40</v>
      </c>
      <c r="O776" s="180">
        <v>0</v>
      </c>
      <c r="P776" s="180">
        <f>O776*H776</f>
        <v>0</v>
      </c>
      <c r="Q776" s="180">
        <v>0</v>
      </c>
      <c r="R776" s="180">
        <f>Q776*H776</f>
        <v>0</v>
      </c>
      <c r="S776" s="180">
        <v>0</v>
      </c>
      <c r="T776" s="181">
        <f>S776*H776</f>
        <v>0</v>
      </c>
      <c r="U776" s="28"/>
      <c r="V776" s="28"/>
      <c r="W776" s="28"/>
      <c r="X776" s="28"/>
      <c r="Y776" s="28"/>
      <c r="Z776" s="28"/>
      <c r="AA776" s="28"/>
      <c r="AB776" s="28"/>
      <c r="AC776" s="28"/>
      <c r="AD776" s="28"/>
      <c r="AE776" s="28"/>
      <c r="AR776" s="182" t="s">
        <v>1268</v>
      </c>
      <c r="AT776" s="182" t="s">
        <v>1265</v>
      </c>
      <c r="AU776" s="182" t="s">
        <v>77</v>
      </c>
      <c r="AY776" s="13" t="s">
        <v>111</v>
      </c>
      <c r="BE776" s="183">
        <f>IF(N776="základní",J776,0)</f>
        <v>2780</v>
      </c>
      <c r="BF776" s="183">
        <f>IF(N776="snížená",J776,0)</f>
        <v>0</v>
      </c>
      <c r="BG776" s="183">
        <f>IF(N776="zákl. přenesená",J776,0)</f>
        <v>0</v>
      </c>
      <c r="BH776" s="183">
        <f>IF(N776="sníž. přenesená",J776,0)</f>
        <v>0</v>
      </c>
      <c r="BI776" s="183">
        <f>IF(N776="nulová",J776,0)</f>
        <v>0</v>
      </c>
      <c r="BJ776" s="13" t="s">
        <v>77</v>
      </c>
      <c r="BK776" s="183">
        <f>ROUND(I776*H776,2)</f>
        <v>2780</v>
      </c>
      <c r="BL776" s="13" t="s">
        <v>1268</v>
      </c>
      <c r="BM776" s="182" t="s">
        <v>1522</v>
      </c>
    </row>
    <row r="777" s="2" customFormat="1">
      <c r="A777" s="28"/>
      <c r="B777" s="29"/>
      <c r="C777" s="30"/>
      <c r="D777" s="184" t="s">
        <v>114</v>
      </c>
      <c r="E777" s="30"/>
      <c r="F777" s="185" t="s">
        <v>1523</v>
      </c>
      <c r="G777" s="30"/>
      <c r="H777" s="30"/>
      <c r="I777" s="30"/>
      <c r="J777" s="30"/>
      <c r="K777" s="30"/>
      <c r="L777" s="34"/>
      <c r="M777" s="186"/>
      <c r="N777" s="187"/>
      <c r="O777" s="73"/>
      <c r="P777" s="73"/>
      <c r="Q777" s="73"/>
      <c r="R777" s="73"/>
      <c r="S777" s="73"/>
      <c r="T777" s="74"/>
      <c r="U777" s="28"/>
      <c r="V777" s="28"/>
      <c r="W777" s="28"/>
      <c r="X777" s="28"/>
      <c r="Y777" s="28"/>
      <c r="Z777" s="28"/>
      <c r="AA777" s="28"/>
      <c r="AB777" s="28"/>
      <c r="AC777" s="28"/>
      <c r="AD777" s="28"/>
      <c r="AE777" s="28"/>
      <c r="AT777" s="13" t="s">
        <v>114</v>
      </c>
      <c r="AU777" s="13" t="s">
        <v>77</v>
      </c>
    </row>
    <row r="778" s="2" customFormat="1" ht="16.5" customHeight="1">
      <c r="A778" s="28"/>
      <c r="B778" s="29"/>
      <c r="C778" s="201" t="s">
        <v>1524</v>
      </c>
      <c r="D778" s="201" t="s">
        <v>1265</v>
      </c>
      <c r="E778" s="202" t="s">
        <v>1525</v>
      </c>
      <c r="F778" s="203" t="s">
        <v>1526</v>
      </c>
      <c r="G778" s="204" t="s">
        <v>136</v>
      </c>
      <c r="H778" s="205">
        <v>10</v>
      </c>
      <c r="I778" s="206">
        <v>424</v>
      </c>
      <c r="J778" s="206">
        <f>ROUND(I778*H778,2)</f>
        <v>4240</v>
      </c>
      <c r="K778" s="203" t="s">
        <v>109</v>
      </c>
      <c r="L778" s="34"/>
      <c r="M778" s="207" t="s">
        <v>17</v>
      </c>
      <c r="N778" s="208" t="s">
        <v>40</v>
      </c>
      <c r="O778" s="180">
        <v>0</v>
      </c>
      <c r="P778" s="180">
        <f>O778*H778</f>
        <v>0</v>
      </c>
      <c r="Q778" s="180">
        <v>0</v>
      </c>
      <c r="R778" s="180">
        <f>Q778*H778</f>
        <v>0</v>
      </c>
      <c r="S778" s="180">
        <v>0</v>
      </c>
      <c r="T778" s="181">
        <f>S778*H778</f>
        <v>0</v>
      </c>
      <c r="U778" s="28"/>
      <c r="V778" s="28"/>
      <c r="W778" s="28"/>
      <c r="X778" s="28"/>
      <c r="Y778" s="28"/>
      <c r="Z778" s="28"/>
      <c r="AA778" s="28"/>
      <c r="AB778" s="28"/>
      <c r="AC778" s="28"/>
      <c r="AD778" s="28"/>
      <c r="AE778" s="28"/>
      <c r="AR778" s="182" t="s">
        <v>1268</v>
      </c>
      <c r="AT778" s="182" t="s">
        <v>1265</v>
      </c>
      <c r="AU778" s="182" t="s">
        <v>77</v>
      </c>
      <c r="AY778" s="13" t="s">
        <v>111</v>
      </c>
      <c r="BE778" s="183">
        <f>IF(N778="základní",J778,0)</f>
        <v>4240</v>
      </c>
      <c r="BF778" s="183">
        <f>IF(N778="snížená",J778,0)</f>
        <v>0</v>
      </c>
      <c r="BG778" s="183">
        <f>IF(N778="zákl. přenesená",J778,0)</f>
        <v>0</v>
      </c>
      <c r="BH778" s="183">
        <f>IF(N778="sníž. přenesená",J778,0)</f>
        <v>0</v>
      </c>
      <c r="BI778" s="183">
        <f>IF(N778="nulová",J778,0)</f>
        <v>0</v>
      </c>
      <c r="BJ778" s="13" t="s">
        <v>77</v>
      </c>
      <c r="BK778" s="183">
        <f>ROUND(I778*H778,2)</f>
        <v>4240</v>
      </c>
      <c r="BL778" s="13" t="s">
        <v>1268</v>
      </c>
      <c r="BM778" s="182" t="s">
        <v>1527</v>
      </c>
    </row>
    <row r="779" s="2" customFormat="1">
      <c r="A779" s="28"/>
      <c r="B779" s="29"/>
      <c r="C779" s="30"/>
      <c r="D779" s="184" t="s">
        <v>114</v>
      </c>
      <c r="E779" s="30"/>
      <c r="F779" s="185" t="s">
        <v>1528</v>
      </c>
      <c r="G779" s="30"/>
      <c r="H779" s="30"/>
      <c r="I779" s="30"/>
      <c r="J779" s="30"/>
      <c r="K779" s="30"/>
      <c r="L779" s="34"/>
      <c r="M779" s="186"/>
      <c r="N779" s="187"/>
      <c r="O779" s="73"/>
      <c r="P779" s="73"/>
      <c r="Q779" s="73"/>
      <c r="R779" s="73"/>
      <c r="S779" s="73"/>
      <c r="T779" s="74"/>
      <c r="U779" s="28"/>
      <c r="V779" s="28"/>
      <c r="W779" s="28"/>
      <c r="X779" s="28"/>
      <c r="Y779" s="28"/>
      <c r="Z779" s="28"/>
      <c r="AA779" s="28"/>
      <c r="AB779" s="28"/>
      <c r="AC779" s="28"/>
      <c r="AD779" s="28"/>
      <c r="AE779" s="28"/>
      <c r="AT779" s="13" t="s">
        <v>114</v>
      </c>
      <c r="AU779" s="13" t="s">
        <v>77</v>
      </c>
    </row>
    <row r="780" s="2" customFormat="1" ht="16.5" customHeight="1">
      <c r="A780" s="28"/>
      <c r="B780" s="29"/>
      <c r="C780" s="201" t="s">
        <v>1529</v>
      </c>
      <c r="D780" s="201" t="s">
        <v>1265</v>
      </c>
      <c r="E780" s="202" t="s">
        <v>1530</v>
      </c>
      <c r="F780" s="203" t="s">
        <v>1531</v>
      </c>
      <c r="G780" s="204" t="s">
        <v>136</v>
      </c>
      <c r="H780" s="205">
        <v>10</v>
      </c>
      <c r="I780" s="206">
        <v>753</v>
      </c>
      <c r="J780" s="206">
        <f>ROUND(I780*H780,2)</f>
        <v>7530</v>
      </c>
      <c r="K780" s="203" t="s">
        <v>109</v>
      </c>
      <c r="L780" s="34"/>
      <c r="M780" s="207" t="s">
        <v>17</v>
      </c>
      <c r="N780" s="208" t="s">
        <v>40</v>
      </c>
      <c r="O780" s="180">
        <v>0</v>
      </c>
      <c r="P780" s="180">
        <f>O780*H780</f>
        <v>0</v>
      </c>
      <c r="Q780" s="180">
        <v>0</v>
      </c>
      <c r="R780" s="180">
        <f>Q780*H780</f>
        <v>0</v>
      </c>
      <c r="S780" s="180">
        <v>0</v>
      </c>
      <c r="T780" s="181">
        <f>S780*H780</f>
        <v>0</v>
      </c>
      <c r="U780" s="28"/>
      <c r="V780" s="28"/>
      <c r="W780" s="28"/>
      <c r="X780" s="28"/>
      <c r="Y780" s="28"/>
      <c r="Z780" s="28"/>
      <c r="AA780" s="28"/>
      <c r="AB780" s="28"/>
      <c r="AC780" s="28"/>
      <c r="AD780" s="28"/>
      <c r="AE780" s="28"/>
      <c r="AR780" s="182" t="s">
        <v>1268</v>
      </c>
      <c r="AT780" s="182" t="s">
        <v>1265</v>
      </c>
      <c r="AU780" s="182" t="s">
        <v>77</v>
      </c>
      <c r="AY780" s="13" t="s">
        <v>111</v>
      </c>
      <c r="BE780" s="183">
        <f>IF(N780="základní",J780,0)</f>
        <v>7530</v>
      </c>
      <c r="BF780" s="183">
        <f>IF(N780="snížená",J780,0)</f>
        <v>0</v>
      </c>
      <c r="BG780" s="183">
        <f>IF(N780="zákl. přenesená",J780,0)</f>
        <v>0</v>
      </c>
      <c r="BH780" s="183">
        <f>IF(N780="sníž. přenesená",J780,0)</f>
        <v>0</v>
      </c>
      <c r="BI780" s="183">
        <f>IF(N780="nulová",J780,0)</f>
        <v>0</v>
      </c>
      <c r="BJ780" s="13" t="s">
        <v>77</v>
      </c>
      <c r="BK780" s="183">
        <f>ROUND(I780*H780,2)</f>
        <v>7530</v>
      </c>
      <c r="BL780" s="13" t="s">
        <v>1268</v>
      </c>
      <c r="BM780" s="182" t="s">
        <v>1532</v>
      </c>
    </row>
    <row r="781" s="2" customFormat="1">
      <c r="A781" s="28"/>
      <c r="B781" s="29"/>
      <c r="C781" s="30"/>
      <c r="D781" s="184" t="s">
        <v>114</v>
      </c>
      <c r="E781" s="30"/>
      <c r="F781" s="185" t="s">
        <v>1533</v>
      </c>
      <c r="G781" s="30"/>
      <c r="H781" s="30"/>
      <c r="I781" s="30"/>
      <c r="J781" s="30"/>
      <c r="K781" s="30"/>
      <c r="L781" s="34"/>
      <c r="M781" s="186"/>
      <c r="N781" s="187"/>
      <c r="O781" s="73"/>
      <c r="P781" s="73"/>
      <c r="Q781" s="73"/>
      <c r="R781" s="73"/>
      <c r="S781" s="73"/>
      <c r="T781" s="74"/>
      <c r="U781" s="28"/>
      <c r="V781" s="28"/>
      <c r="W781" s="28"/>
      <c r="X781" s="28"/>
      <c r="Y781" s="28"/>
      <c r="Z781" s="28"/>
      <c r="AA781" s="28"/>
      <c r="AB781" s="28"/>
      <c r="AC781" s="28"/>
      <c r="AD781" s="28"/>
      <c r="AE781" s="28"/>
      <c r="AT781" s="13" t="s">
        <v>114</v>
      </c>
      <c r="AU781" s="13" t="s">
        <v>77</v>
      </c>
    </row>
    <row r="782" s="2" customFormat="1" ht="16.5" customHeight="1">
      <c r="A782" s="28"/>
      <c r="B782" s="29"/>
      <c r="C782" s="201" t="s">
        <v>1534</v>
      </c>
      <c r="D782" s="201" t="s">
        <v>1265</v>
      </c>
      <c r="E782" s="202" t="s">
        <v>1535</v>
      </c>
      <c r="F782" s="203" t="s">
        <v>1536</v>
      </c>
      <c r="G782" s="204" t="s">
        <v>108</v>
      </c>
      <c r="H782" s="205">
        <v>2</v>
      </c>
      <c r="I782" s="206">
        <v>581</v>
      </c>
      <c r="J782" s="206">
        <f>ROUND(I782*H782,2)</f>
        <v>1162</v>
      </c>
      <c r="K782" s="203" t="s">
        <v>109</v>
      </c>
      <c r="L782" s="34"/>
      <c r="M782" s="207" t="s">
        <v>17</v>
      </c>
      <c r="N782" s="208" t="s">
        <v>40</v>
      </c>
      <c r="O782" s="180">
        <v>0</v>
      </c>
      <c r="P782" s="180">
        <f>O782*H782</f>
        <v>0</v>
      </c>
      <c r="Q782" s="180">
        <v>0</v>
      </c>
      <c r="R782" s="180">
        <f>Q782*H782</f>
        <v>0</v>
      </c>
      <c r="S782" s="180">
        <v>0</v>
      </c>
      <c r="T782" s="181">
        <f>S782*H782</f>
        <v>0</v>
      </c>
      <c r="U782" s="28"/>
      <c r="V782" s="28"/>
      <c r="W782" s="28"/>
      <c r="X782" s="28"/>
      <c r="Y782" s="28"/>
      <c r="Z782" s="28"/>
      <c r="AA782" s="28"/>
      <c r="AB782" s="28"/>
      <c r="AC782" s="28"/>
      <c r="AD782" s="28"/>
      <c r="AE782" s="28"/>
      <c r="AR782" s="182" t="s">
        <v>1268</v>
      </c>
      <c r="AT782" s="182" t="s">
        <v>1265</v>
      </c>
      <c r="AU782" s="182" t="s">
        <v>77</v>
      </c>
      <c r="AY782" s="13" t="s">
        <v>111</v>
      </c>
      <c r="BE782" s="183">
        <f>IF(N782="základní",J782,0)</f>
        <v>1162</v>
      </c>
      <c r="BF782" s="183">
        <f>IF(N782="snížená",J782,0)</f>
        <v>0</v>
      </c>
      <c r="BG782" s="183">
        <f>IF(N782="zákl. přenesená",J782,0)</f>
        <v>0</v>
      </c>
      <c r="BH782" s="183">
        <f>IF(N782="sníž. přenesená",J782,0)</f>
        <v>0</v>
      </c>
      <c r="BI782" s="183">
        <f>IF(N782="nulová",J782,0)</f>
        <v>0</v>
      </c>
      <c r="BJ782" s="13" t="s">
        <v>77</v>
      </c>
      <c r="BK782" s="183">
        <f>ROUND(I782*H782,2)</f>
        <v>1162</v>
      </c>
      <c r="BL782" s="13" t="s">
        <v>1268</v>
      </c>
      <c r="BM782" s="182" t="s">
        <v>1537</v>
      </c>
    </row>
    <row r="783" s="2" customFormat="1">
      <c r="A783" s="28"/>
      <c r="B783" s="29"/>
      <c r="C783" s="30"/>
      <c r="D783" s="184" t="s">
        <v>114</v>
      </c>
      <c r="E783" s="30"/>
      <c r="F783" s="185" t="s">
        <v>1536</v>
      </c>
      <c r="G783" s="30"/>
      <c r="H783" s="30"/>
      <c r="I783" s="30"/>
      <c r="J783" s="30"/>
      <c r="K783" s="30"/>
      <c r="L783" s="34"/>
      <c r="M783" s="186"/>
      <c r="N783" s="187"/>
      <c r="O783" s="73"/>
      <c r="P783" s="73"/>
      <c r="Q783" s="73"/>
      <c r="R783" s="73"/>
      <c r="S783" s="73"/>
      <c r="T783" s="74"/>
      <c r="U783" s="28"/>
      <c r="V783" s="28"/>
      <c r="W783" s="28"/>
      <c r="X783" s="28"/>
      <c r="Y783" s="28"/>
      <c r="Z783" s="28"/>
      <c r="AA783" s="28"/>
      <c r="AB783" s="28"/>
      <c r="AC783" s="28"/>
      <c r="AD783" s="28"/>
      <c r="AE783" s="28"/>
      <c r="AT783" s="13" t="s">
        <v>114</v>
      </c>
      <c r="AU783" s="13" t="s">
        <v>77</v>
      </c>
    </row>
    <row r="784" s="2" customFormat="1" ht="16.5" customHeight="1">
      <c r="A784" s="28"/>
      <c r="B784" s="29"/>
      <c r="C784" s="201" t="s">
        <v>1538</v>
      </c>
      <c r="D784" s="201" t="s">
        <v>1265</v>
      </c>
      <c r="E784" s="202" t="s">
        <v>1539</v>
      </c>
      <c r="F784" s="203" t="s">
        <v>1540</v>
      </c>
      <c r="G784" s="204" t="s">
        <v>108</v>
      </c>
      <c r="H784" s="205">
        <v>2</v>
      </c>
      <c r="I784" s="206">
        <v>1250</v>
      </c>
      <c r="J784" s="206">
        <f>ROUND(I784*H784,2)</f>
        <v>2500</v>
      </c>
      <c r="K784" s="203" t="s">
        <v>109</v>
      </c>
      <c r="L784" s="34"/>
      <c r="M784" s="207" t="s">
        <v>17</v>
      </c>
      <c r="N784" s="208" t="s">
        <v>40</v>
      </c>
      <c r="O784" s="180">
        <v>0</v>
      </c>
      <c r="P784" s="180">
        <f>O784*H784</f>
        <v>0</v>
      </c>
      <c r="Q784" s="180">
        <v>0</v>
      </c>
      <c r="R784" s="180">
        <f>Q784*H784</f>
        <v>0</v>
      </c>
      <c r="S784" s="180">
        <v>0</v>
      </c>
      <c r="T784" s="181">
        <f>S784*H784</f>
        <v>0</v>
      </c>
      <c r="U784" s="28"/>
      <c r="V784" s="28"/>
      <c r="W784" s="28"/>
      <c r="X784" s="28"/>
      <c r="Y784" s="28"/>
      <c r="Z784" s="28"/>
      <c r="AA784" s="28"/>
      <c r="AB784" s="28"/>
      <c r="AC784" s="28"/>
      <c r="AD784" s="28"/>
      <c r="AE784" s="28"/>
      <c r="AR784" s="182" t="s">
        <v>1268</v>
      </c>
      <c r="AT784" s="182" t="s">
        <v>1265</v>
      </c>
      <c r="AU784" s="182" t="s">
        <v>77</v>
      </c>
      <c r="AY784" s="13" t="s">
        <v>111</v>
      </c>
      <c r="BE784" s="183">
        <f>IF(N784="základní",J784,0)</f>
        <v>2500</v>
      </c>
      <c r="BF784" s="183">
        <f>IF(N784="snížená",J784,0)</f>
        <v>0</v>
      </c>
      <c r="BG784" s="183">
        <f>IF(N784="zákl. přenesená",J784,0)</f>
        <v>0</v>
      </c>
      <c r="BH784" s="183">
        <f>IF(N784="sníž. přenesená",J784,0)</f>
        <v>0</v>
      </c>
      <c r="BI784" s="183">
        <f>IF(N784="nulová",J784,0)</f>
        <v>0</v>
      </c>
      <c r="BJ784" s="13" t="s">
        <v>77</v>
      </c>
      <c r="BK784" s="183">
        <f>ROUND(I784*H784,2)</f>
        <v>2500</v>
      </c>
      <c r="BL784" s="13" t="s">
        <v>1268</v>
      </c>
      <c r="BM784" s="182" t="s">
        <v>1541</v>
      </c>
    </row>
    <row r="785" s="2" customFormat="1">
      <c r="A785" s="28"/>
      <c r="B785" s="29"/>
      <c r="C785" s="30"/>
      <c r="D785" s="184" t="s">
        <v>114</v>
      </c>
      <c r="E785" s="30"/>
      <c r="F785" s="185" t="s">
        <v>1540</v>
      </c>
      <c r="G785" s="30"/>
      <c r="H785" s="30"/>
      <c r="I785" s="30"/>
      <c r="J785" s="30"/>
      <c r="K785" s="30"/>
      <c r="L785" s="34"/>
      <c r="M785" s="186"/>
      <c r="N785" s="187"/>
      <c r="O785" s="73"/>
      <c r="P785" s="73"/>
      <c r="Q785" s="73"/>
      <c r="R785" s="73"/>
      <c r="S785" s="73"/>
      <c r="T785" s="74"/>
      <c r="U785" s="28"/>
      <c r="V785" s="28"/>
      <c r="W785" s="28"/>
      <c r="X785" s="28"/>
      <c r="Y785" s="28"/>
      <c r="Z785" s="28"/>
      <c r="AA785" s="28"/>
      <c r="AB785" s="28"/>
      <c r="AC785" s="28"/>
      <c r="AD785" s="28"/>
      <c r="AE785" s="28"/>
      <c r="AT785" s="13" t="s">
        <v>114</v>
      </c>
      <c r="AU785" s="13" t="s">
        <v>77</v>
      </c>
    </row>
    <row r="786" s="2" customFormat="1" ht="16.5" customHeight="1">
      <c r="A786" s="28"/>
      <c r="B786" s="29"/>
      <c r="C786" s="201" t="s">
        <v>1542</v>
      </c>
      <c r="D786" s="201" t="s">
        <v>1265</v>
      </c>
      <c r="E786" s="202" t="s">
        <v>1543</v>
      </c>
      <c r="F786" s="203" t="s">
        <v>1544</v>
      </c>
      <c r="G786" s="204" t="s">
        <v>108</v>
      </c>
      <c r="H786" s="205">
        <v>2</v>
      </c>
      <c r="I786" s="206">
        <v>2300</v>
      </c>
      <c r="J786" s="206">
        <f>ROUND(I786*H786,2)</f>
        <v>4600</v>
      </c>
      <c r="K786" s="203" t="s">
        <v>109</v>
      </c>
      <c r="L786" s="34"/>
      <c r="M786" s="207" t="s">
        <v>17</v>
      </c>
      <c r="N786" s="208" t="s">
        <v>40</v>
      </c>
      <c r="O786" s="180">
        <v>0</v>
      </c>
      <c r="P786" s="180">
        <f>O786*H786</f>
        <v>0</v>
      </c>
      <c r="Q786" s="180">
        <v>0</v>
      </c>
      <c r="R786" s="180">
        <f>Q786*H786</f>
        <v>0</v>
      </c>
      <c r="S786" s="180">
        <v>0</v>
      </c>
      <c r="T786" s="181">
        <f>S786*H786</f>
        <v>0</v>
      </c>
      <c r="U786" s="28"/>
      <c r="V786" s="28"/>
      <c r="W786" s="28"/>
      <c r="X786" s="28"/>
      <c r="Y786" s="28"/>
      <c r="Z786" s="28"/>
      <c r="AA786" s="28"/>
      <c r="AB786" s="28"/>
      <c r="AC786" s="28"/>
      <c r="AD786" s="28"/>
      <c r="AE786" s="28"/>
      <c r="AR786" s="182" t="s">
        <v>1268</v>
      </c>
      <c r="AT786" s="182" t="s">
        <v>1265</v>
      </c>
      <c r="AU786" s="182" t="s">
        <v>77</v>
      </c>
      <c r="AY786" s="13" t="s">
        <v>111</v>
      </c>
      <c r="BE786" s="183">
        <f>IF(N786="základní",J786,0)</f>
        <v>4600</v>
      </c>
      <c r="BF786" s="183">
        <f>IF(N786="snížená",J786,0)</f>
        <v>0</v>
      </c>
      <c r="BG786" s="183">
        <f>IF(N786="zákl. přenesená",J786,0)</f>
        <v>0</v>
      </c>
      <c r="BH786" s="183">
        <f>IF(N786="sníž. přenesená",J786,0)</f>
        <v>0</v>
      </c>
      <c r="BI786" s="183">
        <f>IF(N786="nulová",J786,0)</f>
        <v>0</v>
      </c>
      <c r="BJ786" s="13" t="s">
        <v>77</v>
      </c>
      <c r="BK786" s="183">
        <f>ROUND(I786*H786,2)</f>
        <v>4600</v>
      </c>
      <c r="BL786" s="13" t="s">
        <v>1268</v>
      </c>
      <c r="BM786" s="182" t="s">
        <v>1545</v>
      </c>
    </row>
    <row r="787" s="2" customFormat="1">
      <c r="A787" s="28"/>
      <c r="B787" s="29"/>
      <c r="C787" s="30"/>
      <c r="D787" s="184" t="s">
        <v>114</v>
      </c>
      <c r="E787" s="30"/>
      <c r="F787" s="185" t="s">
        <v>1544</v>
      </c>
      <c r="G787" s="30"/>
      <c r="H787" s="30"/>
      <c r="I787" s="30"/>
      <c r="J787" s="30"/>
      <c r="K787" s="30"/>
      <c r="L787" s="34"/>
      <c r="M787" s="186"/>
      <c r="N787" s="187"/>
      <c r="O787" s="73"/>
      <c r="P787" s="73"/>
      <c r="Q787" s="73"/>
      <c r="R787" s="73"/>
      <c r="S787" s="73"/>
      <c r="T787" s="74"/>
      <c r="U787" s="28"/>
      <c r="V787" s="28"/>
      <c r="W787" s="28"/>
      <c r="X787" s="28"/>
      <c r="Y787" s="28"/>
      <c r="Z787" s="28"/>
      <c r="AA787" s="28"/>
      <c r="AB787" s="28"/>
      <c r="AC787" s="28"/>
      <c r="AD787" s="28"/>
      <c r="AE787" s="28"/>
      <c r="AT787" s="13" t="s">
        <v>114</v>
      </c>
      <c r="AU787" s="13" t="s">
        <v>77</v>
      </c>
    </row>
    <row r="788" s="2" customFormat="1" ht="16.5" customHeight="1">
      <c r="A788" s="28"/>
      <c r="B788" s="29"/>
      <c r="C788" s="201" t="s">
        <v>1546</v>
      </c>
      <c r="D788" s="201" t="s">
        <v>1265</v>
      </c>
      <c r="E788" s="202" t="s">
        <v>1547</v>
      </c>
      <c r="F788" s="203" t="s">
        <v>1548</v>
      </c>
      <c r="G788" s="204" t="s">
        <v>108</v>
      </c>
      <c r="H788" s="205">
        <v>5</v>
      </c>
      <c r="I788" s="206">
        <v>230</v>
      </c>
      <c r="J788" s="206">
        <f>ROUND(I788*H788,2)</f>
        <v>1150</v>
      </c>
      <c r="K788" s="203" t="s">
        <v>109</v>
      </c>
      <c r="L788" s="34"/>
      <c r="M788" s="207" t="s">
        <v>17</v>
      </c>
      <c r="N788" s="208" t="s">
        <v>40</v>
      </c>
      <c r="O788" s="180">
        <v>0</v>
      </c>
      <c r="P788" s="180">
        <f>O788*H788</f>
        <v>0</v>
      </c>
      <c r="Q788" s="180">
        <v>0</v>
      </c>
      <c r="R788" s="180">
        <f>Q788*H788</f>
        <v>0</v>
      </c>
      <c r="S788" s="180">
        <v>0</v>
      </c>
      <c r="T788" s="181">
        <f>S788*H788</f>
        <v>0</v>
      </c>
      <c r="U788" s="28"/>
      <c r="V788" s="28"/>
      <c r="W788" s="28"/>
      <c r="X788" s="28"/>
      <c r="Y788" s="28"/>
      <c r="Z788" s="28"/>
      <c r="AA788" s="28"/>
      <c r="AB788" s="28"/>
      <c r="AC788" s="28"/>
      <c r="AD788" s="28"/>
      <c r="AE788" s="28"/>
      <c r="AR788" s="182" t="s">
        <v>1268</v>
      </c>
      <c r="AT788" s="182" t="s">
        <v>1265</v>
      </c>
      <c r="AU788" s="182" t="s">
        <v>77</v>
      </c>
      <c r="AY788" s="13" t="s">
        <v>111</v>
      </c>
      <c r="BE788" s="183">
        <f>IF(N788="základní",J788,0)</f>
        <v>1150</v>
      </c>
      <c r="BF788" s="183">
        <f>IF(N788="snížená",J788,0)</f>
        <v>0</v>
      </c>
      <c r="BG788" s="183">
        <f>IF(N788="zákl. přenesená",J788,0)</f>
        <v>0</v>
      </c>
      <c r="BH788" s="183">
        <f>IF(N788="sníž. přenesená",J788,0)</f>
        <v>0</v>
      </c>
      <c r="BI788" s="183">
        <f>IF(N788="nulová",J788,0)</f>
        <v>0</v>
      </c>
      <c r="BJ788" s="13" t="s">
        <v>77</v>
      </c>
      <c r="BK788" s="183">
        <f>ROUND(I788*H788,2)</f>
        <v>1150</v>
      </c>
      <c r="BL788" s="13" t="s">
        <v>1268</v>
      </c>
      <c r="BM788" s="182" t="s">
        <v>1549</v>
      </c>
    </row>
    <row r="789" s="2" customFormat="1">
      <c r="A789" s="28"/>
      <c r="B789" s="29"/>
      <c r="C789" s="30"/>
      <c r="D789" s="184" t="s">
        <v>114</v>
      </c>
      <c r="E789" s="30"/>
      <c r="F789" s="185" t="s">
        <v>1548</v>
      </c>
      <c r="G789" s="30"/>
      <c r="H789" s="30"/>
      <c r="I789" s="30"/>
      <c r="J789" s="30"/>
      <c r="K789" s="30"/>
      <c r="L789" s="34"/>
      <c r="M789" s="186"/>
      <c r="N789" s="187"/>
      <c r="O789" s="73"/>
      <c r="P789" s="73"/>
      <c r="Q789" s="73"/>
      <c r="R789" s="73"/>
      <c r="S789" s="73"/>
      <c r="T789" s="74"/>
      <c r="U789" s="28"/>
      <c r="V789" s="28"/>
      <c r="W789" s="28"/>
      <c r="X789" s="28"/>
      <c r="Y789" s="28"/>
      <c r="Z789" s="28"/>
      <c r="AA789" s="28"/>
      <c r="AB789" s="28"/>
      <c r="AC789" s="28"/>
      <c r="AD789" s="28"/>
      <c r="AE789" s="28"/>
      <c r="AT789" s="13" t="s">
        <v>114</v>
      </c>
      <c r="AU789" s="13" t="s">
        <v>77</v>
      </c>
    </row>
    <row r="790" s="2" customFormat="1" ht="16.5" customHeight="1">
      <c r="A790" s="28"/>
      <c r="B790" s="29"/>
      <c r="C790" s="201" t="s">
        <v>1550</v>
      </c>
      <c r="D790" s="201" t="s">
        <v>1265</v>
      </c>
      <c r="E790" s="202" t="s">
        <v>1551</v>
      </c>
      <c r="F790" s="203" t="s">
        <v>1552</v>
      </c>
      <c r="G790" s="204" t="s">
        <v>108</v>
      </c>
      <c r="H790" s="205">
        <v>4</v>
      </c>
      <c r="I790" s="206">
        <v>1310</v>
      </c>
      <c r="J790" s="206">
        <f>ROUND(I790*H790,2)</f>
        <v>5240</v>
      </c>
      <c r="K790" s="203" t="s">
        <v>109</v>
      </c>
      <c r="L790" s="34"/>
      <c r="M790" s="207" t="s">
        <v>17</v>
      </c>
      <c r="N790" s="208" t="s">
        <v>40</v>
      </c>
      <c r="O790" s="180">
        <v>0</v>
      </c>
      <c r="P790" s="180">
        <f>O790*H790</f>
        <v>0</v>
      </c>
      <c r="Q790" s="180">
        <v>0</v>
      </c>
      <c r="R790" s="180">
        <f>Q790*H790</f>
        <v>0</v>
      </c>
      <c r="S790" s="180">
        <v>0</v>
      </c>
      <c r="T790" s="181">
        <f>S790*H790</f>
        <v>0</v>
      </c>
      <c r="U790" s="28"/>
      <c r="V790" s="28"/>
      <c r="W790" s="28"/>
      <c r="X790" s="28"/>
      <c r="Y790" s="28"/>
      <c r="Z790" s="28"/>
      <c r="AA790" s="28"/>
      <c r="AB790" s="28"/>
      <c r="AC790" s="28"/>
      <c r="AD790" s="28"/>
      <c r="AE790" s="28"/>
      <c r="AR790" s="182" t="s">
        <v>1268</v>
      </c>
      <c r="AT790" s="182" t="s">
        <v>1265</v>
      </c>
      <c r="AU790" s="182" t="s">
        <v>77</v>
      </c>
      <c r="AY790" s="13" t="s">
        <v>111</v>
      </c>
      <c r="BE790" s="183">
        <f>IF(N790="základní",J790,0)</f>
        <v>5240</v>
      </c>
      <c r="BF790" s="183">
        <f>IF(N790="snížená",J790,0)</f>
        <v>0</v>
      </c>
      <c r="BG790" s="183">
        <f>IF(N790="zákl. přenesená",J790,0)</f>
        <v>0</v>
      </c>
      <c r="BH790" s="183">
        <f>IF(N790="sníž. přenesená",J790,0)</f>
        <v>0</v>
      </c>
      <c r="BI790" s="183">
        <f>IF(N790="nulová",J790,0)</f>
        <v>0</v>
      </c>
      <c r="BJ790" s="13" t="s">
        <v>77</v>
      </c>
      <c r="BK790" s="183">
        <f>ROUND(I790*H790,2)</f>
        <v>5240</v>
      </c>
      <c r="BL790" s="13" t="s">
        <v>1268</v>
      </c>
      <c r="BM790" s="182" t="s">
        <v>1553</v>
      </c>
    </row>
    <row r="791" s="2" customFormat="1">
      <c r="A791" s="28"/>
      <c r="B791" s="29"/>
      <c r="C791" s="30"/>
      <c r="D791" s="184" t="s">
        <v>114</v>
      </c>
      <c r="E791" s="30"/>
      <c r="F791" s="185" t="s">
        <v>1552</v>
      </c>
      <c r="G791" s="30"/>
      <c r="H791" s="30"/>
      <c r="I791" s="30"/>
      <c r="J791" s="30"/>
      <c r="K791" s="30"/>
      <c r="L791" s="34"/>
      <c r="M791" s="186"/>
      <c r="N791" s="187"/>
      <c r="O791" s="73"/>
      <c r="P791" s="73"/>
      <c r="Q791" s="73"/>
      <c r="R791" s="73"/>
      <c r="S791" s="73"/>
      <c r="T791" s="74"/>
      <c r="U791" s="28"/>
      <c r="V791" s="28"/>
      <c r="W791" s="28"/>
      <c r="X791" s="28"/>
      <c r="Y791" s="28"/>
      <c r="Z791" s="28"/>
      <c r="AA791" s="28"/>
      <c r="AB791" s="28"/>
      <c r="AC791" s="28"/>
      <c r="AD791" s="28"/>
      <c r="AE791" s="28"/>
      <c r="AT791" s="13" t="s">
        <v>114</v>
      </c>
      <c r="AU791" s="13" t="s">
        <v>77</v>
      </c>
    </row>
    <row r="792" s="2" customFormat="1" ht="16.5" customHeight="1">
      <c r="A792" s="28"/>
      <c r="B792" s="29"/>
      <c r="C792" s="201" t="s">
        <v>1554</v>
      </c>
      <c r="D792" s="201" t="s">
        <v>1265</v>
      </c>
      <c r="E792" s="202" t="s">
        <v>1555</v>
      </c>
      <c r="F792" s="203" t="s">
        <v>1556</v>
      </c>
      <c r="G792" s="204" t="s">
        <v>108</v>
      </c>
      <c r="H792" s="205">
        <v>3</v>
      </c>
      <c r="I792" s="206">
        <v>477</v>
      </c>
      <c r="J792" s="206">
        <f>ROUND(I792*H792,2)</f>
        <v>1431</v>
      </c>
      <c r="K792" s="203" t="s">
        <v>109</v>
      </c>
      <c r="L792" s="34"/>
      <c r="M792" s="207" t="s">
        <v>17</v>
      </c>
      <c r="N792" s="208" t="s">
        <v>40</v>
      </c>
      <c r="O792" s="180">
        <v>0</v>
      </c>
      <c r="P792" s="180">
        <f>O792*H792</f>
        <v>0</v>
      </c>
      <c r="Q792" s="180">
        <v>0</v>
      </c>
      <c r="R792" s="180">
        <f>Q792*H792</f>
        <v>0</v>
      </c>
      <c r="S792" s="180">
        <v>0</v>
      </c>
      <c r="T792" s="181">
        <f>S792*H792</f>
        <v>0</v>
      </c>
      <c r="U792" s="28"/>
      <c r="V792" s="28"/>
      <c r="W792" s="28"/>
      <c r="X792" s="28"/>
      <c r="Y792" s="28"/>
      <c r="Z792" s="28"/>
      <c r="AA792" s="28"/>
      <c r="AB792" s="28"/>
      <c r="AC792" s="28"/>
      <c r="AD792" s="28"/>
      <c r="AE792" s="28"/>
      <c r="AR792" s="182" t="s">
        <v>1268</v>
      </c>
      <c r="AT792" s="182" t="s">
        <v>1265</v>
      </c>
      <c r="AU792" s="182" t="s">
        <v>77</v>
      </c>
      <c r="AY792" s="13" t="s">
        <v>111</v>
      </c>
      <c r="BE792" s="183">
        <f>IF(N792="základní",J792,0)</f>
        <v>1431</v>
      </c>
      <c r="BF792" s="183">
        <f>IF(N792="snížená",J792,0)</f>
        <v>0</v>
      </c>
      <c r="BG792" s="183">
        <f>IF(N792="zákl. přenesená",J792,0)</f>
        <v>0</v>
      </c>
      <c r="BH792" s="183">
        <f>IF(N792="sníž. přenesená",J792,0)</f>
        <v>0</v>
      </c>
      <c r="BI792" s="183">
        <f>IF(N792="nulová",J792,0)</f>
        <v>0</v>
      </c>
      <c r="BJ792" s="13" t="s">
        <v>77</v>
      </c>
      <c r="BK792" s="183">
        <f>ROUND(I792*H792,2)</f>
        <v>1431</v>
      </c>
      <c r="BL792" s="13" t="s">
        <v>1268</v>
      </c>
      <c r="BM792" s="182" t="s">
        <v>1557</v>
      </c>
    </row>
    <row r="793" s="2" customFormat="1">
      <c r="A793" s="28"/>
      <c r="B793" s="29"/>
      <c r="C793" s="30"/>
      <c r="D793" s="184" t="s">
        <v>114</v>
      </c>
      <c r="E793" s="30"/>
      <c r="F793" s="185" t="s">
        <v>1556</v>
      </c>
      <c r="G793" s="30"/>
      <c r="H793" s="30"/>
      <c r="I793" s="30"/>
      <c r="J793" s="30"/>
      <c r="K793" s="30"/>
      <c r="L793" s="34"/>
      <c r="M793" s="186"/>
      <c r="N793" s="187"/>
      <c r="O793" s="73"/>
      <c r="P793" s="73"/>
      <c r="Q793" s="73"/>
      <c r="R793" s="73"/>
      <c r="S793" s="73"/>
      <c r="T793" s="74"/>
      <c r="U793" s="28"/>
      <c r="V793" s="28"/>
      <c r="W793" s="28"/>
      <c r="X793" s="28"/>
      <c r="Y793" s="28"/>
      <c r="Z793" s="28"/>
      <c r="AA793" s="28"/>
      <c r="AB793" s="28"/>
      <c r="AC793" s="28"/>
      <c r="AD793" s="28"/>
      <c r="AE793" s="28"/>
      <c r="AT793" s="13" t="s">
        <v>114</v>
      </c>
      <c r="AU793" s="13" t="s">
        <v>77</v>
      </c>
    </row>
    <row r="794" s="2" customFormat="1" ht="16.5" customHeight="1">
      <c r="A794" s="28"/>
      <c r="B794" s="29"/>
      <c r="C794" s="201" t="s">
        <v>1558</v>
      </c>
      <c r="D794" s="201" t="s">
        <v>1265</v>
      </c>
      <c r="E794" s="202" t="s">
        <v>1559</v>
      </c>
      <c r="F794" s="203" t="s">
        <v>1560</v>
      </c>
      <c r="G794" s="204" t="s">
        <v>108</v>
      </c>
      <c r="H794" s="205">
        <v>3</v>
      </c>
      <c r="I794" s="206">
        <v>44.600000000000001</v>
      </c>
      <c r="J794" s="206">
        <f>ROUND(I794*H794,2)</f>
        <v>133.80000000000001</v>
      </c>
      <c r="K794" s="203" t="s">
        <v>109</v>
      </c>
      <c r="L794" s="34"/>
      <c r="M794" s="207" t="s">
        <v>17</v>
      </c>
      <c r="N794" s="208" t="s">
        <v>40</v>
      </c>
      <c r="O794" s="180">
        <v>0</v>
      </c>
      <c r="P794" s="180">
        <f>O794*H794</f>
        <v>0</v>
      </c>
      <c r="Q794" s="180">
        <v>0</v>
      </c>
      <c r="R794" s="180">
        <f>Q794*H794</f>
        <v>0</v>
      </c>
      <c r="S794" s="180">
        <v>0</v>
      </c>
      <c r="T794" s="181">
        <f>S794*H794</f>
        <v>0</v>
      </c>
      <c r="U794" s="28"/>
      <c r="V794" s="28"/>
      <c r="W794" s="28"/>
      <c r="X794" s="28"/>
      <c r="Y794" s="28"/>
      <c r="Z794" s="28"/>
      <c r="AA794" s="28"/>
      <c r="AB794" s="28"/>
      <c r="AC794" s="28"/>
      <c r="AD794" s="28"/>
      <c r="AE794" s="28"/>
      <c r="AR794" s="182" t="s">
        <v>1268</v>
      </c>
      <c r="AT794" s="182" t="s">
        <v>1265</v>
      </c>
      <c r="AU794" s="182" t="s">
        <v>77</v>
      </c>
      <c r="AY794" s="13" t="s">
        <v>111</v>
      </c>
      <c r="BE794" s="183">
        <f>IF(N794="základní",J794,0)</f>
        <v>133.80000000000001</v>
      </c>
      <c r="BF794" s="183">
        <f>IF(N794="snížená",J794,0)</f>
        <v>0</v>
      </c>
      <c r="BG794" s="183">
        <f>IF(N794="zákl. přenesená",J794,0)</f>
        <v>0</v>
      </c>
      <c r="BH794" s="183">
        <f>IF(N794="sníž. přenesená",J794,0)</f>
        <v>0</v>
      </c>
      <c r="BI794" s="183">
        <f>IF(N794="nulová",J794,0)</f>
        <v>0</v>
      </c>
      <c r="BJ794" s="13" t="s">
        <v>77</v>
      </c>
      <c r="BK794" s="183">
        <f>ROUND(I794*H794,2)</f>
        <v>133.80000000000001</v>
      </c>
      <c r="BL794" s="13" t="s">
        <v>1268</v>
      </c>
      <c r="BM794" s="182" t="s">
        <v>1561</v>
      </c>
    </row>
    <row r="795" s="2" customFormat="1">
      <c r="A795" s="28"/>
      <c r="B795" s="29"/>
      <c r="C795" s="30"/>
      <c r="D795" s="184" t="s">
        <v>114</v>
      </c>
      <c r="E795" s="30"/>
      <c r="F795" s="185" t="s">
        <v>1560</v>
      </c>
      <c r="G795" s="30"/>
      <c r="H795" s="30"/>
      <c r="I795" s="30"/>
      <c r="J795" s="30"/>
      <c r="K795" s="30"/>
      <c r="L795" s="34"/>
      <c r="M795" s="186"/>
      <c r="N795" s="187"/>
      <c r="O795" s="73"/>
      <c r="P795" s="73"/>
      <c r="Q795" s="73"/>
      <c r="R795" s="73"/>
      <c r="S795" s="73"/>
      <c r="T795" s="74"/>
      <c r="U795" s="28"/>
      <c r="V795" s="28"/>
      <c r="W795" s="28"/>
      <c r="X795" s="28"/>
      <c r="Y795" s="28"/>
      <c r="Z795" s="28"/>
      <c r="AA795" s="28"/>
      <c r="AB795" s="28"/>
      <c r="AC795" s="28"/>
      <c r="AD795" s="28"/>
      <c r="AE795" s="28"/>
      <c r="AT795" s="13" t="s">
        <v>114</v>
      </c>
      <c r="AU795" s="13" t="s">
        <v>77</v>
      </c>
    </row>
    <row r="796" s="2" customFormat="1" ht="16.5" customHeight="1">
      <c r="A796" s="28"/>
      <c r="B796" s="29"/>
      <c r="C796" s="201" t="s">
        <v>1562</v>
      </c>
      <c r="D796" s="201" t="s">
        <v>1265</v>
      </c>
      <c r="E796" s="202" t="s">
        <v>1563</v>
      </c>
      <c r="F796" s="203" t="s">
        <v>1564</v>
      </c>
      <c r="G796" s="204" t="s">
        <v>108</v>
      </c>
      <c r="H796" s="205">
        <v>2</v>
      </c>
      <c r="I796" s="206">
        <v>178</v>
      </c>
      <c r="J796" s="206">
        <f>ROUND(I796*H796,2)</f>
        <v>356</v>
      </c>
      <c r="K796" s="203" t="s">
        <v>109</v>
      </c>
      <c r="L796" s="34"/>
      <c r="M796" s="207" t="s">
        <v>17</v>
      </c>
      <c r="N796" s="208" t="s">
        <v>40</v>
      </c>
      <c r="O796" s="180">
        <v>0</v>
      </c>
      <c r="P796" s="180">
        <f>O796*H796</f>
        <v>0</v>
      </c>
      <c r="Q796" s="180">
        <v>0</v>
      </c>
      <c r="R796" s="180">
        <f>Q796*H796</f>
        <v>0</v>
      </c>
      <c r="S796" s="180">
        <v>0</v>
      </c>
      <c r="T796" s="181">
        <f>S796*H796</f>
        <v>0</v>
      </c>
      <c r="U796" s="28"/>
      <c r="V796" s="28"/>
      <c r="W796" s="28"/>
      <c r="X796" s="28"/>
      <c r="Y796" s="28"/>
      <c r="Z796" s="28"/>
      <c r="AA796" s="28"/>
      <c r="AB796" s="28"/>
      <c r="AC796" s="28"/>
      <c r="AD796" s="28"/>
      <c r="AE796" s="28"/>
      <c r="AR796" s="182" t="s">
        <v>1268</v>
      </c>
      <c r="AT796" s="182" t="s">
        <v>1265</v>
      </c>
      <c r="AU796" s="182" t="s">
        <v>77</v>
      </c>
      <c r="AY796" s="13" t="s">
        <v>111</v>
      </c>
      <c r="BE796" s="183">
        <f>IF(N796="základní",J796,0)</f>
        <v>356</v>
      </c>
      <c r="BF796" s="183">
        <f>IF(N796="snížená",J796,0)</f>
        <v>0</v>
      </c>
      <c r="BG796" s="183">
        <f>IF(N796="zákl. přenesená",J796,0)</f>
        <v>0</v>
      </c>
      <c r="BH796" s="183">
        <f>IF(N796="sníž. přenesená",J796,0)</f>
        <v>0</v>
      </c>
      <c r="BI796" s="183">
        <f>IF(N796="nulová",J796,0)</f>
        <v>0</v>
      </c>
      <c r="BJ796" s="13" t="s">
        <v>77</v>
      </c>
      <c r="BK796" s="183">
        <f>ROUND(I796*H796,2)</f>
        <v>356</v>
      </c>
      <c r="BL796" s="13" t="s">
        <v>1268</v>
      </c>
      <c r="BM796" s="182" t="s">
        <v>1565</v>
      </c>
    </row>
    <row r="797" s="2" customFormat="1">
      <c r="A797" s="28"/>
      <c r="B797" s="29"/>
      <c r="C797" s="30"/>
      <c r="D797" s="184" t="s">
        <v>114</v>
      </c>
      <c r="E797" s="30"/>
      <c r="F797" s="185" t="s">
        <v>1564</v>
      </c>
      <c r="G797" s="30"/>
      <c r="H797" s="30"/>
      <c r="I797" s="30"/>
      <c r="J797" s="30"/>
      <c r="K797" s="30"/>
      <c r="L797" s="34"/>
      <c r="M797" s="186"/>
      <c r="N797" s="187"/>
      <c r="O797" s="73"/>
      <c r="P797" s="73"/>
      <c r="Q797" s="73"/>
      <c r="R797" s="73"/>
      <c r="S797" s="73"/>
      <c r="T797" s="74"/>
      <c r="U797" s="28"/>
      <c r="V797" s="28"/>
      <c r="W797" s="28"/>
      <c r="X797" s="28"/>
      <c r="Y797" s="28"/>
      <c r="Z797" s="28"/>
      <c r="AA797" s="28"/>
      <c r="AB797" s="28"/>
      <c r="AC797" s="28"/>
      <c r="AD797" s="28"/>
      <c r="AE797" s="28"/>
      <c r="AT797" s="13" t="s">
        <v>114</v>
      </c>
      <c r="AU797" s="13" t="s">
        <v>77</v>
      </c>
    </row>
    <row r="798" s="2" customFormat="1" ht="16.5" customHeight="1">
      <c r="A798" s="28"/>
      <c r="B798" s="29"/>
      <c r="C798" s="201" t="s">
        <v>1566</v>
      </c>
      <c r="D798" s="201" t="s">
        <v>1265</v>
      </c>
      <c r="E798" s="202" t="s">
        <v>1567</v>
      </c>
      <c r="F798" s="203" t="s">
        <v>1568</v>
      </c>
      <c r="G798" s="204" t="s">
        <v>1569</v>
      </c>
      <c r="H798" s="205">
        <v>100</v>
      </c>
      <c r="I798" s="206">
        <v>929</v>
      </c>
      <c r="J798" s="206">
        <f>ROUND(I798*H798,2)</f>
        <v>92900</v>
      </c>
      <c r="K798" s="203" t="s">
        <v>109</v>
      </c>
      <c r="L798" s="34"/>
      <c r="M798" s="207" t="s">
        <v>17</v>
      </c>
      <c r="N798" s="208" t="s">
        <v>40</v>
      </c>
      <c r="O798" s="180">
        <v>0</v>
      </c>
      <c r="P798" s="180">
        <f>O798*H798</f>
        <v>0</v>
      </c>
      <c r="Q798" s="180">
        <v>0</v>
      </c>
      <c r="R798" s="180">
        <f>Q798*H798</f>
        <v>0</v>
      </c>
      <c r="S798" s="180">
        <v>0</v>
      </c>
      <c r="T798" s="181">
        <f>S798*H798</f>
        <v>0</v>
      </c>
      <c r="U798" s="28"/>
      <c r="V798" s="28"/>
      <c r="W798" s="28"/>
      <c r="X798" s="28"/>
      <c r="Y798" s="28"/>
      <c r="Z798" s="28"/>
      <c r="AA798" s="28"/>
      <c r="AB798" s="28"/>
      <c r="AC798" s="28"/>
      <c r="AD798" s="28"/>
      <c r="AE798" s="28"/>
      <c r="AR798" s="182" t="s">
        <v>1268</v>
      </c>
      <c r="AT798" s="182" t="s">
        <v>1265</v>
      </c>
      <c r="AU798" s="182" t="s">
        <v>77</v>
      </c>
      <c r="AY798" s="13" t="s">
        <v>111</v>
      </c>
      <c r="BE798" s="183">
        <f>IF(N798="základní",J798,0)</f>
        <v>92900</v>
      </c>
      <c r="BF798" s="183">
        <f>IF(N798="snížená",J798,0)</f>
        <v>0</v>
      </c>
      <c r="BG798" s="183">
        <f>IF(N798="zákl. přenesená",J798,0)</f>
        <v>0</v>
      </c>
      <c r="BH798" s="183">
        <f>IF(N798="sníž. přenesená",J798,0)</f>
        <v>0</v>
      </c>
      <c r="BI798" s="183">
        <f>IF(N798="nulová",J798,0)</f>
        <v>0</v>
      </c>
      <c r="BJ798" s="13" t="s">
        <v>77</v>
      </c>
      <c r="BK798" s="183">
        <f>ROUND(I798*H798,2)</f>
        <v>92900</v>
      </c>
      <c r="BL798" s="13" t="s">
        <v>1268</v>
      </c>
      <c r="BM798" s="182" t="s">
        <v>1570</v>
      </c>
    </row>
    <row r="799" s="2" customFormat="1">
      <c r="A799" s="28"/>
      <c r="B799" s="29"/>
      <c r="C799" s="30"/>
      <c r="D799" s="184" t="s">
        <v>114</v>
      </c>
      <c r="E799" s="30"/>
      <c r="F799" s="185" t="s">
        <v>1568</v>
      </c>
      <c r="G799" s="30"/>
      <c r="H799" s="30"/>
      <c r="I799" s="30"/>
      <c r="J799" s="30"/>
      <c r="K799" s="30"/>
      <c r="L799" s="34"/>
      <c r="M799" s="186"/>
      <c r="N799" s="187"/>
      <c r="O799" s="73"/>
      <c r="P799" s="73"/>
      <c r="Q799" s="73"/>
      <c r="R799" s="73"/>
      <c r="S799" s="73"/>
      <c r="T799" s="74"/>
      <c r="U799" s="28"/>
      <c r="V799" s="28"/>
      <c r="W799" s="28"/>
      <c r="X799" s="28"/>
      <c r="Y799" s="28"/>
      <c r="Z799" s="28"/>
      <c r="AA799" s="28"/>
      <c r="AB799" s="28"/>
      <c r="AC799" s="28"/>
      <c r="AD799" s="28"/>
      <c r="AE799" s="28"/>
      <c r="AT799" s="13" t="s">
        <v>114</v>
      </c>
      <c r="AU799" s="13" t="s">
        <v>77</v>
      </c>
    </row>
    <row r="800" s="2" customFormat="1" ht="16.5" customHeight="1">
      <c r="A800" s="28"/>
      <c r="B800" s="29"/>
      <c r="C800" s="201" t="s">
        <v>1571</v>
      </c>
      <c r="D800" s="201" t="s">
        <v>1265</v>
      </c>
      <c r="E800" s="202" t="s">
        <v>1572</v>
      </c>
      <c r="F800" s="203" t="s">
        <v>1573</v>
      </c>
      <c r="G800" s="204" t="s">
        <v>108</v>
      </c>
      <c r="H800" s="205">
        <v>2</v>
      </c>
      <c r="I800" s="206">
        <v>84.900000000000006</v>
      </c>
      <c r="J800" s="206">
        <f>ROUND(I800*H800,2)</f>
        <v>169.80000000000001</v>
      </c>
      <c r="K800" s="203" t="s">
        <v>109</v>
      </c>
      <c r="L800" s="34"/>
      <c r="M800" s="207" t="s">
        <v>17</v>
      </c>
      <c r="N800" s="208" t="s">
        <v>40</v>
      </c>
      <c r="O800" s="180">
        <v>0</v>
      </c>
      <c r="P800" s="180">
        <f>O800*H800</f>
        <v>0</v>
      </c>
      <c r="Q800" s="180">
        <v>0</v>
      </c>
      <c r="R800" s="180">
        <f>Q800*H800</f>
        <v>0</v>
      </c>
      <c r="S800" s="180">
        <v>0</v>
      </c>
      <c r="T800" s="181">
        <f>S800*H800</f>
        <v>0</v>
      </c>
      <c r="U800" s="28"/>
      <c r="V800" s="28"/>
      <c r="W800" s="28"/>
      <c r="X800" s="28"/>
      <c r="Y800" s="28"/>
      <c r="Z800" s="28"/>
      <c r="AA800" s="28"/>
      <c r="AB800" s="28"/>
      <c r="AC800" s="28"/>
      <c r="AD800" s="28"/>
      <c r="AE800" s="28"/>
      <c r="AR800" s="182" t="s">
        <v>1268</v>
      </c>
      <c r="AT800" s="182" t="s">
        <v>1265</v>
      </c>
      <c r="AU800" s="182" t="s">
        <v>77</v>
      </c>
      <c r="AY800" s="13" t="s">
        <v>111</v>
      </c>
      <c r="BE800" s="183">
        <f>IF(N800="základní",J800,0)</f>
        <v>169.80000000000001</v>
      </c>
      <c r="BF800" s="183">
        <f>IF(N800="snížená",J800,0)</f>
        <v>0</v>
      </c>
      <c r="BG800" s="183">
        <f>IF(N800="zákl. přenesená",J800,0)</f>
        <v>0</v>
      </c>
      <c r="BH800" s="183">
        <f>IF(N800="sníž. přenesená",J800,0)</f>
        <v>0</v>
      </c>
      <c r="BI800" s="183">
        <f>IF(N800="nulová",J800,0)</f>
        <v>0</v>
      </c>
      <c r="BJ800" s="13" t="s">
        <v>77</v>
      </c>
      <c r="BK800" s="183">
        <f>ROUND(I800*H800,2)</f>
        <v>169.80000000000001</v>
      </c>
      <c r="BL800" s="13" t="s">
        <v>1268</v>
      </c>
      <c r="BM800" s="182" t="s">
        <v>1574</v>
      </c>
    </row>
    <row r="801" s="2" customFormat="1">
      <c r="A801" s="28"/>
      <c r="B801" s="29"/>
      <c r="C801" s="30"/>
      <c r="D801" s="184" t="s">
        <v>114</v>
      </c>
      <c r="E801" s="30"/>
      <c r="F801" s="185" t="s">
        <v>1575</v>
      </c>
      <c r="G801" s="30"/>
      <c r="H801" s="30"/>
      <c r="I801" s="30"/>
      <c r="J801" s="30"/>
      <c r="K801" s="30"/>
      <c r="L801" s="34"/>
      <c r="M801" s="186"/>
      <c r="N801" s="187"/>
      <c r="O801" s="73"/>
      <c r="P801" s="73"/>
      <c r="Q801" s="73"/>
      <c r="R801" s="73"/>
      <c r="S801" s="73"/>
      <c r="T801" s="74"/>
      <c r="U801" s="28"/>
      <c r="V801" s="28"/>
      <c r="W801" s="28"/>
      <c r="X801" s="28"/>
      <c r="Y801" s="28"/>
      <c r="Z801" s="28"/>
      <c r="AA801" s="28"/>
      <c r="AB801" s="28"/>
      <c r="AC801" s="28"/>
      <c r="AD801" s="28"/>
      <c r="AE801" s="28"/>
      <c r="AT801" s="13" t="s">
        <v>114</v>
      </c>
      <c r="AU801" s="13" t="s">
        <v>77</v>
      </c>
    </row>
    <row r="802" s="2" customFormat="1" ht="16.5" customHeight="1">
      <c r="A802" s="28"/>
      <c r="B802" s="29"/>
      <c r="C802" s="201" t="s">
        <v>1576</v>
      </c>
      <c r="D802" s="201" t="s">
        <v>1265</v>
      </c>
      <c r="E802" s="202" t="s">
        <v>1577</v>
      </c>
      <c r="F802" s="203" t="s">
        <v>1578</v>
      </c>
      <c r="G802" s="204" t="s">
        <v>108</v>
      </c>
      <c r="H802" s="205">
        <v>2</v>
      </c>
      <c r="I802" s="206">
        <v>160</v>
      </c>
      <c r="J802" s="206">
        <f>ROUND(I802*H802,2)</f>
        <v>320</v>
      </c>
      <c r="K802" s="203" t="s">
        <v>109</v>
      </c>
      <c r="L802" s="34"/>
      <c r="M802" s="207" t="s">
        <v>17</v>
      </c>
      <c r="N802" s="208" t="s">
        <v>40</v>
      </c>
      <c r="O802" s="180">
        <v>0</v>
      </c>
      <c r="P802" s="180">
        <f>O802*H802</f>
        <v>0</v>
      </c>
      <c r="Q802" s="180">
        <v>0</v>
      </c>
      <c r="R802" s="180">
        <f>Q802*H802</f>
        <v>0</v>
      </c>
      <c r="S802" s="180">
        <v>0</v>
      </c>
      <c r="T802" s="181">
        <f>S802*H802</f>
        <v>0</v>
      </c>
      <c r="U802" s="28"/>
      <c r="V802" s="28"/>
      <c r="W802" s="28"/>
      <c r="X802" s="28"/>
      <c r="Y802" s="28"/>
      <c r="Z802" s="28"/>
      <c r="AA802" s="28"/>
      <c r="AB802" s="28"/>
      <c r="AC802" s="28"/>
      <c r="AD802" s="28"/>
      <c r="AE802" s="28"/>
      <c r="AR802" s="182" t="s">
        <v>1268</v>
      </c>
      <c r="AT802" s="182" t="s">
        <v>1265</v>
      </c>
      <c r="AU802" s="182" t="s">
        <v>77</v>
      </c>
      <c r="AY802" s="13" t="s">
        <v>111</v>
      </c>
      <c r="BE802" s="183">
        <f>IF(N802="základní",J802,0)</f>
        <v>320</v>
      </c>
      <c r="BF802" s="183">
        <f>IF(N802="snížená",J802,0)</f>
        <v>0</v>
      </c>
      <c r="BG802" s="183">
        <f>IF(N802="zákl. přenesená",J802,0)</f>
        <v>0</v>
      </c>
      <c r="BH802" s="183">
        <f>IF(N802="sníž. přenesená",J802,0)</f>
        <v>0</v>
      </c>
      <c r="BI802" s="183">
        <f>IF(N802="nulová",J802,0)</f>
        <v>0</v>
      </c>
      <c r="BJ802" s="13" t="s">
        <v>77</v>
      </c>
      <c r="BK802" s="183">
        <f>ROUND(I802*H802,2)</f>
        <v>320</v>
      </c>
      <c r="BL802" s="13" t="s">
        <v>1268</v>
      </c>
      <c r="BM802" s="182" t="s">
        <v>1579</v>
      </c>
    </row>
    <row r="803" s="2" customFormat="1">
      <c r="A803" s="28"/>
      <c r="B803" s="29"/>
      <c r="C803" s="30"/>
      <c r="D803" s="184" t="s">
        <v>114</v>
      </c>
      <c r="E803" s="30"/>
      <c r="F803" s="185" t="s">
        <v>1580</v>
      </c>
      <c r="G803" s="30"/>
      <c r="H803" s="30"/>
      <c r="I803" s="30"/>
      <c r="J803" s="30"/>
      <c r="K803" s="30"/>
      <c r="L803" s="34"/>
      <c r="M803" s="186"/>
      <c r="N803" s="187"/>
      <c r="O803" s="73"/>
      <c r="P803" s="73"/>
      <c r="Q803" s="73"/>
      <c r="R803" s="73"/>
      <c r="S803" s="73"/>
      <c r="T803" s="74"/>
      <c r="U803" s="28"/>
      <c r="V803" s="28"/>
      <c r="W803" s="28"/>
      <c r="X803" s="28"/>
      <c r="Y803" s="28"/>
      <c r="Z803" s="28"/>
      <c r="AA803" s="28"/>
      <c r="AB803" s="28"/>
      <c r="AC803" s="28"/>
      <c r="AD803" s="28"/>
      <c r="AE803" s="28"/>
      <c r="AT803" s="13" t="s">
        <v>114</v>
      </c>
      <c r="AU803" s="13" t="s">
        <v>77</v>
      </c>
    </row>
    <row r="804" s="2" customFormat="1" ht="16.5" customHeight="1">
      <c r="A804" s="28"/>
      <c r="B804" s="29"/>
      <c r="C804" s="201" t="s">
        <v>1581</v>
      </c>
      <c r="D804" s="201" t="s">
        <v>1265</v>
      </c>
      <c r="E804" s="202" t="s">
        <v>1582</v>
      </c>
      <c r="F804" s="203" t="s">
        <v>1583</v>
      </c>
      <c r="G804" s="204" t="s">
        <v>136</v>
      </c>
      <c r="H804" s="205">
        <v>10</v>
      </c>
      <c r="I804" s="206">
        <v>39.299999999999997</v>
      </c>
      <c r="J804" s="206">
        <f>ROUND(I804*H804,2)</f>
        <v>393</v>
      </c>
      <c r="K804" s="203" t="s">
        <v>109</v>
      </c>
      <c r="L804" s="34"/>
      <c r="M804" s="207" t="s">
        <v>17</v>
      </c>
      <c r="N804" s="208" t="s">
        <v>40</v>
      </c>
      <c r="O804" s="180">
        <v>0</v>
      </c>
      <c r="P804" s="180">
        <f>O804*H804</f>
        <v>0</v>
      </c>
      <c r="Q804" s="180">
        <v>0</v>
      </c>
      <c r="R804" s="180">
        <f>Q804*H804</f>
        <v>0</v>
      </c>
      <c r="S804" s="180">
        <v>0</v>
      </c>
      <c r="T804" s="181">
        <f>S804*H804</f>
        <v>0</v>
      </c>
      <c r="U804" s="28"/>
      <c r="V804" s="28"/>
      <c r="W804" s="28"/>
      <c r="X804" s="28"/>
      <c r="Y804" s="28"/>
      <c r="Z804" s="28"/>
      <c r="AA804" s="28"/>
      <c r="AB804" s="28"/>
      <c r="AC804" s="28"/>
      <c r="AD804" s="28"/>
      <c r="AE804" s="28"/>
      <c r="AR804" s="182" t="s">
        <v>1268</v>
      </c>
      <c r="AT804" s="182" t="s">
        <v>1265</v>
      </c>
      <c r="AU804" s="182" t="s">
        <v>77</v>
      </c>
      <c r="AY804" s="13" t="s">
        <v>111</v>
      </c>
      <c r="BE804" s="183">
        <f>IF(N804="základní",J804,0)</f>
        <v>393</v>
      </c>
      <c r="BF804" s="183">
        <f>IF(N804="snížená",J804,0)</f>
        <v>0</v>
      </c>
      <c r="BG804" s="183">
        <f>IF(N804="zákl. přenesená",J804,0)</f>
        <v>0</v>
      </c>
      <c r="BH804" s="183">
        <f>IF(N804="sníž. přenesená",J804,0)</f>
        <v>0</v>
      </c>
      <c r="BI804" s="183">
        <f>IF(N804="nulová",J804,0)</f>
        <v>0</v>
      </c>
      <c r="BJ804" s="13" t="s">
        <v>77</v>
      </c>
      <c r="BK804" s="183">
        <f>ROUND(I804*H804,2)</f>
        <v>393</v>
      </c>
      <c r="BL804" s="13" t="s">
        <v>1268</v>
      </c>
      <c r="BM804" s="182" t="s">
        <v>1584</v>
      </c>
    </row>
    <row r="805" s="2" customFormat="1">
      <c r="A805" s="28"/>
      <c r="B805" s="29"/>
      <c r="C805" s="30"/>
      <c r="D805" s="184" t="s">
        <v>114</v>
      </c>
      <c r="E805" s="30"/>
      <c r="F805" s="185" t="s">
        <v>1583</v>
      </c>
      <c r="G805" s="30"/>
      <c r="H805" s="30"/>
      <c r="I805" s="30"/>
      <c r="J805" s="30"/>
      <c r="K805" s="30"/>
      <c r="L805" s="34"/>
      <c r="M805" s="186"/>
      <c r="N805" s="187"/>
      <c r="O805" s="73"/>
      <c r="P805" s="73"/>
      <c r="Q805" s="73"/>
      <c r="R805" s="73"/>
      <c r="S805" s="73"/>
      <c r="T805" s="74"/>
      <c r="U805" s="28"/>
      <c r="V805" s="28"/>
      <c r="W805" s="28"/>
      <c r="X805" s="28"/>
      <c r="Y805" s="28"/>
      <c r="Z805" s="28"/>
      <c r="AA805" s="28"/>
      <c r="AB805" s="28"/>
      <c r="AC805" s="28"/>
      <c r="AD805" s="28"/>
      <c r="AE805" s="28"/>
      <c r="AT805" s="13" t="s">
        <v>114</v>
      </c>
      <c r="AU805" s="13" t="s">
        <v>77</v>
      </c>
    </row>
    <row r="806" s="2" customFormat="1" ht="16.5" customHeight="1">
      <c r="A806" s="28"/>
      <c r="B806" s="29"/>
      <c r="C806" s="201" t="s">
        <v>1585</v>
      </c>
      <c r="D806" s="201" t="s">
        <v>1265</v>
      </c>
      <c r="E806" s="202" t="s">
        <v>1586</v>
      </c>
      <c r="F806" s="203" t="s">
        <v>1587</v>
      </c>
      <c r="G806" s="204" t="s">
        <v>136</v>
      </c>
      <c r="H806" s="205">
        <v>10</v>
      </c>
      <c r="I806" s="206">
        <v>98.599999999999994</v>
      </c>
      <c r="J806" s="206">
        <f>ROUND(I806*H806,2)</f>
        <v>986</v>
      </c>
      <c r="K806" s="203" t="s">
        <v>109</v>
      </c>
      <c r="L806" s="34"/>
      <c r="M806" s="207" t="s">
        <v>17</v>
      </c>
      <c r="N806" s="208" t="s">
        <v>40</v>
      </c>
      <c r="O806" s="180">
        <v>0</v>
      </c>
      <c r="P806" s="180">
        <f>O806*H806</f>
        <v>0</v>
      </c>
      <c r="Q806" s="180">
        <v>0</v>
      </c>
      <c r="R806" s="180">
        <f>Q806*H806</f>
        <v>0</v>
      </c>
      <c r="S806" s="180">
        <v>0</v>
      </c>
      <c r="T806" s="181">
        <f>S806*H806</f>
        <v>0</v>
      </c>
      <c r="U806" s="28"/>
      <c r="V806" s="28"/>
      <c r="W806" s="28"/>
      <c r="X806" s="28"/>
      <c r="Y806" s="28"/>
      <c r="Z806" s="28"/>
      <c r="AA806" s="28"/>
      <c r="AB806" s="28"/>
      <c r="AC806" s="28"/>
      <c r="AD806" s="28"/>
      <c r="AE806" s="28"/>
      <c r="AR806" s="182" t="s">
        <v>1268</v>
      </c>
      <c r="AT806" s="182" t="s">
        <v>1265</v>
      </c>
      <c r="AU806" s="182" t="s">
        <v>77</v>
      </c>
      <c r="AY806" s="13" t="s">
        <v>111</v>
      </c>
      <c r="BE806" s="183">
        <f>IF(N806="základní",J806,0)</f>
        <v>986</v>
      </c>
      <c r="BF806" s="183">
        <f>IF(N806="snížená",J806,0)</f>
        <v>0</v>
      </c>
      <c r="BG806" s="183">
        <f>IF(N806="zákl. přenesená",J806,0)</f>
        <v>0</v>
      </c>
      <c r="BH806" s="183">
        <f>IF(N806="sníž. přenesená",J806,0)</f>
        <v>0</v>
      </c>
      <c r="BI806" s="183">
        <f>IF(N806="nulová",J806,0)</f>
        <v>0</v>
      </c>
      <c r="BJ806" s="13" t="s">
        <v>77</v>
      </c>
      <c r="BK806" s="183">
        <f>ROUND(I806*H806,2)</f>
        <v>986</v>
      </c>
      <c r="BL806" s="13" t="s">
        <v>1268</v>
      </c>
      <c r="BM806" s="182" t="s">
        <v>1588</v>
      </c>
    </row>
    <row r="807" s="2" customFormat="1">
      <c r="A807" s="28"/>
      <c r="B807" s="29"/>
      <c r="C807" s="30"/>
      <c r="D807" s="184" t="s">
        <v>114</v>
      </c>
      <c r="E807" s="30"/>
      <c r="F807" s="185" t="s">
        <v>1587</v>
      </c>
      <c r="G807" s="30"/>
      <c r="H807" s="30"/>
      <c r="I807" s="30"/>
      <c r="J807" s="30"/>
      <c r="K807" s="30"/>
      <c r="L807" s="34"/>
      <c r="M807" s="186"/>
      <c r="N807" s="187"/>
      <c r="O807" s="73"/>
      <c r="P807" s="73"/>
      <c r="Q807" s="73"/>
      <c r="R807" s="73"/>
      <c r="S807" s="73"/>
      <c r="T807" s="74"/>
      <c r="U807" s="28"/>
      <c r="V807" s="28"/>
      <c r="W807" s="28"/>
      <c r="X807" s="28"/>
      <c r="Y807" s="28"/>
      <c r="Z807" s="28"/>
      <c r="AA807" s="28"/>
      <c r="AB807" s="28"/>
      <c r="AC807" s="28"/>
      <c r="AD807" s="28"/>
      <c r="AE807" s="28"/>
      <c r="AT807" s="13" t="s">
        <v>114</v>
      </c>
      <c r="AU807" s="13" t="s">
        <v>77</v>
      </c>
    </row>
    <row r="808" s="2" customFormat="1" ht="16.5" customHeight="1">
      <c r="A808" s="28"/>
      <c r="B808" s="29"/>
      <c r="C808" s="201" t="s">
        <v>1589</v>
      </c>
      <c r="D808" s="201" t="s">
        <v>1265</v>
      </c>
      <c r="E808" s="202" t="s">
        <v>1590</v>
      </c>
      <c r="F808" s="203" t="s">
        <v>1591</v>
      </c>
      <c r="G808" s="204" t="s">
        <v>136</v>
      </c>
      <c r="H808" s="205">
        <v>10</v>
      </c>
      <c r="I808" s="206">
        <v>54.299999999999997</v>
      </c>
      <c r="J808" s="206">
        <f>ROUND(I808*H808,2)</f>
        <v>543</v>
      </c>
      <c r="K808" s="203" t="s">
        <v>109</v>
      </c>
      <c r="L808" s="34"/>
      <c r="M808" s="207" t="s">
        <v>17</v>
      </c>
      <c r="N808" s="208" t="s">
        <v>40</v>
      </c>
      <c r="O808" s="180">
        <v>0</v>
      </c>
      <c r="P808" s="180">
        <f>O808*H808</f>
        <v>0</v>
      </c>
      <c r="Q808" s="180">
        <v>0</v>
      </c>
      <c r="R808" s="180">
        <f>Q808*H808</f>
        <v>0</v>
      </c>
      <c r="S808" s="180">
        <v>0</v>
      </c>
      <c r="T808" s="181">
        <f>S808*H808</f>
        <v>0</v>
      </c>
      <c r="U808" s="28"/>
      <c r="V808" s="28"/>
      <c r="W808" s="28"/>
      <c r="X808" s="28"/>
      <c r="Y808" s="28"/>
      <c r="Z808" s="28"/>
      <c r="AA808" s="28"/>
      <c r="AB808" s="28"/>
      <c r="AC808" s="28"/>
      <c r="AD808" s="28"/>
      <c r="AE808" s="28"/>
      <c r="AR808" s="182" t="s">
        <v>1268</v>
      </c>
      <c r="AT808" s="182" t="s">
        <v>1265</v>
      </c>
      <c r="AU808" s="182" t="s">
        <v>77</v>
      </c>
      <c r="AY808" s="13" t="s">
        <v>111</v>
      </c>
      <c r="BE808" s="183">
        <f>IF(N808="základní",J808,0)</f>
        <v>543</v>
      </c>
      <c r="BF808" s="183">
        <f>IF(N808="snížená",J808,0)</f>
        <v>0</v>
      </c>
      <c r="BG808" s="183">
        <f>IF(N808="zákl. přenesená",J808,0)</f>
        <v>0</v>
      </c>
      <c r="BH808" s="183">
        <f>IF(N808="sníž. přenesená",J808,0)</f>
        <v>0</v>
      </c>
      <c r="BI808" s="183">
        <f>IF(N808="nulová",J808,0)</f>
        <v>0</v>
      </c>
      <c r="BJ808" s="13" t="s">
        <v>77</v>
      </c>
      <c r="BK808" s="183">
        <f>ROUND(I808*H808,2)</f>
        <v>543</v>
      </c>
      <c r="BL808" s="13" t="s">
        <v>1268</v>
      </c>
      <c r="BM808" s="182" t="s">
        <v>1592</v>
      </c>
    </row>
    <row r="809" s="2" customFormat="1">
      <c r="A809" s="28"/>
      <c r="B809" s="29"/>
      <c r="C809" s="30"/>
      <c r="D809" s="184" t="s">
        <v>114</v>
      </c>
      <c r="E809" s="30"/>
      <c r="F809" s="185" t="s">
        <v>1591</v>
      </c>
      <c r="G809" s="30"/>
      <c r="H809" s="30"/>
      <c r="I809" s="30"/>
      <c r="J809" s="30"/>
      <c r="K809" s="30"/>
      <c r="L809" s="34"/>
      <c r="M809" s="186"/>
      <c r="N809" s="187"/>
      <c r="O809" s="73"/>
      <c r="P809" s="73"/>
      <c r="Q809" s="73"/>
      <c r="R809" s="73"/>
      <c r="S809" s="73"/>
      <c r="T809" s="74"/>
      <c r="U809" s="28"/>
      <c r="V809" s="28"/>
      <c r="W809" s="28"/>
      <c r="X809" s="28"/>
      <c r="Y809" s="28"/>
      <c r="Z809" s="28"/>
      <c r="AA809" s="28"/>
      <c r="AB809" s="28"/>
      <c r="AC809" s="28"/>
      <c r="AD809" s="28"/>
      <c r="AE809" s="28"/>
      <c r="AT809" s="13" t="s">
        <v>114</v>
      </c>
      <c r="AU809" s="13" t="s">
        <v>77</v>
      </c>
    </row>
    <row r="810" s="2" customFormat="1" ht="16.5" customHeight="1">
      <c r="A810" s="28"/>
      <c r="B810" s="29"/>
      <c r="C810" s="201" t="s">
        <v>1593</v>
      </c>
      <c r="D810" s="201" t="s">
        <v>1265</v>
      </c>
      <c r="E810" s="202" t="s">
        <v>1594</v>
      </c>
      <c r="F810" s="203" t="s">
        <v>1595</v>
      </c>
      <c r="G810" s="204" t="s">
        <v>108</v>
      </c>
      <c r="H810" s="205">
        <v>5</v>
      </c>
      <c r="I810" s="206">
        <v>200</v>
      </c>
      <c r="J810" s="206">
        <f>ROUND(I810*H810,2)</f>
        <v>1000</v>
      </c>
      <c r="K810" s="203" t="s">
        <v>109</v>
      </c>
      <c r="L810" s="34"/>
      <c r="M810" s="207" t="s">
        <v>17</v>
      </c>
      <c r="N810" s="208" t="s">
        <v>40</v>
      </c>
      <c r="O810" s="180">
        <v>0</v>
      </c>
      <c r="P810" s="180">
        <f>O810*H810</f>
        <v>0</v>
      </c>
      <c r="Q810" s="180">
        <v>0</v>
      </c>
      <c r="R810" s="180">
        <f>Q810*H810</f>
        <v>0</v>
      </c>
      <c r="S810" s="180">
        <v>0</v>
      </c>
      <c r="T810" s="181">
        <f>S810*H810</f>
        <v>0</v>
      </c>
      <c r="U810" s="28"/>
      <c r="V810" s="28"/>
      <c r="W810" s="28"/>
      <c r="X810" s="28"/>
      <c r="Y810" s="28"/>
      <c r="Z810" s="28"/>
      <c r="AA810" s="28"/>
      <c r="AB810" s="28"/>
      <c r="AC810" s="28"/>
      <c r="AD810" s="28"/>
      <c r="AE810" s="28"/>
      <c r="AR810" s="182" t="s">
        <v>1268</v>
      </c>
      <c r="AT810" s="182" t="s">
        <v>1265</v>
      </c>
      <c r="AU810" s="182" t="s">
        <v>77</v>
      </c>
      <c r="AY810" s="13" t="s">
        <v>111</v>
      </c>
      <c r="BE810" s="183">
        <f>IF(N810="základní",J810,0)</f>
        <v>1000</v>
      </c>
      <c r="BF810" s="183">
        <f>IF(N810="snížená",J810,0)</f>
        <v>0</v>
      </c>
      <c r="BG810" s="183">
        <f>IF(N810="zákl. přenesená",J810,0)</f>
        <v>0</v>
      </c>
      <c r="BH810" s="183">
        <f>IF(N810="sníž. přenesená",J810,0)</f>
        <v>0</v>
      </c>
      <c r="BI810" s="183">
        <f>IF(N810="nulová",J810,0)</f>
        <v>0</v>
      </c>
      <c r="BJ810" s="13" t="s">
        <v>77</v>
      </c>
      <c r="BK810" s="183">
        <f>ROUND(I810*H810,2)</f>
        <v>1000</v>
      </c>
      <c r="BL810" s="13" t="s">
        <v>1268</v>
      </c>
      <c r="BM810" s="182" t="s">
        <v>1596</v>
      </c>
    </row>
    <row r="811" s="2" customFormat="1">
      <c r="A811" s="28"/>
      <c r="B811" s="29"/>
      <c r="C811" s="30"/>
      <c r="D811" s="184" t="s">
        <v>114</v>
      </c>
      <c r="E811" s="30"/>
      <c r="F811" s="185" t="s">
        <v>1597</v>
      </c>
      <c r="G811" s="30"/>
      <c r="H811" s="30"/>
      <c r="I811" s="30"/>
      <c r="J811" s="30"/>
      <c r="K811" s="30"/>
      <c r="L811" s="34"/>
      <c r="M811" s="186"/>
      <c r="N811" s="187"/>
      <c r="O811" s="73"/>
      <c r="P811" s="73"/>
      <c r="Q811" s="73"/>
      <c r="R811" s="73"/>
      <c r="S811" s="73"/>
      <c r="T811" s="74"/>
      <c r="U811" s="28"/>
      <c r="V811" s="28"/>
      <c r="W811" s="28"/>
      <c r="X811" s="28"/>
      <c r="Y811" s="28"/>
      <c r="Z811" s="28"/>
      <c r="AA811" s="28"/>
      <c r="AB811" s="28"/>
      <c r="AC811" s="28"/>
      <c r="AD811" s="28"/>
      <c r="AE811" s="28"/>
      <c r="AT811" s="13" t="s">
        <v>114</v>
      </c>
      <c r="AU811" s="13" t="s">
        <v>77</v>
      </c>
    </row>
    <row r="812" s="2" customFormat="1" ht="16.5" customHeight="1">
      <c r="A812" s="28"/>
      <c r="B812" s="29"/>
      <c r="C812" s="201" t="s">
        <v>1598</v>
      </c>
      <c r="D812" s="201" t="s">
        <v>1265</v>
      </c>
      <c r="E812" s="202" t="s">
        <v>1599</v>
      </c>
      <c r="F812" s="203" t="s">
        <v>1600</v>
      </c>
      <c r="G812" s="204" t="s">
        <v>108</v>
      </c>
      <c r="H812" s="205">
        <v>5</v>
      </c>
      <c r="I812" s="206">
        <v>739</v>
      </c>
      <c r="J812" s="206">
        <f>ROUND(I812*H812,2)</f>
        <v>3695</v>
      </c>
      <c r="K812" s="203" t="s">
        <v>109</v>
      </c>
      <c r="L812" s="34"/>
      <c r="M812" s="207" t="s">
        <v>17</v>
      </c>
      <c r="N812" s="208" t="s">
        <v>40</v>
      </c>
      <c r="O812" s="180">
        <v>0</v>
      </c>
      <c r="P812" s="180">
        <f>O812*H812</f>
        <v>0</v>
      </c>
      <c r="Q812" s="180">
        <v>0</v>
      </c>
      <c r="R812" s="180">
        <f>Q812*H812</f>
        <v>0</v>
      </c>
      <c r="S812" s="180">
        <v>0</v>
      </c>
      <c r="T812" s="181">
        <f>S812*H812</f>
        <v>0</v>
      </c>
      <c r="U812" s="28"/>
      <c r="V812" s="28"/>
      <c r="W812" s="28"/>
      <c r="X812" s="28"/>
      <c r="Y812" s="28"/>
      <c r="Z812" s="28"/>
      <c r="AA812" s="28"/>
      <c r="AB812" s="28"/>
      <c r="AC812" s="28"/>
      <c r="AD812" s="28"/>
      <c r="AE812" s="28"/>
      <c r="AR812" s="182" t="s">
        <v>1268</v>
      </c>
      <c r="AT812" s="182" t="s">
        <v>1265</v>
      </c>
      <c r="AU812" s="182" t="s">
        <v>77</v>
      </c>
      <c r="AY812" s="13" t="s">
        <v>111</v>
      </c>
      <c r="BE812" s="183">
        <f>IF(N812="základní",J812,0)</f>
        <v>3695</v>
      </c>
      <c r="BF812" s="183">
        <f>IF(N812="snížená",J812,0)</f>
        <v>0</v>
      </c>
      <c r="BG812" s="183">
        <f>IF(N812="zákl. přenesená",J812,0)</f>
        <v>0</v>
      </c>
      <c r="BH812" s="183">
        <f>IF(N812="sníž. přenesená",J812,0)</f>
        <v>0</v>
      </c>
      <c r="BI812" s="183">
        <f>IF(N812="nulová",J812,0)</f>
        <v>0</v>
      </c>
      <c r="BJ812" s="13" t="s">
        <v>77</v>
      </c>
      <c r="BK812" s="183">
        <f>ROUND(I812*H812,2)</f>
        <v>3695</v>
      </c>
      <c r="BL812" s="13" t="s">
        <v>1268</v>
      </c>
      <c r="BM812" s="182" t="s">
        <v>1601</v>
      </c>
    </row>
    <row r="813" s="2" customFormat="1">
      <c r="A813" s="28"/>
      <c r="B813" s="29"/>
      <c r="C813" s="30"/>
      <c r="D813" s="184" t="s">
        <v>114</v>
      </c>
      <c r="E813" s="30"/>
      <c r="F813" s="185" t="s">
        <v>1600</v>
      </c>
      <c r="G813" s="30"/>
      <c r="H813" s="30"/>
      <c r="I813" s="30"/>
      <c r="J813" s="30"/>
      <c r="K813" s="30"/>
      <c r="L813" s="34"/>
      <c r="M813" s="186"/>
      <c r="N813" s="187"/>
      <c r="O813" s="73"/>
      <c r="P813" s="73"/>
      <c r="Q813" s="73"/>
      <c r="R813" s="73"/>
      <c r="S813" s="73"/>
      <c r="T813" s="74"/>
      <c r="U813" s="28"/>
      <c r="V813" s="28"/>
      <c r="W813" s="28"/>
      <c r="X813" s="28"/>
      <c r="Y813" s="28"/>
      <c r="Z813" s="28"/>
      <c r="AA813" s="28"/>
      <c r="AB813" s="28"/>
      <c r="AC813" s="28"/>
      <c r="AD813" s="28"/>
      <c r="AE813" s="28"/>
      <c r="AT813" s="13" t="s">
        <v>114</v>
      </c>
      <c r="AU813" s="13" t="s">
        <v>77</v>
      </c>
    </row>
    <row r="814" s="2" customFormat="1" ht="24.15" customHeight="1">
      <c r="A814" s="28"/>
      <c r="B814" s="29"/>
      <c r="C814" s="201" t="s">
        <v>1602</v>
      </c>
      <c r="D814" s="201" t="s">
        <v>1265</v>
      </c>
      <c r="E814" s="202" t="s">
        <v>1603</v>
      </c>
      <c r="F814" s="203" t="s">
        <v>1604</v>
      </c>
      <c r="G814" s="204" t="s">
        <v>108</v>
      </c>
      <c r="H814" s="205">
        <v>2</v>
      </c>
      <c r="I814" s="206">
        <v>6890</v>
      </c>
      <c r="J814" s="206">
        <f>ROUND(I814*H814,2)</f>
        <v>13780</v>
      </c>
      <c r="K814" s="203" t="s">
        <v>109</v>
      </c>
      <c r="L814" s="34"/>
      <c r="M814" s="207" t="s">
        <v>17</v>
      </c>
      <c r="N814" s="208" t="s">
        <v>40</v>
      </c>
      <c r="O814" s="180">
        <v>0</v>
      </c>
      <c r="P814" s="180">
        <f>O814*H814</f>
        <v>0</v>
      </c>
      <c r="Q814" s="180">
        <v>0</v>
      </c>
      <c r="R814" s="180">
        <f>Q814*H814</f>
        <v>0</v>
      </c>
      <c r="S814" s="180">
        <v>0</v>
      </c>
      <c r="T814" s="181">
        <f>S814*H814</f>
        <v>0</v>
      </c>
      <c r="U814" s="28"/>
      <c r="V814" s="28"/>
      <c r="W814" s="28"/>
      <c r="X814" s="28"/>
      <c r="Y814" s="28"/>
      <c r="Z814" s="28"/>
      <c r="AA814" s="28"/>
      <c r="AB814" s="28"/>
      <c r="AC814" s="28"/>
      <c r="AD814" s="28"/>
      <c r="AE814" s="28"/>
      <c r="AR814" s="182" t="s">
        <v>1268</v>
      </c>
      <c r="AT814" s="182" t="s">
        <v>1265</v>
      </c>
      <c r="AU814" s="182" t="s">
        <v>77</v>
      </c>
      <c r="AY814" s="13" t="s">
        <v>111</v>
      </c>
      <c r="BE814" s="183">
        <f>IF(N814="základní",J814,0)</f>
        <v>13780</v>
      </c>
      <c r="BF814" s="183">
        <f>IF(N814="snížená",J814,0)</f>
        <v>0</v>
      </c>
      <c r="BG814" s="183">
        <f>IF(N814="zákl. přenesená",J814,0)</f>
        <v>0</v>
      </c>
      <c r="BH814" s="183">
        <f>IF(N814="sníž. přenesená",J814,0)</f>
        <v>0</v>
      </c>
      <c r="BI814" s="183">
        <f>IF(N814="nulová",J814,0)</f>
        <v>0</v>
      </c>
      <c r="BJ814" s="13" t="s">
        <v>77</v>
      </c>
      <c r="BK814" s="183">
        <f>ROUND(I814*H814,2)</f>
        <v>13780</v>
      </c>
      <c r="BL814" s="13" t="s">
        <v>1268</v>
      </c>
      <c r="BM814" s="182" t="s">
        <v>1605</v>
      </c>
    </row>
    <row r="815" s="2" customFormat="1">
      <c r="A815" s="28"/>
      <c r="B815" s="29"/>
      <c r="C815" s="30"/>
      <c r="D815" s="184" t="s">
        <v>114</v>
      </c>
      <c r="E815" s="30"/>
      <c r="F815" s="185" t="s">
        <v>1604</v>
      </c>
      <c r="G815" s="30"/>
      <c r="H815" s="30"/>
      <c r="I815" s="30"/>
      <c r="J815" s="30"/>
      <c r="K815" s="30"/>
      <c r="L815" s="34"/>
      <c r="M815" s="186"/>
      <c r="N815" s="187"/>
      <c r="O815" s="73"/>
      <c r="P815" s="73"/>
      <c r="Q815" s="73"/>
      <c r="R815" s="73"/>
      <c r="S815" s="73"/>
      <c r="T815" s="74"/>
      <c r="U815" s="28"/>
      <c r="V815" s="28"/>
      <c r="W815" s="28"/>
      <c r="X815" s="28"/>
      <c r="Y815" s="28"/>
      <c r="Z815" s="28"/>
      <c r="AA815" s="28"/>
      <c r="AB815" s="28"/>
      <c r="AC815" s="28"/>
      <c r="AD815" s="28"/>
      <c r="AE815" s="28"/>
      <c r="AT815" s="13" t="s">
        <v>114</v>
      </c>
      <c r="AU815" s="13" t="s">
        <v>77</v>
      </c>
    </row>
    <row r="816" s="2" customFormat="1" ht="24.15" customHeight="1">
      <c r="A816" s="28"/>
      <c r="B816" s="29"/>
      <c r="C816" s="201" t="s">
        <v>1606</v>
      </c>
      <c r="D816" s="201" t="s">
        <v>1265</v>
      </c>
      <c r="E816" s="202" t="s">
        <v>1607</v>
      </c>
      <c r="F816" s="203" t="s">
        <v>1608</v>
      </c>
      <c r="G816" s="204" t="s">
        <v>108</v>
      </c>
      <c r="H816" s="205">
        <v>2</v>
      </c>
      <c r="I816" s="206">
        <v>1590</v>
      </c>
      <c r="J816" s="206">
        <f>ROUND(I816*H816,2)</f>
        <v>3180</v>
      </c>
      <c r="K816" s="203" t="s">
        <v>109</v>
      </c>
      <c r="L816" s="34"/>
      <c r="M816" s="207" t="s">
        <v>17</v>
      </c>
      <c r="N816" s="208" t="s">
        <v>40</v>
      </c>
      <c r="O816" s="180">
        <v>0</v>
      </c>
      <c r="P816" s="180">
        <f>O816*H816</f>
        <v>0</v>
      </c>
      <c r="Q816" s="180">
        <v>0</v>
      </c>
      <c r="R816" s="180">
        <f>Q816*H816</f>
        <v>0</v>
      </c>
      <c r="S816" s="180">
        <v>0</v>
      </c>
      <c r="T816" s="181">
        <f>S816*H816</f>
        <v>0</v>
      </c>
      <c r="U816" s="28"/>
      <c r="V816" s="28"/>
      <c r="W816" s="28"/>
      <c r="X816" s="28"/>
      <c r="Y816" s="28"/>
      <c r="Z816" s="28"/>
      <c r="AA816" s="28"/>
      <c r="AB816" s="28"/>
      <c r="AC816" s="28"/>
      <c r="AD816" s="28"/>
      <c r="AE816" s="28"/>
      <c r="AR816" s="182" t="s">
        <v>1268</v>
      </c>
      <c r="AT816" s="182" t="s">
        <v>1265</v>
      </c>
      <c r="AU816" s="182" t="s">
        <v>77</v>
      </c>
      <c r="AY816" s="13" t="s">
        <v>111</v>
      </c>
      <c r="BE816" s="183">
        <f>IF(N816="základní",J816,0)</f>
        <v>3180</v>
      </c>
      <c r="BF816" s="183">
        <f>IF(N816="snížená",J816,0)</f>
        <v>0</v>
      </c>
      <c r="BG816" s="183">
        <f>IF(N816="zákl. přenesená",J816,0)</f>
        <v>0</v>
      </c>
      <c r="BH816" s="183">
        <f>IF(N816="sníž. přenesená",J816,0)</f>
        <v>0</v>
      </c>
      <c r="BI816" s="183">
        <f>IF(N816="nulová",J816,0)</f>
        <v>0</v>
      </c>
      <c r="BJ816" s="13" t="s">
        <v>77</v>
      </c>
      <c r="BK816" s="183">
        <f>ROUND(I816*H816,2)</f>
        <v>3180</v>
      </c>
      <c r="BL816" s="13" t="s">
        <v>1268</v>
      </c>
      <c r="BM816" s="182" t="s">
        <v>1609</v>
      </c>
    </row>
    <row r="817" s="2" customFormat="1">
      <c r="A817" s="28"/>
      <c r="B817" s="29"/>
      <c r="C817" s="30"/>
      <c r="D817" s="184" t="s">
        <v>114</v>
      </c>
      <c r="E817" s="30"/>
      <c r="F817" s="185" t="s">
        <v>1608</v>
      </c>
      <c r="G817" s="30"/>
      <c r="H817" s="30"/>
      <c r="I817" s="30"/>
      <c r="J817" s="30"/>
      <c r="K817" s="30"/>
      <c r="L817" s="34"/>
      <c r="M817" s="186"/>
      <c r="N817" s="187"/>
      <c r="O817" s="73"/>
      <c r="P817" s="73"/>
      <c r="Q817" s="73"/>
      <c r="R817" s="73"/>
      <c r="S817" s="73"/>
      <c r="T817" s="74"/>
      <c r="U817" s="28"/>
      <c r="V817" s="28"/>
      <c r="W817" s="28"/>
      <c r="X817" s="28"/>
      <c r="Y817" s="28"/>
      <c r="Z817" s="28"/>
      <c r="AA817" s="28"/>
      <c r="AB817" s="28"/>
      <c r="AC817" s="28"/>
      <c r="AD817" s="28"/>
      <c r="AE817" s="28"/>
      <c r="AT817" s="13" t="s">
        <v>114</v>
      </c>
      <c r="AU817" s="13" t="s">
        <v>77</v>
      </c>
    </row>
    <row r="818" s="2" customFormat="1" ht="16.5" customHeight="1">
      <c r="A818" s="28"/>
      <c r="B818" s="29"/>
      <c r="C818" s="201" t="s">
        <v>1610</v>
      </c>
      <c r="D818" s="201" t="s">
        <v>1265</v>
      </c>
      <c r="E818" s="202" t="s">
        <v>1611</v>
      </c>
      <c r="F818" s="203" t="s">
        <v>1612</v>
      </c>
      <c r="G818" s="204" t="s">
        <v>108</v>
      </c>
      <c r="H818" s="205">
        <v>2</v>
      </c>
      <c r="I818" s="206">
        <v>8180</v>
      </c>
      <c r="J818" s="206">
        <f>ROUND(I818*H818,2)</f>
        <v>16360</v>
      </c>
      <c r="K818" s="203" t="s">
        <v>109</v>
      </c>
      <c r="L818" s="34"/>
      <c r="M818" s="207" t="s">
        <v>17</v>
      </c>
      <c r="N818" s="208" t="s">
        <v>40</v>
      </c>
      <c r="O818" s="180">
        <v>0</v>
      </c>
      <c r="P818" s="180">
        <f>O818*H818</f>
        <v>0</v>
      </c>
      <c r="Q818" s="180">
        <v>0</v>
      </c>
      <c r="R818" s="180">
        <f>Q818*H818</f>
        <v>0</v>
      </c>
      <c r="S818" s="180">
        <v>0</v>
      </c>
      <c r="T818" s="181">
        <f>S818*H818</f>
        <v>0</v>
      </c>
      <c r="U818" s="28"/>
      <c r="V818" s="28"/>
      <c r="W818" s="28"/>
      <c r="X818" s="28"/>
      <c r="Y818" s="28"/>
      <c r="Z818" s="28"/>
      <c r="AA818" s="28"/>
      <c r="AB818" s="28"/>
      <c r="AC818" s="28"/>
      <c r="AD818" s="28"/>
      <c r="AE818" s="28"/>
      <c r="AR818" s="182" t="s">
        <v>1268</v>
      </c>
      <c r="AT818" s="182" t="s">
        <v>1265</v>
      </c>
      <c r="AU818" s="182" t="s">
        <v>77</v>
      </c>
      <c r="AY818" s="13" t="s">
        <v>111</v>
      </c>
      <c r="BE818" s="183">
        <f>IF(N818="základní",J818,0)</f>
        <v>16360</v>
      </c>
      <c r="BF818" s="183">
        <f>IF(N818="snížená",J818,0)</f>
        <v>0</v>
      </c>
      <c r="BG818" s="183">
        <f>IF(N818="zákl. přenesená",J818,0)</f>
        <v>0</v>
      </c>
      <c r="BH818" s="183">
        <f>IF(N818="sníž. přenesená",J818,0)</f>
        <v>0</v>
      </c>
      <c r="BI818" s="183">
        <f>IF(N818="nulová",J818,0)</f>
        <v>0</v>
      </c>
      <c r="BJ818" s="13" t="s">
        <v>77</v>
      </c>
      <c r="BK818" s="183">
        <f>ROUND(I818*H818,2)</f>
        <v>16360</v>
      </c>
      <c r="BL818" s="13" t="s">
        <v>1268</v>
      </c>
      <c r="BM818" s="182" t="s">
        <v>1613</v>
      </c>
    </row>
    <row r="819" s="2" customFormat="1">
      <c r="A819" s="28"/>
      <c r="B819" s="29"/>
      <c r="C819" s="30"/>
      <c r="D819" s="184" t="s">
        <v>114</v>
      </c>
      <c r="E819" s="30"/>
      <c r="F819" s="185" t="s">
        <v>1614</v>
      </c>
      <c r="G819" s="30"/>
      <c r="H819" s="30"/>
      <c r="I819" s="30"/>
      <c r="J819" s="30"/>
      <c r="K819" s="30"/>
      <c r="L819" s="34"/>
      <c r="M819" s="186"/>
      <c r="N819" s="187"/>
      <c r="O819" s="73"/>
      <c r="P819" s="73"/>
      <c r="Q819" s="73"/>
      <c r="R819" s="73"/>
      <c r="S819" s="73"/>
      <c r="T819" s="74"/>
      <c r="U819" s="28"/>
      <c r="V819" s="28"/>
      <c r="W819" s="28"/>
      <c r="X819" s="28"/>
      <c r="Y819" s="28"/>
      <c r="Z819" s="28"/>
      <c r="AA819" s="28"/>
      <c r="AB819" s="28"/>
      <c r="AC819" s="28"/>
      <c r="AD819" s="28"/>
      <c r="AE819" s="28"/>
      <c r="AT819" s="13" t="s">
        <v>114</v>
      </c>
      <c r="AU819" s="13" t="s">
        <v>77</v>
      </c>
    </row>
    <row r="820" s="2" customFormat="1" ht="16.5" customHeight="1">
      <c r="A820" s="28"/>
      <c r="B820" s="29"/>
      <c r="C820" s="201" t="s">
        <v>1615</v>
      </c>
      <c r="D820" s="201" t="s">
        <v>1265</v>
      </c>
      <c r="E820" s="202" t="s">
        <v>1616</v>
      </c>
      <c r="F820" s="203" t="s">
        <v>1617</v>
      </c>
      <c r="G820" s="204" t="s">
        <v>108</v>
      </c>
      <c r="H820" s="205">
        <v>2</v>
      </c>
      <c r="I820" s="206">
        <v>4790</v>
      </c>
      <c r="J820" s="206">
        <f>ROUND(I820*H820,2)</f>
        <v>9580</v>
      </c>
      <c r="K820" s="203" t="s">
        <v>109</v>
      </c>
      <c r="L820" s="34"/>
      <c r="M820" s="207" t="s">
        <v>17</v>
      </c>
      <c r="N820" s="208" t="s">
        <v>40</v>
      </c>
      <c r="O820" s="180">
        <v>0</v>
      </c>
      <c r="P820" s="180">
        <f>O820*H820</f>
        <v>0</v>
      </c>
      <c r="Q820" s="180">
        <v>0</v>
      </c>
      <c r="R820" s="180">
        <f>Q820*H820</f>
        <v>0</v>
      </c>
      <c r="S820" s="180">
        <v>0</v>
      </c>
      <c r="T820" s="181">
        <f>S820*H820</f>
        <v>0</v>
      </c>
      <c r="U820" s="28"/>
      <c r="V820" s="28"/>
      <c r="W820" s="28"/>
      <c r="X820" s="28"/>
      <c r="Y820" s="28"/>
      <c r="Z820" s="28"/>
      <c r="AA820" s="28"/>
      <c r="AB820" s="28"/>
      <c r="AC820" s="28"/>
      <c r="AD820" s="28"/>
      <c r="AE820" s="28"/>
      <c r="AR820" s="182" t="s">
        <v>1268</v>
      </c>
      <c r="AT820" s="182" t="s">
        <v>1265</v>
      </c>
      <c r="AU820" s="182" t="s">
        <v>77</v>
      </c>
      <c r="AY820" s="13" t="s">
        <v>111</v>
      </c>
      <c r="BE820" s="183">
        <f>IF(N820="základní",J820,0)</f>
        <v>9580</v>
      </c>
      <c r="BF820" s="183">
        <f>IF(N820="snížená",J820,0)</f>
        <v>0</v>
      </c>
      <c r="BG820" s="183">
        <f>IF(N820="zákl. přenesená",J820,0)</f>
        <v>0</v>
      </c>
      <c r="BH820" s="183">
        <f>IF(N820="sníž. přenesená",J820,0)</f>
        <v>0</v>
      </c>
      <c r="BI820" s="183">
        <f>IF(N820="nulová",J820,0)</f>
        <v>0</v>
      </c>
      <c r="BJ820" s="13" t="s">
        <v>77</v>
      </c>
      <c r="BK820" s="183">
        <f>ROUND(I820*H820,2)</f>
        <v>9580</v>
      </c>
      <c r="BL820" s="13" t="s">
        <v>1268</v>
      </c>
      <c r="BM820" s="182" t="s">
        <v>1618</v>
      </c>
    </row>
    <row r="821" s="2" customFormat="1">
      <c r="A821" s="28"/>
      <c r="B821" s="29"/>
      <c r="C821" s="30"/>
      <c r="D821" s="184" t="s">
        <v>114</v>
      </c>
      <c r="E821" s="30"/>
      <c r="F821" s="185" t="s">
        <v>1619</v>
      </c>
      <c r="G821" s="30"/>
      <c r="H821" s="30"/>
      <c r="I821" s="30"/>
      <c r="J821" s="30"/>
      <c r="K821" s="30"/>
      <c r="L821" s="34"/>
      <c r="M821" s="186"/>
      <c r="N821" s="187"/>
      <c r="O821" s="73"/>
      <c r="P821" s="73"/>
      <c r="Q821" s="73"/>
      <c r="R821" s="73"/>
      <c r="S821" s="73"/>
      <c r="T821" s="74"/>
      <c r="U821" s="28"/>
      <c r="V821" s="28"/>
      <c r="W821" s="28"/>
      <c r="X821" s="28"/>
      <c r="Y821" s="28"/>
      <c r="Z821" s="28"/>
      <c r="AA821" s="28"/>
      <c r="AB821" s="28"/>
      <c r="AC821" s="28"/>
      <c r="AD821" s="28"/>
      <c r="AE821" s="28"/>
      <c r="AT821" s="13" t="s">
        <v>114</v>
      </c>
      <c r="AU821" s="13" t="s">
        <v>77</v>
      </c>
    </row>
    <row r="822" s="2" customFormat="1" ht="16.5" customHeight="1">
      <c r="A822" s="28"/>
      <c r="B822" s="29"/>
      <c r="C822" s="201" t="s">
        <v>1620</v>
      </c>
      <c r="D822" s="201" t="s">
        <v>1265</v>
      </c>
      <c r="E822" s="202" t="s">
        <v>1621</v>
      </c>
      <c r="F822" s="203" t="s">
        <v>1622</v>
      </c>
      <c r="G822" s="204" t="s">
        <v>108</v>
      </c>
      <c r="H822" s="205">
        <v>2</v>
      </c>
      <c r="I822" s="206">
        <v>13700</v>
      </c>
      <c r="J822" s="206">
        <f>ROUND(I822*H822,2)</f>
        <v>27400</v>
      </c>
      <c r="K822" s="203" t="s">
        <v>109</v>
      </c>
      <c r="L822" s="34"/>
      <c r="M822" s="207" t="s">
        <v>17</v>
      </c>
      <c r="N822" s="208" t="s">
        <v>40</v>
      </c>
      <c r="O822" s="180">
        <v>0</v>
      </c>
      <c r="P822" s="180">
        <f>O822*H822</f>
        <v>0</v>
      </c>
      <c r="Q822" s="180">
        <v>0</v>
      </c>
      <c r="R822" s="180">
        <f>Q822*H822</f>
        <v>0</v>
      </c>
      <c r="S822" s="180">
        <v>0</v>
      </c>
      <c r="T822" s="181">
        <f>S822*H822</f>
        <v>0</v>
      </c>
      <c r="U822" s="28"/>
      <c r="V822" s="28"/>
      <c r="W822" s="28"/>
      <c r="X822" s="28"/>
      <c r="Y822" s="28"/>
      <c r="Z822" s="28"/>
      <c r="AA822" s="28"/>
      <c r="AB822" s="28"/>
      <c r="AC822" s="28"/>
      <c r="AD822" s="28"/>
      <c r="AE822" s="28"/>
      <c r="AR822" s="182" t="s">
        <v>1268</v>
      </c>
      <c r="AT822" s="182" t="s">
        <v>1265</v>
      </c>
      <c r="AU822" s="182" t="s">
        <v>77</v>
      </c>
      <c r="AY822" s="13" t="s">
        <v>111</v>
      </c>
      <c r="BE822" s="183">
        <f>IF(N822="základní",J822,0)</f>
        <v>27400</v>
      </c>
      <c r="BF822" s="183">
        <f>IF(N822="snížená",J822,0)</f>
        <v>0</v>
      </c>
      <c r="BG822" s="183">
        <f>IF(N822="zákl. přenesená",J822,0)</f>
        <v>0</v>
      </c>
      <c r="BH822" s="183">
        <f>IF(N822="sníž. přenesená",J822,0)</f>
        <v>0</v>
      </c>
      <c r="BI822" s="183">
        <f>IF(N822="nulová",J822,0)</f>
        <v>0</v>
      </c>
      <c r="BJ822" s="13" t="s">
        <v>77</v>
      </c>
      <c r="BK822" s="183">
        <f>ROUND(I822*H822,2)</f>
        <v>27400</v>
      </c>
      <c r="BL822" s="13" t="s">
        <v>1268</v>
      </c>
      <c r="BM822" s="182" t="s">
        <v>1623</v>
      </c>
    </row>
    <row r="823" s="2" customFormat="1">
      <c r="A823" s="28"/>
      <c r="B823" s="29"/>
      <c r="C823" s="30"/>
      <c r="D823" s="184" t="s">
        <v>114</v>
      </c>
      <c r="E823" s="30"/>
      <c r="F823" s="185" t="s">
        <v>1624</v>
      </c>
      <c r="G823" s="30"/>
      <c r="H823" s="30"/>
      <c r="I823" s="30"/>
      <c r="J823" s="30"/>
      <c r="K823" s="30"/>
      <c r="L823" s="34"/>
      <c r="M823" s="186"/>
      <c r="N823" s="187"/>
      <c r="O823" s="73"/>
      <c r="P823" s="73"/>
      <c r="Q823" s="73"/>
      <c r="R823" s="73"/>
      <c r="S823" s="73"/>
      <c r="T823" s="74"/>
      <c r="U823" s="28"/>
      <c r="V823" s="28"/>
      <c r="W823" s="28"/>
      <c r="X823" s="28"/>
      <c r="Y823" s="28"/>
      <c r="Z823" s="28"/>
      <c r="AA823" s="28"/>
      <c r="AB823" s="28"/>
      <c r="AC823" s="28"/>
      <c r="AD823" s="28"/>
      <c r="AE823" s="28"/>
      <c r="AT823" s="13" t="s">
        <v>114</v>
      </c>
      <c r="AU823" s="13" t="s">
        <v>77</v>
      </c>
    </row>
    <row r="824" s="2" customFormat="1" ht="16.5" customHeight="1">
      <c r="A824" s="28"/>
      <c r="B824" s="29"/>
      <c r="C824" s="201" t="s">
        <v>1625</v>
      </c>
      <c r="D824" s="201" t="s">
        <v>1265</v>
      </c>
      <c r="E824" s="202" t="s">
        <v>1626</v>
      </c>
      <c r="F824" s="203" t="s">
        <v>1627</v>
      </c>
      <c r="G824" s="204" t="s">
        <v>108</v>
      </c>
      <c r="H824" s="205">
        <v>2</v>
      </c>
      <c r="I824" s="206">
        <v>8660</v>
      </c>
      <c r="J824" s="206">
        <f>ROUND(I824*H824,2)</f>
        <v>17320</v>
      </c>
      <c r="K824" s="203" t="s">
        <v>109</v>
      </c>
      <c r="L824" s="34"/>
      <c r="M824" s="207" t="s">
        <v>17</v>
      </c>
      <c r="N824" s="208" t="s">
        <v>40</v>
      </c>
      <c r="O824" s="180">
        <v>0</v>
      </c>
      <c r="P824" s="180">
        <f>O824*H824</f>
        <v>0</v>
      </c>
      <c r="Q824" s="180">
        <v>0</v>
      </c>
      <c r="R824" s="180">
        <f>Q824*H824</f>
        <v>0</v>
      </c>
      <c r="S824" s="180">
        <v>0</v>
      </c>
      <c r="T824" s="181">
        <f>S824*H824</f>
        <v>0</v>
      </c>
      <c r="U824" s="28"/>
      <c r="V824" s="28"/>
      <c r="W824" s="28"/>
      <c r="X824" s="28"/>
      <c r="Y824" s="28"/>
      <c r="Z824" s="28"/>
      <c r="AA824" s="28"/>
      <c r="AB824" s="28"/>
      <c r="AC824" s="28"/>
      <c r="AD824" s="28"/>
      <c r="AE824" s="28"/>
      <c r="AR824" s="182" t="s">
        <v>1268</v>
      </c>
      <c r="AT824" s="182" t="s">
        <v>1265</v>
      </c>
      <c r="AU824" s="182" t="s">
        <v>77</v>
      </c>
      <c r="AY824" s="13" t="s">
        <v>111</v>
      </c>
      <c r="BE824" s="183">
        <f>IF(N824="základní",J824,0)</f>
        <v>17320</v>
      </c>
      <c r="BF824" s="183">
        <f>IF(N824="snížená",J824,0)</f>
        <v>0</v>
      </c>
      <c r="BG824" s="183">
        <f>IF(N824="zákl. přenesená",J824,0)</f>
        <v>0</v>
      </c>
      <c r="BH824" s="183">
        <f>IF(N824="sníž. přenesená",J824,0)</f>
        <v>0</v>
      </c>
      <c r="BI824" s="183">
        <f>IF(N824="nulová",J824,0)</f>
        <v>0</v>
      </c>
      <c r="BJ824" s="13" t="s">
        <v>77</v>
      </c>
      <c r="BK824" s="183">
        <f>ROUND(I824*H824,2)</f>
        <v>17320</v>
      </c>
      <c r="BL824" s="13" t="s">
        <v>1268</v>
      </c>
      <c r="BM824" s="182" t="s">
        <v>1628</v>
      </c>
    </row>
    <row r="825" s="2" customFormat="1">
      <c r="A825" s="28"/>
      <c r="B825" s="29"/>
      <c r="C825" s="30"/>
      <c r="D825" s="184" t="s">
        <v>114</v>
      </c>
      <c r="E825" s="30"/>
      <c r="F825" s="185" t="s">
        <v>1629</v>
      </c>
      <c r="G825" s="30"/>
      <c r="H825" s="30"/>
      <c r="I825" s="30"/>
      <c r="J825" s="30"/>
      <c r="K825" s="30"/>
      <c r="L825" s="34"/>
      <c r="M825" s="186"/>
      <c r="N825" s="187"/>
      <c r="O825" s="73"/>
      <c r="P825" s="73"/>
      <c r="Q825" s="73"/>
      <c r="R825" s="73"/>
      <c r="S825" s="73"/>
      <c r="T825" s="74"/>
      <c r="U825" s="28"/>
      <c r="V825" s="28"/>
      <c r="W825" s="28"/>
      <c r="X825" s="28"/>
      <c r="Y825" s="28"/>
      <c r="Z825" s="28"/>
      <c r="AA825" s="28"/>
      <c r="AB825" s="28"/>
      <c r="AC825" s="28"/>
      <c r="AD825" s="28"/>
      <c r="AE825" s="28"/>
      <c r="AT825" s="13" t="s">
        <v>114</v>
      </c>
      <c r="AU825" s="13" t="s">
        <v>77</v>
      </c>
    </row>
    <row r="826" s="2" customFormat="1" ht="16.5" customHeight="1">
      <c r="A826" s="28"/>
      <c r="B826" s="29"/>
      <c r="C826" s="201" t="s">
        <v>1630</v>
      </c>
      <c r="D826" s="201" t="s">
        <v>1265</v>
      </c>
      <c r="E826" s="202" t="s">
        <v>1631</v>
      </c>
      <c r="F826" s="203" t="s">
        <v>1632</v>
      </c>
      <c r="G826" s="204" t="s">
        <v>108</v>
      </c>
      <c r="H826" s="205">
        <v>5</v>
      </c>
      <c r="I826" s="206">
        <v>760</v>
      </c>
      <c r="J826" s="206">
        <f>ROUND(I826*H826,2)</f>
        <v>3800</v>
      </c>
      <c r="K826" s="203" t="s">
        <v>109</v>
      </c>
      <c r="L826" s="34"/>
      <c r="M826" s="207" t="s">
        <v>17</v>
      </c>
      <c r="N826" s="208" t="s">
        <v>40</v>
      </c>
      <c r="O826" s="180">
        <v>0</v>
      </c>
      <c r="P826" s="180">
        <f>O826*H826</f>
        <v>0</v>
      </c>
      <c r="Q826" s="180">
        <v>0</v>
      </c>
      <c r="R826" s="180">
        <f>Q826*H826</f>
        <v>0</v>
      </c>
      <c r="S826" s="180">
        <v>0</v>
      </c>
      <c r="T826" s="181">
        <f>S826*H826</f>
        <v>0</v>
      </c>
      <c r="U826" s="28"/>
      <c r="V826" s="28"/>
      <c r="W826" s="28"/>
      <c r="X826" s="28"/>
      <c r="Y826" s="28"/>
      <c r="Z826" s="28"/>
      <c r="AA826" s="28"/>
      <c r="AB826" s="28"/>
      <c r="AC826" s="28"/>
      <c r="AD826" s="28"/>
      <c r="AE826" s="28"/>
      <c r="AR826" s="182" t="s">
        <v>1268</v>
      </c>
      <c r="AT826" s="182" t="s">
        <v>1265</v>
      </c>
      <c r="AU826" s="182" t="s">
        <v>77</v>
      </c>
      <c r="AY826" s="13" t="s">
        <v>111</v>
      </c>
      <c r="BE826" s="183">
        <f>IF(N826="základní",J826,0)</f>
        <v>3800</v>
      </c>
      <c r="BF826" s="183">
        <f>IF(N826="snížená",J826,0)</f>
        <v>0</v>
      </c>
      <c r="BG826" s="183">
        <f>IF(N826="zákl. přenesená",J826,0)</f>
        <v>0</v>
      </c>
      <c r="BH826" s="183">
        <f>IF(N826="sníž. přenesená",J826,0)</f>
        <v>0</v>
      </c>
      <c r="BI826" s="183">
        <f>IF(N826="nulová",J826,0)</f>
        <v>0</v>
      </c>
      <c r="BJ826" s="13" t="s">
        <v>77</v>
      </c>
      <c r="BK826" s="183">
        <f>ROUND(I826*H826,2)</f>
        <v>3800</v>
      </c>
      <c r="BL826" s="13" t="s">
        <v>1268</v>
      </c>
      <c r="BM826" s="182" t="s">
        <v>1633</v>
      </c>
    </row>
    <row r="827" s="2" customFormat="1">
      <c r="A827" s="28"/>
      <c r="B827" s="29"/>
      <c r="C827" s="30"/>
      <c r="D827" s="184" t="s">
        <v>114</v>
      </c>
      <c r="E827" s="30"/>
      <c r="F827" s="185" t="s">
        <v>1632</v>
      </c>
      <c r="G827" s="30"/>
      <c r="H827" s="30"/>
      <c r="I827" s="30"/>
      <c r="J827" s="30"/>
      <c r="K827" s="30"/>
      <c r="L827" s="34"/>
      <c r="M827" s="186"/>
      <c r="N827" s="187"/>
      <c r="O827" s="73"/>
      <c r="P827" s="73"/>
      <c r="Q827" s="73"/>
      <c r="R827" s="73"/>
      <c r="S827" s="73"/>
      <c r="T827" s="74"/>
      <c r="U827" s="28"/>
      <c r="V827" s="28"/>
      <c r="W827" s="28"/>
      <c r="X827" s="28"/>
      <c r="Y827" s="28"/>
      <c r="Z827" s="28"/>
      <c r="AA827" s="28"/>
      <c r="AB827" s="28"/>
      <c r="AC827" s="28"/>
      <c r="AD827" s="28"/>
      <c r="AE827" s="28"/>
      <c r="AT827" s="13" t="s">
        <v>114</v>
      </c>
      <c r="AU827" s="13" t="s">
        <v>77</v>
      </c>
    </row>
    <row r="828" s="2" customFormat="1" ht="16.5" customHeight="1">
      <c r="A828" s="28"/>
      <c r="B828" s="29"/>
      <c r="C828" s="201" t="s">
        <v>1634</v>
      </c>
      <c r="D828" s="201" t="s">
        <v>1265</v>
      </c>
      <c r="E828" s="202" t="s">
        <v>1635</v>
      </c>
      <c r="F828" s="203" t="s">
        <v>1636</v>
      </c>
      <c r="G828" s="204" t="s">
        <v>108</v>
      </c>
      <c r="H828" s="205">
        <v>5</v>
      </c>
      <c r="I828" s="206">
        <v>215</v>
      </c>
      <c r="J828" s="206">
        <f>ROUND(I828*H828,2)</f>
        <v>1075</v>
      </c>
      <c r="K828" s="203" t="s">
        <v>109</v>
      </c>
      <c r="L828" s="34"/>
      <c r="M828" s="207" t="s">
        <v>17</v>
      </c>
      <c r="N828" s="208" t="s">
        <v>40</v>
      </c>
      <c r="O828" s="180">
        <v>0</v>
      </c>
      <c r="P828" s="180">
        <f>O828*H828</f>
        <v>0</v>
      </c>
      <c r="Q828" s="180">
        <v>0</v>
      </c>
      <c r="R828" s="180">
        <f>Q828*H828</f>
        <v>0</v>
      </c>
      <c r="S828" s="180">
        <v>0</v>
      </c>
      <c r="T828" s="181">
        <f>S828*H828</f>
        <v>0</v>
      </c>
      <c r="U828" s="28"/>
      <c r="V828" s="28"/>
      <c r="W828" s="28"/>
      <c r="X828" s="28"/>
      <c r="Y828" s="28"/>
      <c r="Z828" s="28"/>
      <c r="AA828" s="28"/>
      <c r="AB828" s="28"/>
      <c r="AC828" s="28"/>
      <c r="AD828" s="28"/>
      <c r="AE828" s="28"/>
      <c r="AR828" s="182" t="s">
        <v>1268</v>
      </c>
      <c r="AT828" s="182" t="s">
        <v>1265</v>
      </c>
      <c r="AU828" s="182" t="s">
        <v>77</v>
      </c>
      <c r="AY828" s="13" t="s">
        <v>111</v>
      </c>
      <c r="BE828" s="183">
        <f>IF(N828="základní",J828,0)</f>
        <v>1075</v>
      </c>
      <c r="BF828" s="183">
        <f>IF(N828="snížená",J828,0)</f>
        <v>0</v>
      </c>
      <c r="BG828" s="183">
        <f>IF(N828="zákl. přenesená",J828,0)</f>
        <v>0</v>
      </c>
      <c r="BH828" s="183">
        <f>IF(N828="sníž. přenesená",J828,0)</f>
        <v>0</v>
      </c>
      <c r="BI828" s="183">
        <f>IF(N828="nulová",J828,0)</f>
        <v>0</v>
      </c>
      <c r="BJ828" s="13" t="s">
        <v>77</v>
      </c>
      <c r="BK828" s="183">
        <f>ROUND(I828*H828,2)</f>
        <v>1075</v>
      </c>
      <c r="BL828" s="13" t="s">
        <v>1268</v>
      </c>
      <c r="BM828" s="182" t="s">
        <v>1637</v>
      </c>
    </row>
    <row r="829" s="2" customFormat="1">
      <c r="A829" s="28"/>
      <c r="B829" s="29"/>
      <c r="C829" s="30"/>
      <c r="D829" s="184" t="s">
        <v>114</v>
      </c>
      <c r="E829" s="30"/>
      <c r="F829" s="185" t="s">
        <v>1636</v>
      </c>
      <c r="G829" s="30"/>
      <c r="H829" s="30"/>
      <c r="I829" s="30"/>
      <c r="J829" s="30"/>
      <c r="K829" s="30"/>
      <c r="L829" s="34"/>
      <c r="M829" s="186"/>
      <c r="N829" s="187"/>
      <c r="O829" s="73"/>
      <c r="P829" s="73"/>
      <c r="Q829" s="73"/>
      <c r="R829" s="73"/>
      <c r="S829" s="73"/>
      <c r="T829" s="74"/>
      <c r="U829" s="28"/>
      <c r="V829" s="28"/>
      <c r="W829" s="28"/>
      <c r="X829" s="28"/>
      <c r="Y829" s="28"/>
      <c r="Z829" s="28"/>
      <c r="AA829" s="28"/>
      <c r="AB829" s="28"/>
      <c r="AC829" s="28"/>
      <c r="AD829" s="28"/>
      <c r="AE829" s="28"/>
      <c r="AT829" s="13" t="s">
        <v>114</v>
      </c>
      <c r="AU829" s="13" t="s">
        <v>77</v>
      </c>
    </row>
    <row r="830" s="2" customFormat="1" ht="16.5" customHeight="1">
      <c r="A830" s="28"/>
      <c r="B830" s="29"/>
      <c r="C830" s="201" t="s">
        <v>1638</v>
      </c>
      <c r="D830" s="201" t="s">
        <v>1265</v>
      </c>
      <c r="E830" s="202" t="s">
        <v>1639</v>
      </c>
      <c r="F830" s="203" t="s">
        <v>1640</v>
      </c>
      <c r="G830" s="204" t="s">
        <v>108</v>
      </c>
      <c r="H830" s="205">
        <v>5</v>
      </c>
      <c r="I830" s="206">
        <v>1610</v>
      </c>
      <c r="J830" s="206">
        <f>ROUND(I830*H830,2)</f>
        <v>8050</v>
      </c>
      <c r="K830" s="203" t="s">
        <v>109</v>
      </c>
      <c r="L830" s="34"/>
      <c r="M830" s="207" t="s">
        <v>17</v>
      </c>
      <c r="N830" s="208" t="s">
        <v>40</v>
      </c>
      <c r="O830" s="180">
        <v>0</v>
      </c>
      <c r="P830" s="180">
        <f>O830*H830</f>
        <v>0</v>
      </c>
      <c r="Q830" s="180">
        <v>0</v>
      </c>
      <c r="R830" s="180">
        <f>Q830*H830</f>
        <v>0</v>
      </c>
      <c r="S830" s="180">
        <v>0</v>
      </c>
      <c r="T830" s="181">
        <f>S830*H830</f>
        <v>0</v>
      </c>
      <c r="U830" s="28"/>
      <c r="V830" s="28"/>
      <c r="W830" s="28"/>
      <c r="X830" s="28"/>
      <c r="Y830" s="28"/>
      <c r="Z830" s="28"/>
      <c r="AA830" s="28"/>
      <c r="AB830" s="28"/>
      <c r="AC830" s="28"/>
      <c r="AD830" s="28"/>
      <c r="AE830" s="28"/>
      <c r="AR830" s="182" t="s">
        <v>1268</v>
      </c>
      <c r="AT830" s="182" t="s">
        <v>1265</v>
      </c>
      <c r="AU830" s="182" t="s">
        <v>77</v>
      </c>
      <c r="AY830" s="13" t="s">
        <v>111</v>
      </c>
      <c r="BE830" s="183">
        <f>IF(N830="základní",J830,0)</f>
        <v>8050</v>
      </c>
      <c r="BF830" s="183">
        <f>IF(N830="snížená",J830,0)</f>
        <v>0</v>
      </c>
      <c r="BG830" s="183">
        <f>IF(N830="zákl. přenesená",J830,0)</f>
        <v>0</v>
      </c>
      <c r="BH830" s="183">
        <f>IF(N830="sníž. přenesená",J830,0)</f>
        <v>0</v>
      </c>
      <c r="BI830" s="183">
        <f>IF(N830="nulová",J830,0)</f>
        <v>0</v>
      </c>
      <c r="BJ830" s="13" t="s">
        <v>77</v>
      </c>
      <c r="BK830" s="183">
        <f>ROUND(I830*H830,2)</f>
        <v>8050</v>
      </c>
      <c r="BL830" s="13" t="s">
        <v>1268</v>
      </c>
      <c r="BM830" s="182" t="s">
        <v>1641</v>
      </c>
    </row>
    <row r="831" s="2" customFormat="1">
      <c r="A831" s="28"/>
      <c r="B831" s="29"/>
      <c r="C831" s="30"/>
      <c r="D831" s="184" t="s">
        <v>114</v>
      </c>
      <c r="E831" s="30"/>
      <c r="F831" s="185" t="s">
        <v>1642</v>
      </c>
      <c r="G831" s="30"/>
      <c r="H831" s="30"/>
      <c r="I831" s="30"/>
      <c r="J831" s="30"/>
      <c r="K831" s="30"/>
      <c r="L831" s="34"/>
      <c r="M831" s="186"/>
      <c r="N831" s="187"/>
      <c r="O831" s="73"/>
      <c r="P831" s="73"/>
      <c r="Q831" s="73"/>
      <c r="R831" s="73"/>
      <c r="S831" s="73"/>
      <c r="T831" s="74"/>
      <c r="U831" s="28"/>
      <c r="V831" s="28"/>
      <c r="W831" s="28"/>
      <c r="X831" s="28"/>
      <c r="Y831" s="28"/>
      <c r="Z831" s="28"/>
      <c r="AA831" s="28"/>
      <c r="AB831" s="28"/>
      <c r="AC831" s="28"/>
      <c r="AD831" s="28"/>
      <c r="AE831" s="28"/>
      <c r="AT831" s="13" t="s">
        <v>114</v>
      </c>
      <c r="AU831" s="13" t="s">
        <v>77</v>
      </c>
    </row>
    <row r="832" s="2" customFormat="1" ht="16.5" customHeight="1">
      <c r="A832" s="28"/>
      <c r="B832" s="29"/>
      <c r="C832" s="201" t="s">
        <v>1643</v>
      </c>
      <c r="D832" s="201" t="s">
        <v>1265</v>
      </c>
      <c r="E832" s="202" t="s">
        <v>1644</v>
      </c>
      <c r="F832" s="203" t="s">
        <v>1645</v>
      </c>
      <c r="G832" s="204" t="s">
        <v>108</v>
      </c>
      <c r="H832" s="205">
        <v>5</v>
      </c>
      <c r="I832" s="206">
        <v>738</v>
      </c>
      <c r="J832" s="206">
        <f>ROUND(I832*H832,2)</f>
        <v>3690</v>
      </c>
      <c r="K832" s="203" t="s">
        <v>109</v>
      </c>
      <c r="L832" s="34"/>
      <c r="M832" s="207" t="s">
        <v>17</v>
      </c>
      <c r="N832" s="208" t="s">
        <v>40</v>
      </c>
      <c r="O832" s="180">
        <v>0</v>
      </c>
      <c r="P832" s="180">
        <f>O832*H832</f>
        <v>0</v>
      </c>
      <c r="Q832" s="180">
        <v>0</v>
      </c>
      <c r="R832" s="180">
        <f>Q832*H832</f>
        <v>0</v>
      </c>
      <c r="S832" s="180">
        <v>0</v>
      </c>
      <c r="T832" s="181">
        <f>S832*H832</f>
        <v>0</v>
      </c>
      <c r="U832" s="28"/>
      <c r="V832" s="28"/>
      <c r="W832" s="28"/>
      <c r="X832" s="28"/>
      <c r="Y832" s="28"/>
      <c r="Z832" s="28"/>
      <c r="AA832" s="28"/>
      <c r="AB832" s="28"/>
      <c r="AC832" s="28"/>
      <c r="AD832" s="28"/>
      <c r="AE832" s="28"/>
      <c r="AR832" s="182" t="s">
        <v>1268</v>
      </c>
      <c r="AT832" s="182" t="s">
        <v>1265</v>
      </c>
      <c r="AU832" s="182" t="s">
        <v>77</v>
      </c>
      <c r="AY832" s="13" t="s">
        <v>111</v>
      </c>
      <c r="BE832" s="183">
        <f>IF(N832="základní",J832,0)</f>
        <v>3690</v>
      </c>
      <c r="BF832" s="183">
        <f>IF(N832="snížená",J832,0)</f>
        <v>0</v>
      </c>
      <c r="BG832" s="183">
        <f>IF(N832="zákl. přenesená",J832,0)</f>
        <v>0</v>
      </c>
      <c r="BH832" s="183">
        <f>IF(N832="sníž. přenesená",J832,0)</f>
        <v>0</v>
      </c>
      <c r="BI832" s="183">
        <f>IF(N832="nulová",J832,0)</f>
        <v>0</v>
      </c>
      <c r="BJ832" s="13" t="s">
        <v>77</v>
      </c>
      <c r="BK832" s="183">
        <f>ROUND(I832*H832,2)</f>
        <v>3690</v>
      </c>
      <c r="BL832" s="13" t="s">
        <v>1268</v>
      </c>
      <c r="BM832" s="182" t="s">
        <v>1646</v>
      </c>
    </row>
    <row r="833" s="2" customFormat="1">
      <c r="A833" s="28"/>
      <c r="B833" s="29"/>
      <c r="C833" s="30"/>
      <c r="D833" s="184" t="s">
        <v>114</v>
      </c>
      <c r="E833" s="30"/>
      <c r="F833" s="185" t="s">
        <v>1647</v>
      </c>
      <c r="G833" s="30"/>
      <c r="H833" s="30"/>
      <c r="I833" s="30"/>
      <c r="J833" s="30"/>
      <c r="K833" s="30"/>
      <c r="L833" s="34"/>
      <c r="M833" s="186"/>
      <c r="N833" s="187"/>
      <c r="O833" s="73"/>
      <c r="P833" s="73"/>
      <c r="Q833" s="73"/>
      <c r="R833" s="73"/>
      <c r="S833" s="73"/>
      <c r="T833" s="74"/>
      <c r="U833" s="28"/>
      <c r="V833" s="28"/>
      <c r="W833" s="28"/>
      <c r="X833" s="28"/>
      <c r="Y833" s="28"/>
      <c r="Z833" s="28"/>
      <c r="AA833" s="28"/>
      <c r="AB833" s="28"/>
      <c r="AC833" s="28"/>
      <c r="AD833" s="28"/>
      <c r="AE833" s="28"/>
      <c r="AT833" s="13" t="s">
        <v>114</v>
      </c>
      <c r="AU833" s="13" t="s">
        <v>77</v>
      </c>
    </row>
    <row r="834" s="2" customFormat="1" ht="16.5" customHeight="1">
      <c r="A834" s="28"/>
      <c r="B834" s="29"/>
      <c r="C834" s="201" t="s">
        <v>1648</v>
      </c>
      <c r="D834" s="201" t="s">
        <v>1265</v>
      </c>
      <c r="E834" s="202" t="s">
        <v>1649</v>
      </c>
      <c r="F834" s="203" t="s">
        <v>1650</v>
      </c>
      <c r="G834" s="204" t="s">
        <v>108</v>
      </c>
      <c r="H834" s="205">
        <v>2</v>
      </c>
      <c r="I834" s="206">
        <v>1580</v>
      </c>
      <c r="J834" s="206">
        <f>ROUND(I834*H834,2)</f>
        <v>3160</v>
      </c>
      <c r="K834" s="203" t="s">
        <v>109</v>
      </c>
      <c r="L834" s="34"/>
      <c r="M834" s="207" t="s">
        <v>17</v>
      </c>
      <c r="N834" s="208" t="s">
        <v>40</v>
      </c>
      <c r="O834" s="180">
        <v>0</v>
      </c>
      <c r="P834" s="180">
        <f>O834*H834</f>
        <v>0</v>
      </c>
      <c r="Q834" s="180">
        <v>0</v>
      </c>
      <c r="R834" s="180">
        <f>Q834*H834</f>
        <v>0</v>
      </c>
      <c r="S834" s="180">
        <v>0</v>
      </c>
      <c r="T834" s="181">
        <f>S834*H834</f>
        <v>0</v>
      </c>
      <c r="U834" s="28"/>
      <c r="V834" s="28"/>
      <c r="W834" s="28"/>
      <c r="X834" s="28"/>
      <c r="Y834" s="28"/>
      <c r="Z834" s="28"/>
      <c r="AA834" s="28"/>
      <c r="AB834" s="28"/>
      <c r="AC834" s="28"/>
      <c r="AD834" s="28"/>
      <c r="AE834" s="28"/>
      <c r="AR834" s="182" t="s">
        <v>1268</v>
      </c>
      <c r="AT834" s="182" t="s">
        <v>1265</v>
      </c>
      <c r="AU834" s="182" t="s">
        <v>77</v>
      </c>
      <c r="AY834" s="13" t="s">
        <v>111</v>
      </c>
      <c r="BE834" s="183">
        <f>IF(N834="základní",J834,0)</f>
        <v>3160</v>
      </c>
      <c r="BF834" s="183">
        <f>IF(N834="snížená",J834,0)</f>
        <v>0</v>
      </c>
      <c r="BG834" s="183">
        <f>IF(N834="zákl. přenesená",J834,0)</f>
        <v>0</v>
      </c>
      <c r="BH834" s="183">
        <f>IF(N834="sníž. přenesená",J834,0)</f>
        <v>0</v>
      </c>
      <c r="BI834" s="183">
        <f>IF(N834="nulová",J834,0)</f>
        <v>0</v>
      </c>
      <c r="BJ834" s="13" t="s">
        <v>77</v>
      </c>
      <c r="BK834" s="183">
        <f>ROUND(I834*H834,2)</f>
        <v>3160</v>
      </c>
      <c r="BL834" s="13" t="s">
        <v>1268</v>
      </c>
      <c r="BM834" s="182" t="s">
        <v>1651</v>
      </c>
    </row>
    <row r="835" s="2" customFormat="1">
      <c r="A835" s="28"/>
      <c r="B835" s="29"/>
      <c r="C835" s="30"/>
      <c r="D835" s="184" t="s">
        <v>114</v>
      </c>
      <c r="E835" s="30"/>
      <c r="F835" s="185" t="s">
        <v>1652</v>
      </c>
      <c r="G835" s="30"/>
      <c r="H835" s="30"/>
      <c r="I835" s="30"/>
      <c r="J835" s="30"/>
      <c r="K835" s="30"/>
      <c r="L835" s="34"/>
      <c r="M835" s="186"/>
      <c r="N835" s="187"/>
      <c r="O835" s="73"/>
      <c r="P835" s="73"/>
      <c r="Q835" s="73"/>
      <c r="R835" s="73"/>
      <c r="S835" s="73"/>
      <c r="T835" s="74"/>
      <c r="U835" s="28"/>
      <c r="V835" s="28"/>
      <c r="W835" s="28"/>
      <c r="X835" s="28"/>
      <c r="Y835" s="28"/>
      <c r="Z835" s="28"/>
      <c r="AA835" s="28"/>
      <c r="AB835" s="28"/>
      <c r="AC835" s="28"/>
      <c r="AD835" s="28"/>
      <c r="AE835" s="28"/>
      <c r="AT835" s="13" t="s">
        <v>114</v>
      </c>
      <c r="AU835" s="13" t="s">
        <v>77</v>
      </c>
    </row>
    <row r="836" s="2" customFormat="1" ht="16.5" customHeight="1">
      <c r="A836" s="28"/>
      <c r="B836" s="29"/>
      <c r="C836" s="201" t="s">
        <v>1653</v>
      </c>
      <c r="D836" s="201" t="s">
        <v>1265</v>
      </c>
      <c r="E836" s="202" t="s">
        <v>1654</v>
      </c>
      <c r="F836" s="203" t="s">
        <v>1655</v>
      </c>
      <c r="G836" s="204" t="s">
        <v>108</v>
      </c>
      <c r="H836" s="205">
        <v>2</v>
      </c>
      <c r="I836" s="206">
        <v>2150</v>
      </c>
      <c r="J836" s="206">
        <f>ROUND(I836*H836,2)</f>
        <v>4300</v>
      </c>
      <c r="K836" s="203" t="s">
        <v>109</v>
      </c>
      <c r="L836" s="34"/>
      <c r="M836" s="207" t="s">
        <v>17</v>
      </c>
      <c r="N836" s="208" t="s">
        <v>40</v>
      </c>
      <c r="O836" s="180">
        <v>0</v>
      </c>
      <c r="P836" s="180">
        <f>O836*H836</f>
        <v>0</v>
      </c>
      <c r="Q836" s="180">
        <v>0</v>
      </c>
      <c r="R836" s="180">
        <f>Q836*H836</f>
        <v>0</v>
      </c>
      <c r="S836" s="180">
        <v>0</v>
      </c>
      <c r="T836" s="181">
        <f>S836*H836</f>
        <v>0</v>
      </c>
      <c r="U836" s="28"/>
      <c r="V836" s="28"/>
      <c r="W836" s="28"/>
      <c r="X836" s="28"/>
      <c r="Y836" s="28"/>
      <c r="Z836" s="28"/>
      <c r="AA836" s="28"/>
      <c r="AB836" s="28"/>
      <c r="AC836" s="28"/>
      <c r="AD836" s="28"/>
      <c r="AE836" s="28"/>
      <c r="AR836" s="182" t="s">
        <v>1268</v>
      </c>
      <c r="AT836" s="182" t="s">
        <v>1265</v>
      </c>
      <c r="AU836" s="182" t="s">
        <v>77</v>
      </c>
      <c r="AY836" s="13" t="s">
        <v>111</v>
      </c>
      <c r="BE836" s="183">
        <f>IF(N836="základní",J836,0)</f>
        <v>4300</v>
      </c>
      <c r="BF836" s="183">
        <f>IF(N836="snížená",J836,0)</f>
        <v>0</v>
      </c>
      <c r="BG836" s="183">
        <f>IF(N836="zákl. přenesená",J836,0)</f>
        <v>0</v>
      </c>
      <c r="BH836" s="183">
        <f>IF(N836="sníž. přenesená",J836,0)</f>
        <v>0</v>
      </c>
      <c r="BI836" s="183">
        <f>IF(N836="nulová",J836,0)</f>
        <v>0</v>
      </c>
      <c r="BJ836" s="13" t="s">
        <v>77</v>
      </c>
      <c r="BK836" s="183">
        <f>ROUND(I836*H836,2)</f>
        <v>4300</v>
      </c>
      <c r="BL836" s="13" t="s">
        <v>1268</v>
      </c>
      <c r="BM836" s="182" t="s">
        <v>1656</v>
      </c>
    </row>
    <row r="837" s="2" customFormat="1">
      <c r="A837" s="28"/>
      <c r="B837" s="29"/>
      <c r="C837" s="30"/>
      <c r="D837" s="184" t="s">
        <v>114</v>
      </c>
      <c r="E837" s="30"/>
      <c r="F837" s="185" t="s">
        <v>1657</v>
      </c>
      <c r="G837" s="30"/>
      <c r="H837" s="30"/>
      <c r="I837" s="30"/>
      <c r="J837" s="30"/>
      <c r="K837" s="30"/>
      <c r="L837" s="34"/>
      <c r="M837" s="186"/>
      <c r="N837" s="187"/>
      <c r="O837" s="73"/>
      <c r="P837" s="73"/>
      <c r="Q837" s="73"/>
      <c r="R837" s="73"/>
      <c r="S837" s="73"/>
      <c r="T837" s="74"/>
      <c r="U837" s="28"/>
      <c r="V837" s="28"/>
      <c r="W837" s="28"/>
      <c r="X837" s="28"/>
      <c r="Y837" s="28"/>
      <c r="Z837" s="28"/>
      <c r="AA837" s="28"/>
      <c r="AB837" s="28"/>
      <c r="AC837" s="28"/>
      <c r="AD837" s="28"/>
      <c r="AE837" s="28"/>
      <c r="AT837" s="13" t="s">
        <v>114</v>
      </c>
      <c r="AU837" s="13" t="s">
        <v>77</v>
      </c>
    </row>
    <row r="838" s="2" customFormat="1" ht="16.5" customHeight="1">
      <c r="A838" s="28"/>
      <c r="B838" s="29"/>
      <c r="C838" s="201" t="s">
        <v>1658</v>
      </c>
      <c r="D838" s="201" t="s">
        <v>1265</v>
      </c>
      <c r="E838" s="202" t="s">
        <v>1659</v>
      </c>
      <c r="F838" s="203" t="s">
        <v>1660</v>
      </c>
      <c r="G838" s="204" t="s">
        <v>108</v>
      </c>
      <c r="H838" s="205">
        <v>5</v>
      </c>
      <c r="I838" s="206">
        <v>729</v>
      </c>
      <c r="J838" s="206">
        <f>ROUND(I838*H838,2)</f>
        <v>3645</v>
      </c>
      <c r="K838" s="203" t="s">
        <v>109</v>
      </c>
      <c r="L838" s="34"/>
      <c r="M838" s="207" t="s">
        <v>17</v>
      </c>
      <c r="N838" s="208" t="s">
        <v>40</v>
      </c>
      <c r="O838" s="180">
        <v>0</v>
      </c>
      <c r="P838" s="180">
        <f>O838*H838</f>
        <v>0</v>
      </c>
      <c r="Q838" s="180">
        <v>0</v>
      </c>
      <c r="R838" s="180">
        <f>Q838*H838</f>
        <v>0</v>
      </c>
      <c r="S838" s="180">
        <v>0</v>
      </c>
      <c r="T838" s="181">
        <f>S838*H838</f>
        <v>0</v>
      </c>
      <c r="U838" s="28"/>
      <c r="V838" s="28"/>
      <c r="W838" s="28"/>
      <c r="X838" s="28"/>
      <c r="Y838" s="28"/>
      <c r="Z838" s="28"/>
      <c r="AA838" s="28"/>
      <c r="AB838" s="28"/>
      <c r="AC838" s="28"/>
      <c r="AD838" s="28"/>
      <c r="AE838" s="28"/>
      <c r="AR838" s="182" t="s">
        <v>1268</v>
      </c>
      <c r="AT838" s="182" t="s">
        <v>1265</v>
      </c>
      <c r="AU838" s="182" t="s">
        <v>77</v>
      </c>
      <c r="AY838" s="13" t="s">
        <v>111</v>
      </c>
      <c r="BE838" s="183">
        <f>IF(N838="základní",J838,0)</f>
        <v>3645</v>
      </c>
      <c r="BF838" s="183">
        <f>IF(N838="snížená",J838,0)</f>
        <v>0</v>
      </c>
      <c r="BG838" s="183">
        <f>IF(N838="zákl. přenesená",J838,0)</f>
        <v>0</v>
      </c>
      <c r="BH838" s="183">
        <f>IF(N838="sníž. přenesená",J838,0)</f>
        <v>0</v>
      </c>
      <c r="BI838" s="183">
        <f>IF(N838="nulová",J838,0)</f>
        <v>0</v>
      </c>
      <c r="BJ838" s="13" t="s">
        <v>77</v>
      </c>
      <c r="BK838" s="183">
        <f>ROUND(I838*H838,2)</f>
        <v>3645</v>
      </c>
      <c r="BL838" s="13" t="s">
        <v>1268</v>
      </c>
      <c r="BM838" s="182" t="s">
        <v>1661</v>
      </c>
    </row>
    <row r="839" s="2" customFormat="1">
      <c r="A839" s="28"/>
      <c r="B839" s="29"/>
      <c r="C839" s="30"/>
      <c r="D839" s="184" t="s">
        <v>114</v>
      </c>
      <c r="E839" s="30"/>
      <c r="F839" s="185" t="s">
        <v>1662</v>
      </c>
      <c r="G839" s="30"/>
      <c r="H839" s="30"/>
      <c r="I839" s="30"/>
      <c r="J839" s="30"/>
      <c r="K839" s="30"/>
      <c r="L839" s="34"/>
      <c r="M839" s="186"/>
      <c r="N839" s="187"/>
      <c r="O839" s="73"/>
      <c r="P839" s="73"/>
      <c r="Q839" s="73"/>
      <c r="R839" s="73"/>
      <c r="S839" s="73"/>
      <c r="T839" s="74"/>
      <c r="U839" s="28"/>
      <c r="V839" s="28"/>
      <c r="W839" s="28"/>
      <c r="X839" s="28"/>
      <c r="Y839" s="28"/>
      <c r="Z839" s="28"/>
      <c r="AA839" s="28"/>
      <c r="AB839" s="28"/>
      <c r="AC839" s="28"/>
      <c r="AD839" s="28"/>
      <c r="AE839" s="28"/>
      <c r="AT839" s="13" t="s">
        <v>114</v>
      </c>
      <c r="AU839" s="13" t="s">
        <v>77</v>
      </c>
    </row>
    <row r="840" s="2" customFormat="1" ht="16.5" customHeight="1">
      <c r="A840" s="28"/>
      <c r="B840" s="29"/>
      <c r="C840" s="201" t="s">
        <v>1663</v>
      </c>
      <c r="D840" s="201" t="s">
        <v>1265</v>
      </c>
      <c r="E840" s="202" t="s">
        <v>1664</v>
      </c>
      <c r="F840" s="203" t="s">
        <v>1665</v>
      </c>
      <c r="G840" s="204" t="s">
        <v>108</v>
      </c>
      <c r="H840" s="205">
        <v>5</v>
      </c>
      <c r="I840" s="206">
        <v>729</v>
      </c>
      <c r="J840" s="206">
        <f>ROUND(I840*H840,2)</f>
        <v>3645</v>
      </c>
      <c r="K840" s="203" t="s">
        <v>109</v>
      </c>
      <c r="L840" s="34"/>
      <c r="M840" s="207" t="s">
        <v>17</v>
      </c>
      <c r="N840" s="208" t="s">
        <v>40</v>
      </c>
      <c r="O840" s="180">
        <v>0</v>
      </c>
      <c r="P840" s="180">
        <f>O840*H840</f>
        <v>0</v>
      </c>
      <c r="Q840" s="180">
        <v>0</v>
      </c>
      <c r="R840" s="180">
        <f>Q840*H840</f>
        <v>0</v>
      </c>
      <c r="S840" s="180">
        <v>0</v>
      </c>
      <c r="T840" s="181">
        <f>S840*H840</f>
        <v>0</v>
      </c>
      <c r="U840" s="28"/>
      <c r="V840" s="28"/>
      <c r="W840" s="28"/>
      <c r="X840" s="28"/>
      <c r="Y840" s="28"/>
      <c r="Z840" s="28"/>
      <c r="AA840" s="28"/>
      <c r="AB840" s="28"/>
      <c r="AC840" s="28"/>
      <c r="AD840" s="28"/>
      <c r="AE840" s="28"/>
      <c r="AR840" s="182" t="s">
        <v>1268</v>
      </c>
      <c r="AT840" s="182" t="s">
        <v>1265</v>
      </c>
      <c r="AU840" s="182" t="s">
        <v>77</v>
      </c>
      <c r="AY840" s="13" t="s">
        <v>111</v>
      </c>
      <c r="BE840" s="183">
        <f>IF(N840="základní",J840,0)</f>
        <v>3645</v>
      </c>
      <c r="BF840" s="183">
        <f>IF(N840="snížená",J840,0)</f>
        <v>0</v>
      </c>
      <c r="BG840" s="183">
        <f>IF(N840="zákl. přenesená",J840,0)</f>
        <v>0</v>
      </c>
      <c r="BH840" s="183">
        <f>IF(N840="sníž. přenesená",J840,0)</f>
        <v>0</v>
      </c>
      <c r="BI840" s="183">
        <f>IF(N840="nulová",J840,0)</f>
        <v>0</v>
      </c>
      <c r="BJ840" s="13" t="s">
        <v>77</v>
      </c>
      <c r="BK840" s="183">
        <f>ROUND(I840*H840,2)</f>
        <v>3645</v>
      </c>
      <c r="BL840" s="13" t="s">
        <v>1268</v>
      </c>
      <c r="BM840" s="182" t="s">
        <v>1666</v>
      </c>
    </row>
    <row r="841" s="2" customFormat="1">
      <c r="A841" s="28"/>
      <c r="B841" s="29"/>
      <c r="C841" s="30"/>
      <c r="D841" s="184" t="s">
        <v>114</v>
      </c>
      <c r="E841" s="30"/>
      <c r="F841" s="185" t="s">
        <v>1667</v>
      </c>
      <c r="G841" s="30"/>
      <c r="H841" s="30"/>
      <c r="I841" s="30"/>
      <c r="J841" s="30"/>
      <c r="K841" s="30"/>
      <c r="L841" s="34"/>
      <c r="M841" s="186"/>
      <c r="N841" s="187"/>
      <c r="O841" s="73"/>
      <c r="P841" s="73"/>
      <c r="Q841" s="73"/>
      <c r="R841" s="73"/>
      <c r="S841" s="73"/>
      <c r="T841" s="74"/>
      <c r="U841" s="28"/>
      <c r="V841" s="28"/>
      <c r="W841" s="28"/>
      <c r="X841" s="28"/>
      <c r="Y841" s="28"/>
      <c r="Z841" s="28"/>
      <c r="AA841" s="28"/>
      <c r="AB841" s="28"/>
      <c r="AC841" s="28"/>
      <c r="AD841" s="28"/>
      <c r="AE841" s="28"/>
      <c r="AT841" s="13" t="s">
        <v>114</v>
      </c>
      <c r="AU841" s="13" t="s">
        <v>77</v>
      </c>
    </row>
    <row r="842" s="2" customFormat="1" ht="16.5" customHeight="1">
      <c r="A842" s="28"/>
      <c r="B842" s="29"/>
      <c r="C842" s="201" t="s">
        <v>1668</v>
      </c>
      <c r="D842" s="201" t="s">
        <v>1265</v>
      </c>
      <c r="E842" s="202" t="s">
        <v>1669</v>
      </c>
      <c r="F842" s="203" t="s">
        <v>1670</v>
      </c>
      <c r="G842" s="204" t="s">
        <v>108</v>
      </c>
      <c r="H842" s="205">
        <v>5</v>
      </c>
      <c r="I842" s="206">
        <v>729</v>
      </c>
      <c r="J842" s="206">
        <f>ROUND(I842*H842,2)</f>
        <v>3645</v>
      </c>
      <c r="K842" s="203" t="s">
        <v>109</v>
      </c>
      <c r="L842" s="34"/>
      <c r="M842" s="207" t="s">
        <v>17</v>
      </c>
      <c r="N842" s="208" t="s">
        <v>40</v>
      </c>
      <c r="O842" s="180">
        <v>0</v>
      </c>
      <c r="P842" s="180">
        <f>O842*H842</f>
        <v>0</v>
      </c>
      <c r="Q842" s="180">
        <v>0</v>
      </c>
      <c r="R842" s="180">
        <f>Q842*H842</f>
        <v>0</v>
      </c>
      <c r="S842" s="180">
        <v>0</v>
      </c>
      <c r="T842" s="181">
        <f>S842*H842</f>
        <v>0</v>
      </c>
      <c r="U842" s="28"/>
      <c r="V842" s="28"/>
      <c r="W842" s="28"/>
      <c r="X842" s="28"/>
      <c r="Y842" s="28"/>
      <c r="Z842" s="28"/>
      <c r="AA842" s="28"/>
      <c r="AB842" s="28"/>
      <c r="AC842" s="28"/>
      <c r="AD842" s="28"/>
      <c r="AE842" s="28"/>
      <c r="AR842" s="182" t="s">
        <v>1268</v>
      </c>
      <c r="AT842" s="182" t="s">
        <v>1265</v>
      </c>
      <c r="AU842" s="182" t="s">
        <v>77</v>
      </c>
      <c r="AY842" s="13" t="s">
        <v>111</v>
      </c>
      <c r="BE842" s="183">
        <f>IF(N842="základní",J842,0)</f>
        <v>3645</v>
      </c>
      <c r="BF842" s="183">
        <f>IF(N842="snížená",J842,0)</f>
        <v>0</v>
      </c>
      <c r="BG842" s="183">
        <f>IF(N842="zákl. přenesená",J842,0)</f>
        <v>0</v>
      </c>
      <c r="BH842" s="183">
        <f>IF(N842="sníž. přenesená",J842,0)</f>
        <v>0</v>
      </c>
      <c r="BI842" s="183">
        <f>IF(N842="nulová",J842,0)</f>
        <v>0</v>
      </c>
      <c r="BJ842" s="13" t="s">
        <v>77</v>
      </c>
      <c r="BK842" s="183">
        <f>ROUND(I842*H842,2)</f>
        <v>3645</v>
      </c>
      <c r="BL842" s="13" t="s">
        <v>1268</v>
      </c>
      <c r="BM842" s="182" t="s">
        <v>1671</v>
      </c>
    </row>
    <row r="843" s="2" customFormat="1">
      <c r="A843" s="28"/>
      <c r="B843" s="29"/>
      <c r="C843" s="30"/>
      <c r="D843" s="184" t="s">
        <v>114</v>
      </c>
      <c r="E843" s="30"/>
      <c r="F843" s="185" t="s">
        <v>1672</v>
      </c>
      <c r="G843" s="30"/>
      <c r="H843" s="30"/>
      <c r="I843" s="30"/>
      <c r="J843" s="30"/>
      <c r="K843" s="30"/>
      <c r="L843" s="34"/>
      <c r="M843" s="186"/>
      <c r="N843" s="187"/>
      <c r="O843" s="73"/>
      <c r="P843" s="73"/>
      <c r="Q843" s="73"/>
      <c r="R843" s="73"/>
      <c r="S843" s="73"/>
      <c r="T843" s="74"/>
      <c r="U843" s="28"/>
      <c r="V843" s="28"/>
      <c r="W843" s="28"/>
      <c r="X843" s="28"/>
      <c r="Y843" s="28"/>
      <c r="Z843" s="28"/>
      <c r="AA843" s="28"/>
      <c r="AB843" s="28"/>
      <c r="AC843" s="28"/>
      <c r="AD843" s="28"/>
      <c r="AE843" s="28"/>
      <c r="AT843" s="13" t="s">
        <v>114</v>
      </c>
      <c r="AU843" s="13" t="s">
        <v>77</v>
      </c>
    </row>
    <row r="844" s="2" customFormat="1" ht="16.5" customHeight="1">
      <c r="A844" s="28"/>
      <c r="B844" s="29"/>
      <c r="C844" s="201" t="s">
        <v>1673</v>
      </c>
      <c r="D844" s="201" t="s">
        <v>1265</v>
      </c>
      <c r="E844" s="202" t="s">
        <v>1674</v>
      </c>
      <c r="F844" s="203" t="s">
        <v>1675</v>
      </c>
      <c r="G844" s="204" t="s">
        <v>108</v>
      </c>
      <c r="H844" s="205">
        <v>5</v>
      </c>
      <c r="I844" s="206">
        <v>3320</v>
      </c>
      <c r="J844" s="206">
        <f>ROUND(I844*H844,2)</f>
        <v>16600</v>
      </c>
      <c r="K844" s="203" t="s">
        <v>109</v>
      </c>
      <c r="L844" s="34"/>
      <c r="M844" s="207" t="s">
        <v>17</v>
      </c>
      <c r="N844" s="208" t="s">
        <v>40</v>
      </c>
      <c r="O844" s="180">
        <v>0</v>
      </c>
      <c r="P844" s="180">
        <f>O844*H844</f>
        <v>0</v>
      </c>
      <c r="Q844" s="180">
        <v>0</v>
      </c>
      <c r="R844" s="180">
        <f>Q844*H844</f>
        <v>0</v>
      </c>
      <c r="S844" s="180">
        <v>0</v>
      </c>
      <c r="T844" s="181">
        <f>S844*H844</f>
        <v>0</v>
      </c>
      <c r="U844" s="28"/>
      <c r="V844" s="28"/>
      <c r="W844" s="28"/>
      <c r="X844" s="28"/>
      <c r="Y844" s="28"/>
      <c r="Z844" s="28"/>
      <c r="AA844" s="28"/>
      <c r="AB844" s="28"/>
      <c r="AC844" s="28"/>
      <c r="AD844" s="28"/>
      <c r="AE844" s="28"/>
      <c r="AR844" s="182" t="s">
        <v>1268</v>
      </c>
      <c r="AT844" s="182" t="s">
        <v>1265</v>
      </c>
      <c r="AU844" s="182" t="s">
        <v>77</v>
      </c>
      <c r="AY844" s="13" t="s">
        <v>111</v>
      </c>
      <c r="BE844" s="183">
        <f>IF(N844="základní",J844,0)</f>
        <v>16600</v>
      </c>
      <c r="BF844" s="183">
        <f>IF(N844="snížená",J844,0)</f>
        <v>0</v>
      </c>
      <c r="BG844" s="183">
        <f>IF(N844="zákl. přenesená",J844,0)</f>
        <v>0</v>
      </c>
      <c r="BH844" s="183">
        <f>IF(N844="sníž. přenesená",J844,0)</f>
        <v>0</v>
      </c>
      <c r="BI844" s="183">
        <f>IF(N844="nulová",J844,0)</f>
        <v>0</v>
      </c>
      <c r="BJ844" s="13" t="s">
        <v>77</v>
      </c>
      <c r="BK844" s="183">
        <f>ROUND(I844*H844,2)</f>
        <v>16600</v>
      </c>
      <c r="BL844" s="13" t="s">
        <v>1268</v>
      </c>
      <c r="BM844" s="182" t="s">
        <v>1676</v>
      </c>
    </row>
    <row r="845" s="2" customFormat="1">
      <c r="A845" s="28"/>
      <c r="B845" s="29"/>
      <c r="C845" s="30"/>
      <c r="D845" s="184" t="s">
        <v>114</v>
      </c>
      <c r="E845" s="30"/>
      <c r="F845" s="185" t="s">
        <v>1677</v>
      </c>
      <c r="G845" s="30"/>
      <c r="H845" s="30"/>
      <c r="I845" s="30"/>
      <c r="J845" s="30"/>
      <c r="K845" s="30"/>
      <c r="L845" s="34"/>
      <c r="M845" s="186"/>
      <c r="N845" s="187"/>
      <c r="O845" s="73"/>
      <c r="P845" s="73"/>
      <c r="Q845" s="73"/>
      <c r="R845" s="73"/>
      <c r="S845" s="73"/>
      <c r="T845" s="74"/>
      <c r="U845" s="28"/>
      <c r="V845" s="28"/>
      <c r="W845" s="28"/>
      <c r="X845" s="28"/>
      <c r="Y845" s="28"/>
      <c r="Z845" s="28"/>
      <c r="AA845" s="28"/>
      <c r="AB845" s="28"/>
      <c r="AC845" s="28"/>
      <c r="AD845" s="28"/>
      <c r="AE845" s="28"/>
      <c r="AT845" s="13" t="s">
        <v>114</v>
      </c>
      <c r="AU845" s="13" t="s">
        <v>77</v>
      </c>
    </row>
    <row r="846" s="2" customFormat="1" ht="16.5" customHeight="1">
      <c r="A846" s="28"/>
      <c r="B846" s="29"/>
      <c r="C846" s="201" t="s">
        <v>1678</v>
      </c>
      <c r="D846" s="201" t="s">
        <v>1265</v>
      </c>
      <c r="E846" s="202" t="s">
        <v>1679</v>
      </c>
      <c r="F846" s="203" t="s">
        <v>1680</v>
      </c>
      <c r="G846" s="204" t="s">
        <v>108</v>
      </c>
      <c r="H846" s="205">
        <v>5</v>
      </c>
      <c r="I846" s="206">
        <v>3950</v>
      </c>
      <c r="J846" s="206">
        <f>ROUND(I846*H846,2)</f>
        <v>19750</v>
      </c>
      <c r="K846" s="203" t="s">
        <v>109</v>
      </c>
      <c r="L846" s="34"/>
      <c r="M846" s="207" t="s">
        <v>17</v>
      </c>
      <c r="N846" s="208" t="s">
        <v>40</v>
      </c>
      <c r="O846" s="180">
        <v>0</v>
      </c>
      <c r="P846" s="180">
        <f>O846*H846</f>
        <v>0</v>
      </c>
      <c r="Q846" s="180">
        <v>0</v>
      </c>
      <c r="R846" s="180">
        <f>Q846*H846</f>
        <v>0</v>
      </c>
      <c r="S846" s="180">
        <v>0</v>
      </c>
      <c r="T846" s="181">
        <f>S846*H846</f>
        <v>0</v>
      </c>
      <c r="U846" s="28"/>
      <c r="V846" s="28"/>
      <c r="W846" s="28"/>
      <c r="X846" s="28"/>
      <c r="Y846" s="28"/>
      <c r="Z846" s="28"/>
      <c r="AA846" s="28"/>
      <c r="AB846" s="28"/>
      <c r="AC846" s="28"/>
      <c r="AD846" s="28"/>
      <c r="AE846" s="28"/>
      <c r="AR846" s="182" t="s">
        <v>1268</v>
      </c>
      <c r="AT846" s="182" t="s">
        <v>1265</v>
      </c>
      <c r="AU846" s="182" t="s">
        <v>77</v>
      </c>
      <c r="AY846" s="13" t="s">
        <v>111</v>
      </c>
      <c r="BE846" s="183">
        <f>IF(N846="základní",J846,0)</f>
        <v>19750</v>
      </c>
      <c r="BF846" s="183">
        <f>IF(N846="snížená",J846,0)</f>
        <v>0</v>
      </c>
      <c r="BG846" s="183">
        <f>IF(N846="zákl. přenesená",J846,0)</f>
        <v>0</v>
      </c>
      <c r="BH846" s="183">
        <f>IF(N846="sníž. přenesená",J846,0)</f>
        <v>0</v>
      </c>
      <c r="BI846" s="183">
        <f>IF(N846="nulová",J846,0)</f>
        <v>0</v>
      </c>
      <c r="BJ846" s="13" t="s">
        <v>77</v>
      </c>
      <c r="BK846" s="183">
        <f>ROUND(I846*H846,2)</f>
        <v>19750</v>
      </c>
      <c r="BL846" s="13" t="s">
        <v>1268</v>
      </c>
      <c r="BM846" s="182" t="s">
        <v>1681</v>
      </c>
    </row>
    <row r="847" s="2" customFormat="1">
      <c r="A847" s="28"/>
      <c r="B847" s="29"/>
      <c r="C847" s="30"/>
      <c r="D847" s="184" t="s">
        <v>114</v>
      </c>
      <c r="E847" s="30"/>
      <c r="F847" s="185" t="s">
        <v>1682</v>
      </c>
      <c r="G847" s="30"/>
      <c r="H847" s="30"/>
      <c r="I847" s="30"/>
      <c r="J847" s="30"/>
      <c r="K847" s="30"/>
      <c r="L847" s="34"/>
      <c r="M847" s="186"/>
      <c r="N847" s="187"/>
      <c r="O847" s="73"/>
      <c r="P847" s="73"/>
      <c r="Q847" s="73"/>
      <c r="R847" s="73"/>
      <c r="S847" s="73"/>
      <c r="T847" s="74"/>
      <c r="U847" s="28"/>
      <c r="V847" s="28"/>
      <c r="W847" s="28"/>
      <c r="X847" s="28"/>
      <c r="Y847" s="28"/>
      <c r="Z847" s="28"/>
      <c r="AA847" s="28"/>
      <c r="AB847" s="28"/>
      <c r="AC847" s="28"/>
      <c r="AD847" s="28"/>
      <c r="AE847" s="28"/>
      <c r="AT847" s="13" t="s">
        <v>114</v>
      </c>
      <c r="AU847" s="13" t="s">
        <v>77</v>
      </c>
    </row>
    <row r="848" s="2" customFormat="1" ht="16.5" customHeight="1">
      <c r="A848" s="28"/>
      <c r="B848" s="29"/>
      <c r="C848" s="201" t="s">
        <v>1683</v>
      </c>
      <c r="D848" s="201" t="s">
        <v>1265</v>
      </c>
      <c r="E848" s="202" t="s">
        <v>1684</v>
      </c>
      <c r="F848" s="203" t="s">
        <v>1685</v>
      </c>
      <c r="G848" s="204" t="s">
        <v>108</v>
      </c>
      <c r="H848" s="205">
        <v>5</v>
      </c>
      <c r="I848" s="206">
        <v>287</v>
      </c>
      <c r="J848" s="206">
        <f>ROUND(I848*H848,2)</f>
        <v>1435</v>
      </c>
      <c r="K848" s="203" t="s">
        <v>109</v>
      </c>
      <c r="L848" s="34"/>
      <c r="M848" s="207" t="s">
        <v>17</v>
      </c>
      <c r="N848" s="208" t="s">
        <v>40</v>
      </c>
      <c r="O848" s="180">
        <v>0</v>
      </c>
      <c r="P848" s="180">
        <f>O848*H848</f>
        <v>0</v>
      </c>
      <c r="Q848" s="180">
        <v>0</v>
      </c>
      <c r="R848" s="180">
        <f>Q848*H848</f>
        <v>0</v>
      </c>
      <c r="S848" s="180">
        <v>0</v>
      </c>
      <c r="T848" s="181">
        <f>S848*H848</f>
        <v>0</v>
      </c>
      <c r="U848" s="28"/>
      <c r="V848" s="28"/>
      <c r="W848" s="28"/>
      <c r="X848" s="28"/>
      <c r="Y848" s="28"/>
      <c r="Z848" s="28"/>
      <c r="AA848" s="28"/>
      <c r="AB848" s="28"/>
      <c r="AC848" s="28"/>
      <c r="AD848" s="28"/>
      <c r="AE848" s="28"/>
      <c r="AR848" s="182" t="s">
        <v>1268</v>
      </c>
      <c r="AT848" s="182" t="s">
        <v>1265</v>
      </c>
      <c r="AU848" s="182" t="s">
        <v>77</v>
      </c>
      <c r="AY848" s="13" t="s">
        <v>111</v>
      </c>
      <c r="BE848" s="183">
        <f>IF(N848="základní",J848,0)</f>
        <v>1435</v>
      </c>
      <c r="BF848" s="183">
        <f>IF(N848="snížená",J848,0)</f>
        <v>0</v>
      </c>
      <c r="BG848" s="183">
        <f>IF(N848="zákl. přenesená",J848,0)</f>
        <v>0</v>
      </c>
      <c r="BH848" s="183">
        <f>IF(N848="sníž. přenesená",J848,0)</f>
        <v>0</v>
      </c>
      <c r="BI848" s="183">
        <f>IF(N848="nulová",J848,0)</f>
        <v>0</v>
      </c>
      <c r="BJ848" s="13" t="s">
        <v>77</v>
      </c>
      <c r="BK848" s="183">
        <f>ROUND(I848*H848,2)</f>
        <v>1435</v>
      </c>
      <c r="BL848" s="13" t="s">
        <v>1268</v>
      </c>
      <c r="BM848" s="182" t="s">
        <v>1686</v>
      </c>
    </row>
    <row r="849" s="2" customFormat="1">
      <c r="A849" s="28"/>
      <c r="B849" s="29"/>
      <c r="C849" s="30"/>
      <c r="D849" s="184" t="s">
        <v>114</v>
      </c>
      <c r="E849" s="30"/>
      <c r="F849" s="185" t="s">
        <v>1687</v>
      </c>
      <c r="G849" s="30"/>
      <c r="H849" s="30"/>
      <c r="I849" s="30"/>
      <c r="J849" s="30"/>
      <c r="K849" s="30"/>
      <c r="L849" s="34"/>
      <c r="M849" s="186"/>
      <c r="N849" s="187"/>
      <c r="O849" s="73"/>
      <c r="P849" s="73"/>
      <c r="Q849" s="73"/>
      <c r="R849" s="73"/>
      <c r="S849" s="73"/>
      <c r="T849" s="74"/>
      <c r="U849" s="28"/>
      <c r="V849" s="28"/>
      <c r="W849" s="28"/>
      <c r="X849" s="28"/>
      <c r="Y849" s="28"/>
      <c r="Z849" s="28"/>
      <c r="AA849" s="28"/>
      <c r="AB849" s="28"/>
      <c r="AC849" s="28"/>
      <c r="AD849" s="28"/>
      <c r="AE849" s="28"/>
      <c r="AT849" s="13" t="s">
        <v>114</v>
      </c>
      <c r="AU849" s="13" t="s">
        <v>77</v>
      </c>
    </row>
    <row r="850" s="2" customFormat="1" ht="16.5" customHeight="1">
      <c r="A850" s="28"/>
      <c r="B850" s="29"/>
      <c r="C850" s="201" t="s">
        <v>1688</v>
      </c>
      <c r="D850" s="201" t="s">
        <v>1265</v>
      </c>
      <c r="E850" s="202" t="s">
        <v>1689</v>
      </c>
      <c r="F850" s="203" t="s">
        <v>1690</v>
      </c>
      <c r="G850" s="204" t="s">
        <v>108</v>
      </c>
      <c r="H850" s="205">
        <v>5</v>
      </c>
      <c r="I850" s="206">
        <v>651</v>
      </c>
      <c r="J850" s="206">
        <f>ROUND(I850*H850,2)</f>
        <v>3255</v>
      </c>
      <c r="K850" s="203" t="s">
        <v>109</v>
      </c>
      <c r="L850" s="34"/>
      <c r="M850" s="207" t="s">
        <v>17</v>
      </c>
      <c r="N850" s="208" t="s">
        <v>40</v>
      </c>
      <c r="O850" s="180">
        <v>0</v>
      </c>
      <c r="P850" s="180">
        <f>O850*H850</f>
        <v>0</v>
      </c>
      <c r="Q850" s="180">
        <v>0</v>
      </c>
      <c r="R850" s="180">
        <f>Q850*H850</f>
        <v>0</v>
      </c>
      <c r="S850" s="180">
        <v>0</v>
      </c>
      <c r="T850" s="181">
        <f>S850*H850</f>
        <v>0</v>
      </c>
      <c r="U850" s="28"/>
      <c r="V850" s="28"/>
      <c r="W850" s="28"/>
      <c r="X850" s="28"/>
      <c r="Y850" s="28"/>
      <c r="Z850" s="28"/>
      <c r="AA850" s="28"/>
      <c r="AB850" s="28"/>
      <c r="AC850" s="28"/>
      <c r="AD850" s="28"/>
      <c r="AE850" s="28"/>
      <c r="AR850" s="182" t="s">
        <v>1268</v>
      </c>
      <c r="AT850" s="182" t="s">
        <v>1265</v>
      </c>
      <c r="AU850" s="182" t="s">
        <v>77</v>
      </c>
      <c r="AY850" s="13" t="s">
        <v>111</v>
      </c>
      <c r="BE850" s="183">
        <f>IF(N850="základní",J850,0)</f>
        <v>3255</v>
      </c>
      <c r="BF850" s="183">
        <f>IF(N850="snížená",J850,0)</f>
        <v>0</v>
      </c>
      <c r="BG850" s="183">
        <f>IF(N850="zákl. přenesená",J850,0)</f>
        <v>0</v>
      </c>
      <c r="BH850" s="183">
        <f>IF(N850="sníž. přenesená",J850,0)</f>
        <v>0</v>
      </c>
      <c r="BI850" s="183">
        <f>IF(N850="nulová",J850,0)</f>
        <v>0</v>
      </c>
      <c r="BJ850" s="13" t="s">
        <v>77</v>
      </c>
      <c r="BK850" s="183">
        <f>ROUND(I850*H850,2)</f>
        <v>3255</v>
      </c>
      <c r="BL850" s="13" t="s">
        <v>1268</v>
      </c>
      <c r="BM850" s="182" t="s">
        <v>1691</v>
      </c>
    </row>
    <row r="851" s="2" customFormat="1">
      <c r="A851" s="28"/>
      <c r="B851" s="29"/>
      <c r="C851" s="30"/>
      <c r="D851" s="184" t="s">
        <v>114</v>
      </c>
      <c r="E851" s="30"/>
      <c r="F851" s="185" t="s">
        <v>1692</v>
      </c>
      <c r="G851" s="30"/>
      <c r="H851" s="30"/>
      <c r="I851" s="30"/>
      <c r="J851" s="30"/>
      <c r="K851" s="30"/>
      <c r="L851" s="34"/>
      <c r="M851" s="186"/>
      <c r="N851" s="187"/>
      <c r="O851" s="73"/>
      <c r="P851" s="73"/>
      <c r="Q851" s="73"/>
      <c r="R851" s="73"/>
      <c r="S851" s="73"/>
      <c r="T851" s="74"/>
      <c r="U851" s="28"/>
      <c r="V851" s="28"/>
      <c r="W851" s="28"/>
      <c r="X851" s="28"/>
      <c r="Y851" s="28"/>
      <c r="Z851" s="28"/>
      <c r="AA851" s="28"/>
      <c r="AB851" s="28"/>
      <c r="AC851" s="28"/>
      <c r="AD851" s="28"/>
      <c r="AE851" s="28"/>
      <c r="AT851" s="13" t="s">
        <v>114</v>
      </c>
      <c r="AU851" s="13" t="s">
        <v>77</v>
      </c>
    </row>
    <row r="852" s="2" customFormat="1" ht="16.5" customHeight="1">
      <c r="A852" s="28"/>
      <c r="B852" s="29"/>
      <c r="C852" s="201" t="s">
        <v>1693</v>
      </c>
      <c r="D852" s="201" t="s">
        <v>1265</v>
      </c>
      <c r="E852" s="202" t="s">
        <v>1694</v>
      </c>
      <c r="F852" s="203" t="s">
        <v>1695</v>
      </c>
      <c r="G852" s="204" t="s">
        <v>108</v>
      </c>
      <c r="H852" s="205">
        <v>2</v>
      </c>
      <c r="I852" s="206">
        <v>2880</v>
      </c>
      <c r="J852" s="206">
        <f>ROUND(I852*H852,2)</f>
        <v>5760</v>
      </c>
      <c r="K852" s="203" t="s">
        <v>109</v>
      </c>
      <c r="L852" s="34"/>
      <c r="M852" s="207" t="s">
        <v>17</v>
      </c>
      <c r="N852" s="208" t="s">
        <v>40</v>
      </c>
      <c r="O852" s="180">
        <v>0</v>
      </c>
      <c r="P852" s="180">
        <f>O852*H852</f>
        <v>0</v>
      </c>
      <c r="Q852" s="180">
        <v>0</v>
      </c>
      <c r="R852" s="180">
        <f>Q852*H852</f>
        <v>0</v>
      </c>
      <c r="S852" s="180">
        <v>0</v>
      </c>
      <c r="T852" s="181">
        <f>S852*H852</f>
        <v>0</v>
      </c>
      <c r="U852" s="28"/>
      <c r="V852" s="28"/>
      <c r="W852" s="28"/>
      <c r="X852" s="28"/>
      <c r="Y852" s="28"/>
      <c r="Z852" s="28"/>
      <c r="AA852" s="28"/>
      <c r="AB852" s="28"/>
      <c r="AC852" s="28"/>
      <c r="AD852" s="28"/>
      <c r="AE852" s="28"/>
      <c r="AR852" s="182" t="s">
        <v>1268</v>
      </c>
      <c r="AT852" s="182" t="s">
        <v>1265</v>
      </c>
      <c r="AU852" s="182" t="s">
        <v>77</v>
      </c>
      <c r="AY852" s="13" t="s">
        <v>111</v>
      </c>
      <c r="BE852" s="183">
        <f>IF(N852="základní",J852,0)</f>
        <v>5760</v>
      </c>
      <c r="BF852" s="183">
        <f>IF(N852="snížená",J852,0)</f>
        <v>0</v>
      </c>
      <c r="BG852" s="183">
        <f>IF(N852="zákl. přenesená",J852,0)</f>
        <v>0</v>
      </c>
      <c r="BH852" s="183">
        <f>IF(N852="sníž. přenesená",J852,0)</f>
        <v>0</v>
      </c>
      <c r="BI852" s="183">
        <f>IF(N852="nulová",J852,0)</f>
        <v>0</v>
      </c>
      <c r="BJ852" s="13" t="s">
        <v>77</v>
      </c>
      <c r="BK852" s="183">
        <f>ROUND(I852*H852,2)</f>
        <v>5760</v>
      </c>
      <c r="BL852" s="13" t="s">
        <v>1268</v>
      </c>
      <c r="BM852" s="182" t="s">
        <v>1696</v>
      </c>
    </row>
    <row r="853" s="2" customFormat="1">
      <c r="A853" s="28"/>
      <c r="B853" s="29"/>
      <c r="C853" s="30"/>
      <c r="D853" s="184" t="s">
        <v>114</v>
      </c>
      <c r="E853" s="30"/>
      <c r="F853" s="185" t="s">
        <v>1697</v>
      </c>
      <c r="G853" s="30"/>
      <c r="H853" s="30"/>
      <c r="I853" s="30"/>
      <c r="J853" s="30"/>
      <c r="K853" s="30"/>
      <c r="L853" s="34"/>
      <c r="M853" s="186"/>
      <c r="N853" s="187"/>
      <c r="O853" s="73"/>
      <c r="P853" s="73"/>
      <c r="Q853" s="73"/>
      <c r="R853" s="73"/>
      <c r="S853" s="73"/>
      <c r="T853" s="74"/>
      <c r="U853" s="28"/>
      <c r="V853" s="28"/>
      <c r="W853" s="28"/>
      <c r="X853" s="28"/>
      <c r="Y853" s="28"/>
      <c r="Z853" s="28"/>
      <c r="AA853" s="28"/>
      <c r="AB853" s="28"/>
      <c r="AC853" s="28"/>
      <c r="AD853" s="28"/>
      <c r="AE853" s="28"/>
      <c r="AT853" s="13" t="s">
        <v>114</v>
      </c>
      <c r="AU853" s="13" t="s">
        <v>77</v>
      </c>
    </row>
    <row r="854" s="2" customFormat="1" ht="16.5" customHeight="1">
      <c r="A854" s="28"/>
      <c r="B854" s="29"/>
      <c r="C854" s="201" t="s">
        <v>1698</v>
      </c>
      <c r="D854" s="201" t="s">
        <v>1265</v>
      </c>
      <c r="E854" s="202" t="s">
        <v>1699</v>
      </c>
      <c r="F854" s="203" t="s">
        <v>1700</v>
      </c>
      <c r="G854" s="204" t="s">
        <v>108</v>
      </c>
      <c r="H854" s="205">
        <v>1</v>
      </c>
      <c r="I854" s="206">
        <v>19000</v>
      </c>
      <c r="J854" s="206">
        <f>ROUND(I854*H854,2)</f>
        <v>19000</v>
      </c>
      <c r="K854" s="203" t="s">
        <v>109</v>
      </c>
      <c r="L854" s="34"/>
      <c r="M854" s="207" t="s">
        <v>17</v>
      </c>
      <c r="N854" s="208" t="s">
        <v>40</v>
      </c>
      <c r="O854" s="180">
        <v>0</v>
      </c>
      <c r="P854" s="180">
        <f>O854*H854</f>
        <v>0</v>
      </c>
      <c r="Q854" s="180">
        <v>0</v>
      </c>
      <c r="R854" s="180">
        <f>Q854*H854</f>
        <v>0</v>
      </c>
      <c r="S854" s="180">
        <v>0</v>
      </c>
      <c r="T854" s="181">
        <f>S854*H854</f>
        <v>0</v>
      </c>
      <c r="U854" s="28"/>
      <c r="V854" s="28"/>
      <c r="W854" s="28"/>
      <c r="X854" s="28"/>
      <c r="Y854" s="28"/>
      <c r="Z854" s="28"/>
      <c r="AA854" s="28"/>
      <c r="AB854" s="28"/>
      <c r="AC854" s="28"/>
      <c r="AD854" s="28"/>
      <c r="AE854" s="28"/>
      <c r="AR854" s="182" t="s">
        <v>1268</v>
      </c>
      <c r="AT854" s="182" t="s">
        <v>1265</v>
      </c>
      <c r="AU854" s="182" t="s">
        <v>77</v>
      </c>
      <c r="AY854" s="13" t="s">
        <v>111</v>
      </c>
      <c r="BE854" s="183">
        <f>IF(N854="základní",J854,0)</f>
        <v>19000</v>
      </c>
      <c r="BF854" s="183">
        <f>IF(N854="snížená",J854,0)</f>
        <v>0</v>
      </c>
      <c r="BG854" s="183">
        <f>IF(N854="zákl. přenesená",J854,0)</f>
        <v>0</v>
      </c>
      <c r="BH854" s="183">
        <f>IF(N854="sníž. přenesená",J854,0)</f>
        <v>0</v>
      </c>
      <c r="BI854" s="183">
        <f>IF(N854="nulová",J854,0)</f>
        <v>0</v>
      </c>
      <c r="BJ854" s="13" t="s">
        <v>77</v>
      </c>
      <c r="BK854" s="183">
        <f>ROUND(I854*H854,2)</f>
        <v>19000</v>
      </c>
      <c r="BL854" s="13" t="s">
        <v>1268</v>
      </c>
      <c r="BM854" s="182" t="s">
        <v>1701</v>
      </c>
    </row>
    <row r="855" s="2" customFormat="1">
      <c r="A855" s="28"/>
      <c r="B855" s="29"/>
      <c r="C855" s="30"/>
      <c r="D855" s="184" t="s">
        <v>114</v>
      </c>
      <c r="E855" s="30"/>
      <c r="F855" s="185" t="s">
        <v>1702</v>
      </c>
      <c r="G855" s="30"/>
      <c r="H855" s="30"/>
      <c r="I855" s="30"/>
      <c r="J855" s="30"/>
      <c r="K855" s="30"/>
      <c r="L855" s="34"/>
      <c r="M855" s="186"/>
      <c r="N855" s="187"/>
      <c r="O855" s="73"/>
      <c r="P855" s="73"/>
      <c r="Q855" s="73"/>
      <c r="R855" s="73"/>
      <c r="S855" s="73"/>
      <c r="T855" s="74"/>
      <c r="U855" s="28"/>
      <c r="V855" s="28"/>
      <c r="W855" s="28"/>
      <c r="X855" s="28"/>
      <c r="Y855" s="28"/>
      <c r="Z855" s="28"/>
      <c r="AA855" s="28"/>
      <c r="AB855" s="28"/>
      <c r="AC855" s="28"/>
      <c r="AD855" s="28"/>
      <c r="AE855" s="28"/>
      <c r="AT855" s="13" t="s">
        <v>114</v>
      </c>
      <c r="AU855" s="13" t="s">
        <v>77</v>
      </c>
    </row>
    <row r="856" s="2" customFormat="1" ht="16.5" customHeight="1">
      <c r="A856" s="28"/>
      <c r="B856" s="29"/>
      <c r="C856" s="201" t="s">
        <v>1703</v>
      </c>
      <c r="D856" s="201" t="s">
        <v>1265</v>
      </c>
      <c r="E856" s="202" t="s">
        <v>1704</v>
      </c>
      <c r="F856" s="203" t="s">
        <v>1705</v>
      </c>
      <c r="G856" s="204" t="s">
        <v>108</v>
      </c>
      <c r="H856" s="205">
        <v>1</v>
      </c>
      <c r="I856" s="206">
        <v>19000</v>
      </c>
      <c r="J856" s="206">
        <f>ROUND(I856*H856,2)</f>
        <v>19000</v>
      </c>
      <c r="K856" s="203" t="s">
        <v>109</v>
      </c>
      <c r="L856" s="34"/>
      <c r="M856" s="207" t="s">
        <v>17</v>
      </c>
      <c r="N856" s="208" t="s">
        <v>40</v>
      </c>
      <c r="O856" s="180">
        <v>0</v>
      </c>
      <c r="P856" s="180">
        <f>O856*H856</f>
        <v>0</v>
      </c>
      <c r="Q856" s="180">
        <v>0</v>
      </c>
      <c r="R856" s="180">
        <f>Q856*H856</f>
        <v>0</v>
      </c>
      <c r="S856" s="180">
        <v>0</v>
      </c>
      <c r="T856" s="181">
        <f>S856*H856</f>
        <v>0</v>
      </c>
      <c r="U856" s="28"/>
      <c r="V856" s="28"/>
      <c r="W856" s="28"/>
      <c r="X856" s="28"/>
      <c r="Y856" s="28"/>
      <c r="Z856" s="28"/>
      <c r="AA856" s="28"/>
      <c r="AB856" s="28"/>
      <c r="AC856" s="28"/>
      <c r="AD856" s="28"/>
      <c r="AE856" s="28"/>
      <c r="AR856" s="182" t="s">
        <v>1268</v>
      </c>
      <c r="AT856" s="182" t="s">
        <v>1265</v>
      </c>
      <c r="AU856" s="182" t="s">
        <v>77</v>
      </c>
      <c r="AY856" s="13" t="s">
        <v>111</v>
      </c>
      <c r="BE856" s="183">
        <f>IF(N856="základní",J856,0)</f>
        <v>19000</v>
      </c>
      <c r="BF856" s="183">
        <f>IF(N856="snížená",J856,0)</f>
        <v>0</v>
      </c>
      <c r="BG856" s="183">
        <f>IF(N856="zákl. přenesená",J856,0)</f>
        <v>0</v>
      </c>
      <c r="BH856" s="183">
        <f>IF(N856="sníž. přenesená",J856,0)</f>
        <v>0</v>
      </c>
      <c r="BI856" s="183">
        <f>IF(N856="nulová",J856,0)</f>
        <v>0</v>
      </c>
      <c r="BJ856" s="13" t="s">
        <v>77</v>
      </c>
      <c r="BK856" s="183">
        <f>ROUND(I856*H856,2)</f>
        <v>19000</v>
      </c>
      <c r="BL856" s="13" t="s">
        <v>1268</v>
      </c>
      <c r="BM856" s="182" t="s">
        <v>1706</v>
      </c>
    </row>
    <row r="857" s="2" customFormat="1">
      <c r="A857" s="28"/>
      <c r="B857" s="29"/>
      <c r="C857" s="30"/>
      <c r="D857" s="184" t="s">
        <v>114</v>
      </c>
      <c r="E857" s="30"/>
      <c r="F857" s="185" t="s">
        <v>1707</v>
      </c>
      <c r="G857" s="30"/>
      <c r="H857" s="30"/>
      <c r="I857" s="30"/>
      <c r="J857" s="30"/>
      <c r="K857" s="30"/>
      <c r="L857" s="34"/>
      <c r="M857" s="186"/>
      <c r="N857" s="187"/>
      <c r="O857" s="73"/>
      <c r="P857" s="73"/>
      <c r="Q857" s="73"/>
      <c r="R857" s="73"/>
      <c r="S857" s="73"/>
      <c r="T857" s="74"/>
      <c r="U857" s="28"/>
      <c r="V857" s="28"/>
      <c r="W857" s="28"/>
      <c r="X857" s="28"/>
      <c r="Y857" s="28"/>
      <c r="Z857" s="28"/>
      <c r="AA857" s="28"/>
      <c r="AB857" s="28"/>
      <c r="AC857" s="28"/>
      <c r="AD857" s="28"/>
      <c r="AE857" s="28"/>
      <c r="AT857" s="13" t="s">
        <v>114</v>
      </c>
      <c r="AU857" s="13" t="s">
        <v>77</v>
      </c>
    </row>
    <row r="858" s="2" customFormat="1" ht="16.5" customHeight="1">
      <c r="A858" s="28"/>
      <c r="B858" s="29"/>
      <c r="C858" s="201" t="s">
        <v>1708</v>
      </c>
      <c r="D858" s="201" t="s">
        <v>1265</v>
      </c>
      <c r="E858" s="202" t="s">
        <v>1709</v>
      </c>
      <c r="F858" s="203" t="s">
        <v>1710</v>
      </c>
      <c r="G858" s="204" t="s">
        <v>108</v>
      </c>
      <c r="H858" s="205">
        <v>2</v>
      </c>
      <c r="I858" s="206">
        <v>4380</v>
      </c>
      <c r="J858" s="206">
        <f>ROUND(I858*H858,2)</f>
        <v>8760</v>
      </c>
      <c r="K858" s="203" t="s">
        <v>109</v>
      </c>
      <c r="L858" s="34"/>
      <c r="M858" s="207" t="s">
        <v>17</v>
      </c>
      <c r="N858" s="208" t="s">
        <v>40</v>
      </c>
      <c r="O858" s="180">
        <v>0</v>
      </c>
      <c r="P858" s="180">
        <f>O858*H858</f>
        <v>0</v>
      </c>
      <c r="Q858" s="180">
        <v>0</v>
      </c>
      <c r="R858" s="180">
        <f>Q858*H858</f>
        <v>0</v>
      </c>
      <c r="S858" s="180">
        <v>0</v>
      </c>
      <c r="T858" s="181">
        <f>S858*H858</f>
        <v>0</v>
      </c>
      <c r="U858" s="28"/>
      <c r="V858" s="28"/>
      <c r="W858" s="28"/>
      <c r="X858" s="28"/>
      <c r="Y858" s="28"/>
      <c r="Z858" s="28"/>
      <c r="AA858" s="28"/>
      <c r="AB858" s="28"/>
      <c r="AC858" s="28"/>
      <c r="AD858" s="28"/>
      <c r="AE858" s="28"/>
      <c r="AR858" s="182" t="s">
        <v>1268</v>
      </c>
      <c r="AT858" s="182" t="s">
        <v>1265</v>
      </c>
      <c r="AU858" s="182" t="s">
        <v>77</v>
      </c>
      <c r="AY858" s="13" t="s">
        <v>111</v>
      </c>
      <c r="BE858" s="183">
        <f>IF(N858="základní",J858,0)</f>
        <v>8760</v>
      </c>
      <c r="BF858" s="183">
        <f>IF(N858="snížená",J858,0)</f>
        <v>0</v>
      </c>
      <c r="BG858" s="183">
        <f>IF(N858="zákl. přenesená",J858,0)</f>
        <v>0</v>
      </c>
      <c r="BH858" s="183">
        <f>IF(N858="sníž. přenesená",J858,0)</f>
        <v>0</v>
      </c>
      <c r="BI858" s="183">
        <f>IF(N858="nulová",J858,0)</f>
        <v>0</v>
      </c>
      <c r="BJ858" s="13" t="s">
        <v>77</v>
      </c>
      <c r="BK858" s="183">
        <f>ROUND(I858*H858,2)</f>
        <v>8760</v>
      </c>
      <c r="BL858" s="13" t="s">
        <v>1268</v>
      </c>
      <c r="BM858" s="182" t="s">
        <v>1711</v>
      </c>
    </row>
    <row r="859" s="2" customFormat="1">
      <c r="A859" s="28"/>
      <c r="B859" s="29"/>
      <c r="C859" s="30"/>
      <c r="D859" s="184" t="s">
        <v>114</v>
      </c>
      <c r="E859" s="30"/>
      <c r="F859" s="185" t="s">
        <v>1712</v>
      </c>
      <c r="G859" s="30"/>
      <c r="H859" s="30"/>
      <c r="I859" s="30"/>
      <c r="J859" s="30"/>
      <c r="K859" s="30"/>
      <c r="L859" s="34"/>
      <c r="M859" s="186"/>
      <c r="N859" s="187"/>
      <c r="O859" s="73"/>
      <c r="P859" s="73"/>
      <c r="Q859" s="73"/>
      <c r="R859" s="73"/>
      <c r="S859" s="73"/>
      <c r="T859" s="74"/>
      <c r="U859" s="28"/>
      <c r="V859" s="28"/>
      <c r="W859" s="28"/>
      <c r="X859" s="28"/>
      <c r="Y859" s="28"/>
      <c r="Z859" s="28"/>
      <c r="AA859" s="28"/>
      <c r="AB859" s="28"/>
      <c r="AC859" s="28"/>
      <c r="AD859" s="28"/>
      <c r="AE859" s="28"/>
      <c r="AT859" s="13" t="s">
        <v>114</v>
      </c>
      <c r="AU859" s="13" t="s">
        <v>77</v>
      </c>
    </row>
    <row r="860" s="2" customFormat="1" ht="16.5" customHeight="1">
      <c r="A860" s="28"/>
      <c r="B860" s="29"/>
      <c r="C860" s="201" t="s">
        <v>1713</v>
      </c>
      <c r="D860" s="201" t="s">
        <v>1265</v>
      </c>
      <c r="E860" s="202" t="s">
        <v>1714</v>
      </c>
      <c r="F860" s="203" t="s">
        <v>1715</v>
      </c>
      <c r="G860" s="204" t="s">
        <v>108</v>
      </c>
      <c r="H860" s="205">
        <v>1</v>
      </c>
      <c r="I860" s="206">
        <v>9950</v>
      </c>
      <c r="J860" s="206">
        <f>ROUND(I860*H860,2)</f>
        <v>9950</v>
      </c>
      <c r="K860" s="203" t="s">
        <v>109</v>
      </c>
      <c r="L860" s="34"/>
      <c r="M860" s="207" t="s">
        <v>17</v>
      </c>
      <c r="N860" s="208" t="s">
        <v>40</v>
      </c>
      <c r="O860" s="180">
        <v>0</v>
      </c>
      <c r="P860" s="180">
        <f>O860*H860</f>
        <v>0</v>
      </c>
      <c r="Q860" s="180">
        <v>0</v>
      </c>
      <c r="R860" s="180">
        <f>Q860*H860</f>
        <v>0</v>
      </c>
      <c r="S860" s="180">
        <v>0</v>
      </c>
      <c r="T860" s="181">
        <f>S860*H860</f>
        <v>0</v>
      </c>
      <c r="U860" s="28"/>
      <c r="V860" s="28"/>
      <c r="W860" s="28"/>
      <c r="X860" s="28"/>
      <c r="Y860" s="28"/>
      <c r="Z860" s="28"/>
      <c r="AA860" s="28"/>
      <c r="AB860" s="28"/>
      <c r="AC860" s="28"/>
      <c r="AD860" s="28"/>
      <c r="AE860" s="28"/>
      <c r="AR860" s="182" t="s">
        <v>1268</v>
      </c>
      <c r="AT860" s="182" t="s">
        <v>1265</v>
      </c>
      <c r="AU860" s="182" t="s">
        <v>77</v>
      </c>
      <c r="AY860" s="13" t="s">
        <v>111</v>
      </c>
      <c r="BE860" s="183">
        <f>IF(N860="základní",J860,0)</f>
        <v>9950</v>
      </c>
      <c r="BF860" s="183">
        <f>IF(N860="snížená",J860,0)</f>
        <v>0</v>
      </c>
      <c r="BG860" s="183">
        <f>IF(N860="zákl. přenesená",J860,0)</f>
        <v>0</v>
      </c>
      <c r="BH860" s="183">
        <f>IF(N860="sníž. přenesená",J860,0)</f>
        <v>0</v>
      </c>
      <c r="BI860" s="183">
        <f>IF(N860="nulová",J860,0)</f>
        <v>0</v>
      </c>
      <c r="BJ860" s="13" t="s">
        <v>77</v>
      </c>
      <c r="BK860" s="183">
        <f>ROUND(I860*H860,2)</f>
        <v>9950</v>
      </c>
      <c r="BL860" s="13" t="s">
        <v>1268</v>
      </c>
      <c r="BM860" s="182" t="s">
        <v>1716</v>
      </c>
    </row>
    <row r="861" s="2" customFormat="1">
      <c r="A861" s="28"/>
      <c r="B861" s="29"/>
      <c r="C861" s="30"/>
      <c r="D861" s="184" t="s">
        <v>114</v>
      </c>
      <c r="E861" s="30"/>
      <c r="F861" s="185" t="s">
        <v>1717</v>
      </c>
      <c r="G861" s="30"/>
      <c r="H861" s="30"/>
      <c r="I861" s="30"/>
      <c r="J861" s="30"/>
      <c r="K861" s="30"/>
      <c r="L861" s="34"/>
      <c r="M861" s="186"/>
      <c r="N861" s="187"/>
      <c r="O861" s="73"/>
      <c r="P861" s="73"/>
      <c r="Q861" s="73"/>
      <c r="R861" s="73"/>
      <c r="S861" s="73"/>
      <c r="T861" s="74"/>
      <c r="U861" s="28"/>
      <c r="V861" s="28"/>
      <c r="W861" s="28"/>
      <c r="X861" s="28"/>
      <c r="Y861" s="28"/>
      <c r="Z861" s="28"/>
      <c r="AA861" s="28"/>
      <c r="AB861" s="28"/>
      <c r="AC861" s="28"/>
      <c r="AD861" s="28"/>
      <c r="AE861" s="28"/>
      <c r="AT861" s="13" t="s">
        <v>114</v>
      </c>
      <c r="AU861" s="13" t="s">
        <v>77</v>
      </c>
    </row>
    <row r="862" s="2" customFormat="1" ht="16.5" customHeight="1">
      <c r="A862" s="28"/>
      <c r="B862" s="29"/>
      <c r="C862" s="201" t="s">
        <v>1718</v>
      </c>
      <c r="D862" s="201" t="s">
        <v>1265</v>
      </c>
      <c r="E862" s="202" t="s">
        <v>1719</v>
      </c>
      <c r="F862" s="203" t="s">
        <v>1720</v>
      </c>
      <c r="G862" s="204" t="s">
        <v>108</v>
      </c>
      <c r="H862" s="205">
        <v>1</v>
      </c>
      <c r="I862" s="206">
        <v>12300</v>
      </c>
      <c r="J862" s="206">
        <f>ROUND(I862*H862,2)</f>
        <v>12300</v>
      </c>
      <c r="K862" s="203" t="s">
        <v>109</v>
      </c>
      <c r="L862" s="34"/>
      <c r="M862" s="207" t="s">
        <v>17</v>
      </c>
      <c r="N862" s="208" t="s">
        <v>40</v>
      </c>
      <c r="O862" s="180">
        <v>0</v>
      </c>
      <c r="P862" s="180">
        <f>O862*H862</f>
        <v>0</v>
      </c>
      <c r="Q862" s="180">
        <v>0</v>
      </c>
      <c r="R862" s="180">
        <f>Q862*H862</f>
        <v>0</v>
      </c>
      <c r="S862" s="180">
        <v>0</v>
      </c>
      <c r="T862" s="181">
        <f>S862*H862</f>
        <v>0</v>
      </c>
      <c r="U862" s="28"/>
      <c r="V862" s="28"/>
      <c r="W862" s="28"/>
      <c r="X862" s="28"/>
      <c r="Y862" s="28"/>
      <c r="Z862" s="28"/>
      <c r="AA862" s="28"/>
      <c r="AB862" s="28"/>
      <c r="AC862" s="28"/>
      <c r="AD862" s="28"/>
      <c r="AE862" s="28"/>
      <c r="AR862" s="182" t="s">
        <v>1268</v>
      </c>
      <c r="AT862" s="182" t="s">
        <v>1265</v>
      </c>
      <c r="AU862" s="182" t="s">
        <v>77</v>
      </c>
      <c r="AY862" s="13" t="s">
        <v>111</v>
      </c>
      <c r="BE862" s="183">
        <f>IF(N862="základní",J862,0)</f>
        <v>12300</v>
      </c>
      <c r="BF862" s="183">
        <f>IF(N862="snížená",J862,0)</f>
        <v>0</v>
      </c>
      <c r="BG862" s="183">
        <f>IF(N862="zákl. přenesená",J862,0)</f>
        <v>0</v>
      </c>
      <c r="BH862" s="183">
        <f>IF(N862="sníž. přenesená",J862,0)</f>
        <v>0</v>
      </c>
      <c r="BI862" s="183">
        <f>IF(N862="nulová",J862,0)</f>
        <v>0</v>
      </c>
      <c r="BJ862" s="13" t="s">
        <v>77</v>
      </c>
      <c r="BK862" s="183">
        <f>ROUND(I862*H862,2)</f>
        <v>12300</v>
      </c>
      <c r="BL862" s="13" t="s">
        <v>1268</v>
      </c>
      <c r="BM862" s="182" t="s">
        <v>1721</v>
      </c>
    </row>
    <row r="863" s="2" customFormat="1">
      <c r="A863" s="28"/>
      <c r="B863" s="29"/>
      <c r="C863" s="30"/>
      <c r="D863" s="184" t="s">
        <v>114</v>
      </c>
      <c r="E863" s="30"/>
      <c r="F863" s="185" t="s">
        <v>1722</v>
      </c>
      <c r="G863" s="30"/>
      <c r="H863" s="30"/>
      <c r="I863" s="30"/>
      <c r="J863" s="30"/>
      <c r="K863" s="30"/>
      <c r="L863" s="34"/>
      <c r="M863" s="186"/>
      <c r="N863" s="187"/>
      <c r="O863" s="73"/>
      <c r="P863" s="73"/>
      <c r="Q863" s="73"/>
      <c r="R863" s="73"/>
      <c r="S863" s="73"/>
      <c r="T863" s="74"/>
      <c r="U863" s="28"/>
      <c r="V863" s="28"/>
      <c r="W863" s="28"/>
      <c r="X863" s="28"/>
      <c r="Y863" s="28"/>
      <c r="Z863" s="28"/>
      <c r="AA863" s="28"/>
      <c r="AB863" s="28"/>
      <c r="AC863" s="28"/>
      <c r="AD863" s="28"/>
      <c r="AE863" s="28"/>
      <c r="AT863" s="13" t="s">
        <v>114</v>
      </c>
      <c r="AU863" s="13" t="s">
        <v>77</v>
      </c>
    </row>
    <row r="864" s="2" customFormat="1" ht="16.5" customHeight="1">
      <c r="A864" s="28"/>
      <c r="B864" s="29"/>
      <c r="C864" s="201" t="s">
        <v>1723</v>
      </c>
      <c r="D864" s="201" t="s">
        <v>1265</v>
      </c>
      <c r="E864" s="202" t="s">
        <v>1724</v>
      </c>
      <c r="F864" s="203" t="s">
        <v>1725</v>
      </c>
      <c r="G864" s="204" t="s">
        <v>108</v>
      </c>
      <c r="H864" s="205">
        <v>2</v>
      </c>
      <c r="I864" s="206">
        <v>10900</v>
      </c>
      <c r="J864" s="206">
        <f>ROUND(I864*H864,2)</f>
        <v>21800</v>
      </c>
      <c r="K864" s="203" t="s">
        <v>109</v>
      </c>
      <c r="L864" s="34"/>
      <c r="M864" s="207" t="s">
        <v>17</v>
      </c>
      <c r="N864" s="208" t="s">
        <v>40</v>
      </c>
      <c r="O864" s="180">
        <v>0</v>
      </c>
      <c r="P864" s="180">
        <f>O864*H864</f>
        <v>0</v>
      </c>
      <c r="Q864" s="180">
        <v>0</v>
      </c>
      <c r="R864" s="180">
        <f>Q864*H864</f>
        <v>0</v>
      </c>
      <c r="S864" s="180">
        <v>0</v>
      </c>
      <c r="T864" s="181">
        <f>S864*H864</f>
        <v>0</v>
      </c>
      <c r="U864" s="28"/>
      <c r="V864" s="28"/>
      <c r="W864" s="28"/>
      <c r="X864" s="28"/>
      <c r="Y864" s="28"/>
      <c r="Z864" s="28"/>
      <c r="AA864" s="28"/>
      <c r="AB864" s="28"/>
      <c r="AC864" s="28"/>
      <c r="AD864" s="28"/>
      <c r="AE864" s="28"/>
      <c r="AR864" s="182" t="s">
        <v>1268</v>
      </c>
      <c r="AT864" s="182" t="s">
        <v>1265</v>
      </c>
      <c r="AU864" s="182" t="s">
        <v>77</v>
      </c>
      <c r="AY864" s="13" t="s">
        <v>111</v>
      </c>
      <c r="BE864" s="183">
        <f>IF(N864="základní",J864,0)</f>
        <v>21800</v>
      </c>
      <c r="BF864" s="183">
        <f>IF(N864="snížená",J864,0)</f>
        <v>0</v>
      </c>
      <c r="BG864" s="183">
        <f>IF(N864="zákl. přenesená",J864,0)</f>
        <v>0</v>
      </c>
      <c r="BH864" s="183">
        <f>IF(N864="sníž. přenesená",J864,0)</f>
        <v>0</v>
      </c>
      <c r="BI864" s="183">
        <f>IF(N864="nulová",J864,0)</f>
        <v>0</v>
      </c>
      <c r="BJ864" s="13" t="s">
        <v>77</v>
      </c>
      <c r="BK864" s="183">
        <f>ROUND(I864*H864,2)</f>
        <v>21800</v>
      </c>
      <c r="BL864" s="13" t="s">
        <v>1268</v>
      </c>
      <c r="BM864" s="182" t="s">
        <v>1726</v>
      </c>
    </row>
    <row r="865" s="2" customFormat="1">
      <c r="A865" s="28"/>
      <c r="B865" s="29"/>
      <c r="C865" s="30"/>
      <c r="D865" s="184" t="s">
        <v>114</v>
      </c>
      <c r="E865" s="30"/>
      <c r="F865" s="185" t="s">
        <v>1727</v>
      </c>
      <c r="G865" s="30"/>
      <c r="H865" s="30"/>
      <c r="I865" s="30"/>
      <c r="J865" s="30"/>
      <c r="K865" s="30"/>
      <c r="L865" s="34"/>
      <c r="M865" s="186"/>
      <c r="N865" s="187"/>
      <c r="O865" s="73"/>
      <c r="P865" s="73"/>
      <c r="Q865" s="73"/>
      <c r="R865" s="73"/>
      <c r="S865" s="73"/>
      <c r="T865" s="74"/>
      <c r="U865" s="28"/>
      <c r="V865" s="28"/>
      <c r="W865" s="28"/>
      <c r="X865" s="28"/>
      <c r="Y865" s="28"/>
      <c r="Z865" s="28"/>
      <c r="AA865" s="28"/>
      <c r="AB865" s="28"/>
      <c r="AC865" s="28"/>
      <c r="AD865" s="28"/>
      <c r="AE865" s="28"/>
      <c r="AT865" s="13" t="s">
        <v>114</v>
      </c>
      <c r="AU865" s="13" t="s">
        <v>77</v>
      </c>
    </row>
    <row r="866" s="2" customFormat="1" ht="16.5" customHeight="1">
      <c r="A866" s="28"/>
      <c r="B866" s="29"/>
      <c r="C866" s="201" t="s">
        <v>1728</v>
      </c>
      <c r="D866" s="201" t="s">
        <v>1265</v>
      </c>
      <c r="E866" s="202" t="s">
        <v>1729</v>
      </c>
      <c r="F866" s="203" t="s">
        <v>1730</v>
      </c>
      <c r="G866" s="204" t="s">
        <v>108</v>
      </c>
      <c r="H866" s="205">
        <v>2</v>
      </c>
      <c r="I866" s="206">
        <v>4340</v>
      </c>
      <c r="J866" s="206">
        <f>ROUND(I866*H866,2)</f>
        <v>8680</v>
      </c>
      <c r="K866" s="203" t="s">
        <v>109</v>
      </c>
      <c r="L866" s="34"/>
      <c r="M866" s="207" t="s">
        <v>17</v>
      </c>
      <c r="N866" s="208" t="s">
        <v>40</v>
      </c>
      <c r="O866" s="180">
        <v>0</v>
      </c>
      <c r="P866" s="180">
        <f>O866*H866</f>
        <v>0</v>
      </c>
      <c r="Q866" s="180">
        <v>0</v>
      </c>
      <c r="R866" s="180">
        <f>Q866*H866</f>
        <v>0</v>
      </c>
      <c r="S866" s="180">
        <v>0</v>
      </c>
      <c r="T866" s="181">
        <f>S866*H866</f>
        <v>0</v>
      </c>
      <c r="U866" s="28"/>
      <c r="V866" s="28"/>
      <c r="W866" s="28"/>
      <c r="X866" s="28"/>
      <c r="Y866" s="28"/>
      <c r="Z866" s="28"/>
      <c r="AA866" s="28"/>
      <c r="AB866" s="28"/>
      <c r="AC866" s="28"/>
      <c r="AD866" s="28"/>
      <c r="AE866" s="28"/>
      <c r="AR866" s="182" t="s">
        <v>1268</v>
      </c>
      <c r="AT866" s="182" t="s">
        <v>1265</v>
      </c>
      <c r="AU866" s="182" t="s">
        <v>77</v>
      </c>
      <c r="AY866" s="13" t="s">
        <v>111</v>
      </c>
      <c r="BE866" s="183">
        <f>IF(N866="základní",J866,0)</f>
        <v>8680</v>
      </c>
      <c r="BF866" s="183">
        <f>IF(N866="snížená",J866,0)</f>
        <v>0</v>
      </c>
      <c r="BG866" s="183">
        <f>IF(N866="zákl. přenesená",J866,0)</f>
        <v>0</v>
      </c>
      <c r="BH866" s="183">
        <f>IF(N866="sníž. přenesená",J866,0)</f>
        <v>0</v>
      </c>
      <c r="BI866" s="183">
        <f>IF(N866="nulová",J866,0)</f>
        <v>0</v>
      </c>
      <c r="BJ866" s="13" t="s">
        <v>77</v>
      </c>
      <c r="BK866" s="183">
        <f>ROUND(I866*H866,2)</f>
        <v>8680</v>
      </c>
      <c r="BL866" s="13" t="s">
        <v>1268</v>
      </c>
      <c r="BM866" s="182" t="s">
        <v>1731</v>
      </c>
    </row>
    <row r="867" s="2" customFormat="1">
      <c r="A867" s="28"/>
      <c r="B867" s="29"/>
      <c r="C867" s="30"/>
      <c r="D867" s="184" t="s">
        <v>114</v>
      </c>
      <c r="E867" s="30"/>
      <c r="F867" s="185" t="s">
        <v>1732</v>
      </c>
      <c r="G867" s="30"/>
      <c r="H867" s="30"/>
      <c r="I867" s="30"/>
      <c r="J867" s="30"/>
      <c r="K867" s="30"/>
      <c r="L867" s="34"/>
      <c r="M867" s="186"/>
      <c r="N867" s="187"/>
      <c r="O867" s="73"/>
      <c r="P867" s="73"/>
      <c r="Q867" s="73"/>
      <c r="R867" s="73"/>
      <c r="S867" s="73"/>
      <c r="T867" s="74"/>
      <c r="U867" s="28"/>
      <c r="V867" s="28"/>
      <c r="W867" s="28"/>
      <c r="X867" s="28"/>
      <c r="Y867" s="28"/>
      <c r="Z867" s="28"/>
      <c r="AA867" s="28"/>
      <c r="AB867" s="28"/>
      <c r="AC867" s="28"/>
      <c r="AD867" s="28"/>
      <c r="AE867" s="28"/>
      <c r="AT867" s="13" t="s">
        <v>114</v>
      </c>
      <c r="AU867" s="13" t="s">
        <v>77</v>
      </c>
    </row>
    <row r="868" s="2" customFormat="1" ht="16.5" customHeight="1">
      <c r="A868" s="28"/>
      <c r="B868" s="29"/>
      <c r="C868" s="201" t="s">
        <v>1733</v>
      </c>
      <c r="D868" s="201" t="s">
        <v>1265</v>
      </c>
      <c r="E868" s="202" t="s">
        <v>1734</v>
      </c>
      <c r="F868" s="203" t="s">
        <v>1735</v>
      </c>
      <c r="G868" s="204" t="s">
        <v>108</v>
      </c>
      <c r="H868" s="205">
        <v>2</v>
      </c>
      <c r="I868" s="206">
        <v>4030</v>
      </c>
      <c r="J868" s="206">
        <f>ROUND(I868*H868,2)</f>
        <v>8060</v>
      </c>
      <c r="K868" s="203" t="s">
        <v>109</v>
      </c>
      <c r="L868" s="34"/>
      <c r="M868" s="207" t="s">
        <v>17</v>
      </c>
      <c r="N868" s="208" t="s">
        <v>40</v>
      </c>
      <c r="O868" s="180">
        <v>0</v>
      </c>
      <c r="P868" s="180">
        <f>O868*H868</f>
        <v>0</v>
      </c>
      <c r="Q868" s="180">
        <v>0</v>
      </c>
      <c r="R868" s="180">
        <f>Q868*H868</f>
        <v>0</v>
      </c>
      <c r="S868" s="180">
        <v>0</v>
      </c>
      <c r="T868" s="181">
        <f>S868*H868</f>
        <v>0</v>
      </c>
      <c r="U868" s="28"/>
      <c r="V868" s="28"/>
      <c r="W868" s="28"/>
      <c r="X868" s="28"/>
      <c r="Y868" s="28"/>
      <c r="Z868" s="28"/>
      <c r="AA868" s="28"/>
      <c r="AB868" s="28"/>
      <c r="AC868" s="28"/>
      <c r="AD868" s="28"/>
      <c r="AE868" s="28"/>
      <c r="AR868" s="182" t="s">
        <v>1268</v>
      </c>
      <c r="AT868" s="182" t="s">
        <v>1265</v>
      </c>
      <c r="AU868" s="182" t="s">
        <v>77</v>
      </c>
      <c r="AY868" s="13" t="s">
        <v>111</v>
      </c>
      <c r="BE868" s="183">
        <f>IF(N868="základní",J868,0)</f>
        <v>8060</v>
      </c>
      <c r="BF868" s="183">
        <f>IF(N868="snížená",J868,0)</f>
        <v>0</v>
      </c>
      <c r="BG868" s="183">
        <f>IF(N868="zákl. přenesená",J868,0)</f>
        <v>0</v>
      </c>
      <c r="BH868" s="183">
        <f>IF(N868="sníž. přenesená",J868,0)</f>
        <v>0</v>
      </c>
      <c r="BI868" s="183">
        <f>IF(N868="nulová",J868,0)</f>
        <v>0</v>
      </c>
      <c r="BJ868" s="13" t="s">
        <v>77</v>
      </c>
      <c r="BK868" s="183">
        <f>ROUND(I868*H868,2)</f>
        <v>8060</v>
      </c>
      <c r="BL868" s="13" t="s">
        <v>1268</v>
      </c>
      <c r="BM868" s="182" t="s">
        <v>1736</v>
      </c>
    </row>
    <row r="869" s="2" customFormat="1">
      <c r="A869" s="28"/>
      <c r="B869" s="29"/>
      <c r="C869" s="30"/>
      <c r="D869" s="184" t="s">
        <v>114</v>
      </c>
      <c r="E869" s="30"/>
      <c r="F869" s="185" t="s">
        <v>1737</v>
      </c>
      <c r="G869" s="30"/>
      <c r="H869" s="30"/>
      <c r="I869" s="30"/>
      <c r="J869" s="30"/>
      <c r="K869" s="30"/>
      <c r="L869" s="34"/>
      <c r="M869" s="186"/>
      <c r="N869" s="187"/>
      <c r="O869" s="73"/>
      <c r="P869" s="73"/>
      <c r="Q869" s="73"/>
      <c r="R869" s="73"/>
      <c r="S869" s="73"/>
      <c r="T869" s="74"/>
      <c r="U869" s="28"/>
      <c r="V869" s="28"/>
      <c r="W869" s="28"/>
      <c r="X869" s="28"/>
      <c r="Y869" s="28"/>
      <c r="Z869" s="28"/>
      <c r="AA869" s="28"/>
      <c r="AB869" s="28"/>
      <c r="AC869" s="28"/>
      <c r="AD869" s="28"/>
      <c r="AE869" s="28"/>
      <c r="AT869" s="13" t="s">
        <v>114</v>
      </c>
      <c r="AU869" s="13" t="s">
        <v>77</v>
      </c>
    </row>
    <row r="870" s="2" customFormat="1" ht="16.5" customHeight="1">
      <c r="A870" s="28"/>
      <c r="B870" s="29"/>
      <c r="C870" s="201" t="s">
        <v>1738</v>
      </c>
      <c r="D870" s="201" t="s">
        <v>1265</v>
      </c>
      <c r="E870" s="202" t="s">
        <v>1739</v>
      </c>
      <c r="F870" s="203" t="s">
        <v>1740</v>
      </c>
      <c r="G870" s="204" t="s">
        <v>108</v>
      </c>
      <c r="H870" s="205">
        <v>3</v>
      </c>
      <c r="I870" s="206">
        <v>2590</v>
      </c>
      <c r="J870" s="206">
        <f>ROUND(I870*H870,2)</f>
        <v>7770</v>
      </c>
      <c r="K870" s="203" t="s">
        <v>109</v>
      </c>
      <c r="L870" s="34"/>
      <c r="M870" s="207" t="s">
        <v>17</v>
      </c>
      <c r="N870" s="208" t="s">
        <v>40</v>
      </c>
      <c r="O870" s="180">
        <v>0</v>
      </c>
      <c r="P870" s="180">
        <f>O870*H870</f>
        <v>0</v>
      </c>
      <c r="Q870" s="180">
        <v>0</v>
      </c>
      <c r="R870" s="180">
        <f>Q870*H870</f>
        <v>0</v>
      </c>
      <c r="S870" s="180">
        <v>0</v>
      </c>
      <c r="T870" s="181">
        <f>S870*H870</f>
        <v>0</v>
      </c>
      <c r="U870" s="28"/>
      <c r="V870" s="28"/>
      <c r="W870" s="28"/>
      <c r="X870" s="28"/>
      <c r="Y870" s="28"/>
      <c r="Z870" s="28"/>
      <c r="AA870" s="28"/>
      <c r="AB870" s="28"/>
      <c r="AC870" s="28"/>
      <c r="AD870" s="28"/>
      <c r="AE870" s="28"/>
      <c r="AR870" s="182" t="s">
        <v>1268</v>
      </c>
      <c r="AT870" s="182" t="s">
        <v>1265</v>
      </c>
      <c r="AU870" s="182" t="s">
        <v>77</v>
      </c>
      <c r="AY870" s="13" t="s">
        <v>111</v>
      </c>
      <c r="BE870" s="183">
        <f>IF(N870="základní",J870,0)</f>
        <v>7770</v>
      </c>
      <c r="BF870" s="183">
        <f>IF(N870="snížená",J870,0)</f>
        <v>0</v>
      </c>
      <c r="BG870" s="183">
        <f>IF(N870="zákl. přenesená",J870,0)</f>
        <v>0</v>
      </c>
      <c r="BH870" s="183">
        <f>IF(N870="sníž. přenesená",J870,0)</f>
        <v>0</v>
      </c>
      <c r="BI870" s="183">
        <f>IF(N870="nulová",J870,0)</f>
        <v>0</v>
      </c>
      <c r="BJ870" s="13" t="s">
        <v>77</v>
      </c>
      <c r="BK870" s="183">
        <f>ROUND(I870*H870,2)</f>
        <v>7770</v>
      </c>
      <c r="BL870" s="13" t="s">
        <v>1268</v>
      </c>
      <c r="BM870" s="182" t="s">
        <v>1741</v>
      </c>
    </row>
    <row r="871" s="2" customFormat="1">
      <c r="A871" s="28"/>
      <c r="B871" s="29"/>
      <c r="C871" s="30"/>
      <c r="D871" s="184" t="s">
        <v>114</v>
      </c>
      <c r="E871" s="30"/>
      <c r="F871" s="185" t="s">
        <v>1740</v>
      </c>
      <c r="G871" s="30"/>
      <c r="H871" s="30"/>
      <c r="I871" s="30"/>
      <c r="J871" s="30"/>
      <c r="K871" s="30"/>
      <c r="L871" s="34"/>
      <c r="M871" s="186"/>
      <c r="N871" s="187"/>
      <c r="O871" s="73"/>
      <c r="P871" s="73"/>
      <c r="Q871" s="73"/>
      <c r="R871" s="73"/>
      <c r="S871" s="73"/>
      <c r="T871" s="74"/>
      <c r="U871" s="28"/>
      <c r="V871" s="28"/>
      <c r="W871" s="28"/>
      <c r="X871" s="28"/>
      <c r="Y871" s="28"/>
      <c r="Z871" s="28"/>
      <c r="AA871" s="28"/>
      <c r="AB871" s="28"/>
      <c r="AC871" s="28"/>
      <c r="AD871" s="28"/>
      <c r="AE871" s="28"/>
      <c r="AT871" s="13" t="s">
        <v>114</v>
      </c>
      <c r="AU871" s="13" t="s">
        <v>77</v>
      </c>
    </row>
    <row r="872" s="2" customFormat="1" ht="16.5" customHeight="1">
      <c r="A872" s="28"/>
      <c r="B872" s="29"/>
      <c r="C872" s="201" t="s">
        <v>1742</v>
      </c>
      <c r="D872" s="201" t="s">
        <v>1265</v>
      </c>
      <c r="E872" s="202" t="s">
        <v>1743</v>
      </c>
      <c r="F872" s="203" t="s">
        <v>1744</v>
      </c>
      <c r="G872" s="204" t="s">
        <v>1381</v>
      </c>
      <c r="H872" s="205">
        <v>3</v>
      </c>
      <c r="I872" s="206">
        <v>78.799999999999997</v>
      </c>
      <c r="J872" s="206">
        <f>ROUND(I872*H872,2)</f>
        <v>236.40000000000001</v>
      </c>
      <c r="K872" s="203" t="s">
        <v>109</v>
      </c>
      <c r="L872" s="34"/>
      <c r="M872" s="207" t="s">
        <v>17</v>
      </c>
      <c r="N872" s="208" t="s">
        <v>40</v>
      </c>
      <c r="O872" s="180">
        <v>0</v>
      </c>
      <c r="P872" s="180">
        <f>O872*H872</f>
        <v>0</v>
      </c>
      <c r="Q872" s="180">
        <v>0</v>
      </c>
      <c r="R872" s="180">
        <f>Q872*H872</f>
        <v>0</v>
      </c>
      <c r="S872" s="180">
        <v>0</v>
      </c>
      <c r="T872" s="181">
        <f>S872*H872</f>
        <v>0</v>
      </c>
      <c r="U872" s="28"/>
      <c r="V872" s="28"/>
      <c r="W872" s="28"/>
      <c r="X872" s="28"/>
      <c r="Y872" s="28"/>
      <c r="Z872" s="28"/>
      <c r="AA872" s="28"/>
      <c r="AB872" s="28"/>
      <c r="AC872" s="28"/>
      <c r="AD872" s="28"/>
      <c r="AE872" s="28"/>
      <c r="AR872" s="182" t="s">
        <v>1268</v>
      </c>
      <c r="AT872" s="182" t="s">
        <v>1265</v>
      </c>
      <c r="AU872" s="182" t="s">
        <v>77</v>
      </c>
      <c r="AY872" s="13" t="s">
        <v>111</v>
      </c>
      <c r="BE872" s="183">
        <f>IF(N872="základní",J872,0)</f>
        <v>236.40000000000001</v>
      </c>
      <c r="BF872" s="183">
        <f>IF(N872="snížená",J872,0)</f>
        <v>0</v>
      </c>
      <c r="BG872" s="183">
        <f>IF(N872="zákl. přenesená",J872,0)</f>
        <v>0</v>
      </c>
      <c r="BH872" s="183">
        <f>IF(N872="sníž. přenesená",J872,0)</f>
        <v>0</v>
      </c>
      <c r="BI872" s="183">
        <f>IF(N872="nulová",J872,0)</f>
        <v>0</v>
      </c>
      <c r="BJ872" s="13" t="s">
        <v>77</v>
      </c>
      <c r="BK872" s="183">
        <f>ROUND(I872*H872,2)</f>
        <v>236.40000000000001</v>
      </c>
      <c r="BL872" s="13" t="s">
        <v>1268</v>
      </c>
      <c r="BM872" s="182" t="s">
        <v>1745</v>
      </c>
    </row>
    <row r="873" s="2" customFormat="1">
      <c r="A873" s="28"/>
      <c r="B873" s="29"/>
      <c r="C873" s="30"/>
      <c r="D873" s="184" t="s">
        <v>114</v>
      </c>
      <c r="E873" s="30"/>
      <c r="F873" s="185" t="s">
        <v>1744</v>
      </c>
      <c r="G873" s="30"/>
      <c r="H873" s="30"/>
      <c r="I873" s="30"/>
      <c r="J873" s="30"/>
      <c r="K873" s="30"/>
      <c r="L873" s="34"/>
      <c r="M873" s="186"/>
      <c r="N873" s="187"/>
      <c r="O873" s="73"/>
      <c r="P873" s="73"/>
      <c r="Q873" s="73"/>
      <c r="R873" s="73"/>
      <c r="S873" s="73"/>
      <c r="T873" s="74"/>
      <c r="U873" s="28"/>
      <c r="V873" s="28"/>
      <c r="W873" s="28"/>
      <c r="X873" s="28"/>
      <c r="Y873" s="28"/>
      <c r="Z873" s="28"/>
      <c r="AA873" s="28"/>
      <c r="AB873" s="28"/>
      <c r="AC873" s="28"/>
      <c r="AD873" s="28"/>
      <c r="AE873" s="28"/>
      <c r="AT873" s="13" t="s">
        <v>114</v>
      </c>
      <c r="AU873" s="13" t="s">
        <v>77</v>
      </c>
    </row>
    <row r="874" s="2" customFormat="1" ht="16.5" customHeight="1">
      <c r="A874" s="28"/>
      <c r="B874" s="29"/>
      <c r="C874" s="201" t="s">
        <v>1746</v>
      </c>
      <c r="D874" s="201" t="s">
        <v>1265</v>
      </c>
      <c r="E874" s="202" t="s">
        <v>1747</v>
      </c>
      <c r="F874" s="203" t="s">
        <v>1748</v>
      </c>
      <c r="G874" s="204" t="s">
        <v>108</v>
      </c>
      <c r="H874" s="205">
        <v>2</v>
      </c>
      <c r="I874" s="206">
        <v>18800</v>
      </c>
      <c r="J874" s="206">
        <f>ROUND(I874*H874,2)</f>
        <v>37600</v>
      </c>
      <c r="K874" s="203" t="s">
        <v>109</v>
      </c>
      <c r="L874" s="34"/>
      <c r="M874" s="207" t="s">
        <v>17</v>
      </c>
      <c r="N874" s="208" t="s">
        <v>40</v>
      </c>
      <c r="O874" s="180">
        <v>0</v>
      </c>
      <c r="P874" s="180">
        <f>O874*H874</f>
        <v>0</v>
      </c>
      <c r="Q874" s="180">
        <v>0</v>
      </c>
      <c r="R874" s="180">
        <f>Q874*H874</f>
        <v>0</v>
      </c>
      <c r="S874" s="180">
        <v>0</v>
      </c>
      <c r="T874" s="181">
        <f>S874*H874</f>
        <v>0</v>
      </c>
      <c r="U874" s="28"/>
      <c r="V874" s="28"/>
      <c r="W874" s="28"/>
      <c r="X874" s="28"/>
      <c r="Y874" s="28"/>
      <c r="Z874" s="28"/>
      <c r="AA874" s="28"/>
      <c r="AB874" s="28"/>
      <c r="AC874" s="28"/>
      <c r="AD874" s="28"/>
      <c r="AE874" s="28"/>
      <c r="AR874" s="182" t="s">
        <v>1268</v>
      </c>
      <c r="AT874" s="182" t="s">
        <v>1265</v>
      </c>
      <c r="AU874" s="182" t="s">
        <v>77</v>
      </c>
      <c r="AY874" s="13" t="s">
        <v>111</v>
      </c>
      <c r="BE874" s="183">
        <f>IF(N874="základní",J874,0)</f>
        <v>37600</v>
      </c>
      <c r="BF874" s="183">
        <f>IF(N874="snížená",J874,0)</f>
        <v>0</v>
      </c>
      <c r="BG874" s="183">
        <f>IF(N874="zákl. přenesená",J874,0)</f>
        <v>0</v>
      </c>
      <c r="BH874" s="183">
        <f>IF(N874="sníž. přenesená",J874,0)</f>
        <v>0</v>
      </c>
      <c r="BI874" s="183">
        <f>IF(N874="nulová",J874,0)</f>
        <v>0</v>
      </c>
      <c r="BJ874" s="13" t="s">
        <v>77</v>
      </c>
      <c r="BK874" s="183">
        <f>ROUND(I874*H874,2)</f>
        <v>37600</v>
      </c>
      <c r="BL874" s="13" t="s">
        <v>1268</v>
      </c>
      <c r="BM874" s="182" t="s">
        <v>1749</v>
      </c>
    </row>
    <row r="875" s="2" customFormat="1">
      <c r="A875" s="28"/>
      <c r="B875" s="29"/>
      <c r="C875" s="30"/>
      <c r="D875" s="184" t="s">
        <v>114</v>
      </c>
      <c r="E875" s="30"/>
      <c r="F875" s="185" t="s">
        <v>1748</v>
      </c>
      <c r="G875" s="30"/>
      <c r="H875" s="30"/>
      <c r="I875" s="30"/>
      <c r="J875" s="30"/>
      <c r="K875" s="30"/>
      <c r="L875" s="34"/>
      <c r="M875" s="186"/>
      <c r="N875" s="187"/>
      <c r="O875" s="73"/>
      <c r="P875" s="73"/>
      <c r="Q875" s="73"/>
      <c r="R875" s="73"/>
      <c r="S875" s="73"/>
      <c r="T875" s="74"/>
      <c r="U875" s="28"/>
      <c r="V875" s="28"/>
      <c r="W875" s="28"/>
      <c r="X875" s="28"/>
      <c r="Y875" s="28"/>
      <c r="Z875" s="28"/>
      <c r="AA875" s="28"/>
      <c r="AB875" s="28"/>
      <c r="AC875" s="28"/>
      <c r="AD875" s="28"/>
      <c r="AE875" s="28"/>
      <c r="AT875" s="13" t="s">
        <v>114</v>
      </c>
      <c r="AU875" s="13" t="s">
        <v>77</v>
      </c>
    </row>
    <row r="876" s="2" customFormat="1" ht="16.5" customHeight="1">
      <c r="A876" s="28"/>
      <c r="B876" s="29"/>
      <c r="C876" s="201" t="s">
        <v>1750</v>
      </c>
      <c r="D876" s="201" t="s">
        <v>1265</v>
      </c>
      <c r="E876" s="202" t="s">
        <v>1751</v>
      </c>
      <c r="F876" s="203" t="s">
        <v>1752</v>
      </c>
      <c r="G876" s="204" t="s">
        <v>108</v>
      </c>
      <c r="H876" s="205">
        <v>2</v>
      </c>
      <c r="I876" s="206">
        <v>3130</v>
      </c>
      <c r="J876" s="206">
        <f>ROUND(I876*H876,2)</f>
        <v>6260</v>
      </c>
      <c r="K876" s="203" t="s">
        <v>109</v>
      </c>
      <c r="L876" s="34"/>
      <c r="M876" s="207" t="s">
        <v>17</v>
      </c>
      <c r="N876" s="208" t="s">
        <v>40</v>
      </c>
      <c r="O876" s="180">
        <v>0</v>
      </c>
      <c r="P876" s="180">
        <f>O876*H876</f>
        <v>0</v>
      </c>
      <c r="Q876" s="180">
        <v>0</v>
      </c>
      <c r="R876" s="180">
        <f>Q876*H876</f>
        <v>0</v>
      </c>
      <c r="S876" s="180">
        <v>0</v>
      </c>
      <c r="T876" s="181">
        <f>S876*H876</f>
        <v>0</v>
      </c>
      <c r="U876" s="28"/>
      <c r="V876" s="28"/>
      <c r="W876" s="28"/>
      <c r="X876" s="28"/>
      <c r="Y876" s="28"/>
      <c r="Z876" s="28"/>
      <c r="AA876" s="28"/>
      <c r="AB876" s="28"/>
      <c r="AC876" s="28"/>
      <c r="AD876" s="28"/>
      <c r="AE876" s="28"/>
      <c r="AR876" s="182" t="s">
        <v>1268</v>
      </c>
      <c r="AT876" s="182" t="s">
        <v>1265</v>
      </c>
      <c r="AU876" s="182" t="s">
        <v>77</v>
      </c>
      <c r="AY876" s="13" t="s">
        <v>111</v>
      </c>
      <c r="BE876" s="183">
        <f>IF(N876="základní",J876,0)</f>
        <v>6260</v>
      </c>
      <c r="BF876" s="183">
        <f>IF(N876="snížená",J876,0)</f>
        <v>0</v>
      </c>
      <c r="BG876" s="183">
        <f>IF(N876="zákl. přenesená",J876,0)</f>
        <v>0</v>
      </c>
      <c r="BH876" s="183">
        <f>IF(N876="sníž. přenesená",J876,0)</f>
        <v>0</v>
      </c>
      <c r="BI876" s="183">
        <f>IF(N876="nulová",J876,0)</f>
        <v>0</v>
      </c>
      <c r="BJ876" s="13" t="s">
        <v>77</v>
      </c>
      <c r="BK876" s="183">
        <f>ROUND(I876*H876,2)</f>
        <v>6260</v>
      </c>
      <c r="BL876" s="13" t="s">
        <v>1268</v>
      </c>
      <c r="BM876" s="182" t="s">
        <v>1753</v>
      </c>
    </row>
    <row r="877" s="2" customFormat="1">
      <c r="A877" s="28"/>
      <c r="B877" s="29"/>
      <c r="C877" s="30"/>
      <c r="D877" s="184" t="s">
        <v>114</v>
      </c>
      <c r="E877" s="30"/>
      <c r="F877" s="185" t="s">
        <v>1752</v>
      </c>
      <c r="G877" s="30"/>
      <c r="H877" s="30"/>
      <c r="I877" s="30"/>
      <c r="J877" s="30"/>
      <c r="K877" s="30"/>
      <c r="L877" s="34"/>
      <c r="M877" s="186"/>
      <c r="N877" s="187"/>
      <c r="O877" s="73"/>
      <c r="P877" s="73"/>
      <c r="Q877" s="73"/>
      <c r="R877" s="73"/>
      <c r="S877" s="73"/>
      <c r="T877" s="74"/>
      <c r="U877" s="28"/>
      <c r="V877" s="28"/>
      <c r="W877" s="28"/>
      <c r="X877" s="28"/>
      <c r="Y877" s="28"/>
      <c r="Z877" s="28"/>
      <c r="AA877" s="28"/>
      <c r="AB877" s="28"/>
      <c r="AC877" s="28"/>
      <c r="AD877" s="28"/>
      <c r="AE877" s="28"/>
      <c r="AT877" s="13" t="s">
        <v>114</v>
      </c>
      <c r="AU877" s="13" t="s">
        <v>77</v>
      </c>
    </row>
    <row r="878" s="2" customFormat="1" ht="16.5" customHeight="1">
      <c r="A878" s="28"/>
      <c r="B878" s="29"/>
      <c r="C878" s="201" t="s">
        <v>1754</v>
      </c>
      <c r="D878" s="201" t="s">
        <v>1265</v>
      </c>
      <c r="E878" s="202" t="s">
        <v>1755</v>
      </c>
      <c r="F878" s="203" t="s">
        <v>1756</v>
      </c>
      <c r="G878" s="204" t="s">
        <v>108</v>
      </c>
      <c r="H878" s="205">
        <v>2</v>
      </c>
      <c r="I878" s="206">
        <v>1200</v>
      </c>
      <c r="J878" s="206">
        <f>ROUND(I878*H878,2)</f>
        <v>2400</v>
      </c>
      <c r="K878" s="203" t="s">
        <v>109</v>
      </c>
      <c r="L878" s="34"/>
      <c r="M878" s="207" t="s">
        <v>17</v>
      </c>
      <c r="N878" s="208" t="s">
        <v>40</v>
      </c>
      <c r="O878" s="180">
        <v>0</v>
      </c>
      <c r="P878" s="180">
        <f>O878*H878</f>
        <v>0</v>
      </c>
      <c r="Q878" s="180">
        <v>0</v>
      </c>
      <c r="R878" s="180">
        <f>Q878*H878</f>
        <v>0</v>
      </c>
      <c r="S878" s="180">
        <v>0</v>
      </c>
      <c r="T878" s="181">
        <f>S878*H878</f>
        <v>0</v>
      </c>
      <c r="U878" s="28"/>
      <c r="V878" s="28"/>
      <c r="W878" s="28"/>
      <c r="X878" s="28"/>
      <c r="Y878" s="28"/>
      <c r="Z878" s="28"/>
      <c r="AA878" s="28"/>
      <c r="AB878" s="28"/>
      <c r="AC878" s="28"/>
      <c r="AD878" s="28"/>
      <c r="AE878" s="28"/>
      <c r="AR878" s="182" t="s">
        <v>1268</v>
      </c>
      <c r="AT878" s="182" t="s">
        <v>1265</v>
      </c>
      <c r="AU878" s="182" t="s">
        <v>77</v>
      </c>
      <c r="AY878" s="13" t="s">
        <v>111</v>
      </c>
      <c r="BE878" s="183">
        <f>IF(N878="základní",J878,0)</f>
        <v>2400</v>
      </c>
      <c r="BF878" s="183">
        <f>IF(N878="snížená",J878,0)</f>
        <v>0</v>
      </c>
      <c r="BG878" s="183">
        <f>IF(N878="zákl. přenesená",J878,0)</f>
        <v>0</v>
      </c>
      <c r="BH878" s="183">
        <f>IF(N878="sníž. přenesená",J878,0)</f>
        <v>0</v>
      </c>
      <c r="BI878" s="183">
        <f>IF(N878="nulová",J878,0)</f>
        <v>0</v>
      </c>
      <c r="BJ878" s="13" t="s">
        <v>77</v>
      </c>
      <c r="BK878" s="183">
        <f>ROUND(I878*H878,2)</f>
        <v>2400</v>
      </c>
      <c r="BL878" s="13" t="s">
        <v>1268</v>
      </c>
      <c r="BM878" s="182" t="s">
        <v>1757</v>
      </c>
    </row>
    <row r="879" s="2" customFormat="1">
      <c r="A879" s="28"/>
      <c r="B879" s="29"/>
      <c r="C879" s="30"/>
      <c r="D879" s="184" t="s">
        <v>114</v>
      </c>
      <c r="E879" s="30"/>
      <c r="F879" s="185" t="s">
        <v>1756</v>
      </c>
      <c r="G879" s="30"/>
      <c r="H879" s="30"/>
      <c r="I879" s="30"/>
      <c r="J879" s="30"/>
      <c r="K879" s="30"/>
      <c r="L879" s="34"/>
      <c r="M879" s="186"/>
      <c r="N879" s="187"/>
      <c r="O879" s="73"/>
      <c r="P879" s="73"/>
      <c r="Q879" s="73"/>
      <c r="R879" s="73"/>
      <c r="S879" s="73"/>
      <c r="T879" s="74"/>
      <c r="U879" s="28"/>
      <c r="V879" s="28"/>
      <c r="W879" s="28"/>
      <c r="X879" s="28"/>
      <c r="Y879" s="28"/>
      <c r="Z879" s="28"/>
      <c r="AA879" s="28"/>
      <c r="AB879" s="28"/>
      <c r="AC879" s="28"/>
      <c r="AD879" s="28"/>
      <c r="AE879" s="28"/>
      <c r="AT879" s="13" t="s">
        <v>114</v>
      </c>
      <c r="AU879" s="13" t="s">
        <v>77</v>
      </c>
    </row>
    <row r="880" s="2" customFormat="1" ht="16.5" customHeight="1">
      <c r="A880" s="28"/>
      <c r="B880" s="29"/>
      <c r="C880" s="201" t="s">
        <v>1758</v>
      </c>
      <c r="D880" s="201" t="s">
        <v>1265</v>
      </c>
      <c r="E880" s="202" t="s">
        <v>1759</v>
      </c>
      <c r="F880" s="203" t="s">
        <v>1760</v>
      </c>
      <c r="G880" s="204" t="s">
        <v>108</v>
      </c>
      <c r="H880" s="205">
        <v>2</v>
      </c>
      <c r="I880" s="206">
        <v>3920</v>
      </c>
      <c r="J880" s="206">
        <f>ROUND(I880*H880,2)</f>
        <v>7840</v>
      </c>
      <c r="K880" s="203" t="s">
        <v>109</v>
      </c>
      <c r="L880" s="34"/>
      <c r="M880" s="207" t="s">
        <v>17</v>
      </c>
      <c r="N880" s="208" t="s">
        <v>40</v>
      </c>
      <c r="O880" s="180">
        <v>0</v>
      </c>
      <c r="P880" s="180">
        <f>O880*H880</f>
        <v>0</v>
      </c>
      <c r="Q880" s="180">
        <v>0</v>
      </c>
      <c r="R880" s="180">
        <f>Q880*H880</f>
        <v>0</v>
      </c>
      <c r="S880" s="180">
        <v>0</v>
      </c>
      <c r="T880" s="181">
        <f>S880*H880</f>
        <v>0</v>
      </c>
      <c r="U880" s="28"/>
      <c r="V880" s="28"/>
      <c r="W880" s="28"/>
      <c r="X880" s="28"/>
      <c r="Y880" s="28"/>
      <c r="Z880" s="28"/>
      <c r="AA880" s="28"/>
      <c r="AB880" s="28"/>
      <c r="AC880" s="28"/>
      <c r="AD880" s="28"/>
      <c r="AE880" s="28"/>
      <c r="AR880" s="182" t="s">
        <v>1268</v>
      </c>
      <c r="AT880" s="182" t="s">
        <v>1265</v>
      </c>
      <c r="AU880" s="182" t="s">
        <v>77</v>
      </c>
      <c r="AY880" s="13" t="s">
        <v>111</v>
      </c>
      <c r="BE880" s="183">
        <f>IF(N880="základní",J880,0)</f>
        <v>7840</v>
      </c>
      <c r="BF880" s="183">
        <f>IF(N880="snížená",J880,0)</f>
        <v>0</v>
      </c>
      <c r="BG880" s="183">
        <f>IF(N880="zákl. přenesená",J880,0)</f>
        <v>0</v>
      </c>
      <c r="BH880" s="183">
        <f>IF(N880="sníž. přenesená",J880,0)</f>
        <v>0</v>
      </c>
      <c r="BI880" s="183">
        <f>IF(N880="nulová",J880,0)</f>
        <v>0</v>
      </c>
      <c r="BJ880" s="13" t="s">
        <v>77</v>
      </c>
      <c r="BK880" s="183">
        <f>ROUND(I880*H880,2)</f>
        <v>7840</v>
      </c>
      <c r="BL880" s="13" t="s">
        <v>1268</v>
      </c>
      <c r="BM880" s="182" t="s">
        <v>1761</v>
      </c>
    </row>
    <row r="881" s="2" customFormat="1">
      <c r="A881" s="28"/>
      <c r="B881" s="29"/>
      <c r="C881" s="30"/>
      <c r="D881" s="184" t="s">
        <v>114</v>
      </c>
      <c r="E881" s="30"/>
      <c r="F881" s="185" t="s">
        <v>1760</v>
      </c>
      <c r="G881" s="30"/>
      <c r="H881" s="30"/>
      <c r="I881" s="30"/>
      <c r="J881" s="30"/>
      <c r="K881" s="30"/>
      <c r="L881" s="34"/>
      <c r="M881" s="186"/>
      <c r="N881" s="187"/>
      <c r="O881" s="73"/>
      <c r="P881" s="73"/>
      <c r="Q881" s="73"/>
      <c r="R881" s="73"/>
      <c r="S881" s="73"/>
      <c r="T881" s="74"/>
      <c r="U881" s="28"/>
      <c r="V881" s="28"/>
      <c r="W881" s="28"/>
      <c r="X881" s="28"/>
      <c r="Y881" s="28"/>
      <c r="Z881" s="28"/>
      <c r="AA881" s="28"/>
      <c r="AB881" s="28"/>
      <c r="AC881" s="28"/>
      <c r="AD881" s="28"/>
      <c r="AE881" s="28"/>
      <c r="AT881" s="13" t="s">
        <v>114</v>
      </c>
      <c r="AU881" s="13" t="s">
        <v>77</v>
      </c>
    </row>
    <row r="882" s="2" customFormat="1" ht="16.5" customHeight="1">
      <c r="A882" s="28"/>
      <c r="B882" s="29"/>
      <c r="C882" s="201" t="s">
        <v>1762</v>
      </c>
      <c r="D882" s="201" t="s">
        <v>1265</v>
      </c>
      <c r="E882" s="202" t="s">
        <v>1763</v>
      </c>
      <c r="F882" s="203" t="s">
        <v>1764</v>
      </c>
      <c r="G882" s="204" t="s">
        <v>108</v>
      </c>
      <c r="H882" s="205">
        <v>2</v>
      </c>
      <c r="I882" s="206">
        <v>1060</v>
      </c>
      <c r="J882" s="206">
        <f>ROUND(I882*H882,2)</f>
        <v>2120</v>
      </c>
      <c r="K882" s="203" t="s">
        <v>109</v>
      </c>
      <c r="L882" s="34"/>
      <c r="M882" s="207" t="s">
        <v>17</v>
      </c>
      <c r="N882" s="208" t="s">
        <v>40</v>
      </c>
      <c r="O882" s="180">
        <v>0</v>
      </c>
      <c r="P882" s="180">
        <f>O882*H882</f>
        <v>0</v>
      </c>
      <c r="Q882" s="180">
        <v>0</v>
      </c>
      <c r="R882" s="180">
        <f>Q882*H882</f>
        <v>0</v>
      </c>
      <c r="S882" s="180">
        <v>0</v>
      </c>
      <c r="T882" s="181">
        <f>S882*H882</f>
        <v>0</v>
      </c>
      <c r="U882" s="28"/>
      <c r="V882" s="28"/>
      <c r="W882" s="28"/>
      <c r="X882" s="28"/>
      <c r="Y882" s="28"/>
      <c r="Z882" s="28"/>
      <c r="AA882" s="28"/>
      <c r="AB882" s="28"/>
      <c r="AC882" s="28"/>
      <c r="AD882" s="28"/>
      <c r="AE882" s="28"/>
      <c r="AR882" s="182" t="s">
        <v>1268</v>
      </c>
      <c r="AT882" s="182" t="s">
        <v>1265</v>
      </c>
      <c r="AU882" s="182" t="s">
        <v>77</v>
      </c>
      <c r="AY882" s="13" t="s">
        <v>111</v>
      </c>
      <c r="BE882" s="183">
        <f>IF(N882="základní",J882,0)</f>
        <v>2120</v>
      </c>
      <c r="BF882" s="183">
        <f>IF(N882="snížená",J882,0)</f>
        <v>0</v>
      </c>
      <c r="BG882" s="183">
        <f>IF(N882="zákl. přenesená",J882,0)</f>
        <v>0</v>
      </c>
      <c r="BH882" s="183">
        <f>IF(N882="sníž. přenesená",J882,0)</f>
        <v>0</v>
      </c>
      <c r="BI882" s="183">
        <f>IF(N882="nulová",J882,0)</f>
        <v>0</v>
      </c>
      <c r="BJ882" s="13" t="s">
        <v>77</v>
      </c>
      <c r="BK882" s="183">
        <f>ROUND(I882*H882,2)</f>
        <v>2120</v>
      </c>
      <c r="BL882" s="13" t="s">
        <v>1268</v>
      </c>
      <c r="BM882" s="182" t="s">
        <v>1765</v>
      </c>
    </row>
    <row r="883" s="2" customFormat="1">
      <c r="A883" s="28"/>
      <c r="B883" s="29"/>
      <c r="C883" s="30"/>
      <c r="D883" s="184" t="s">
        <v>114</v>
      </c>
      <c r="E883" s="30"/>
      <c r="F883" s="185" t="s">
        <v>1764</v>
      </c>
      <c r="G883" s="30"/>
      <c r="H883" s="30"/>
      <c r="I883" s="30"/>
      <c r="J883" s="30"/>
      <c r="K883" s="30"/>
      <c r="L883" s="34"/>
      <c r="M883" s="186"/>
      <c r="N883" s="187"/>
      <c r="O883" s="73"/>
      <c r="P883" s="73"/>
      <c r="Q883" s="73"/>
      <c r="R883" s="73"/>
      <c r="S883" s="73"/>
      <c r="T883" s="74"/>
      <c r="U883" s="28"/>
      <c r="V883" s="28"/>
      <c r="W883" s="28"/>
      <c r="X883" s="28"/>
      <c r="Y883" s="28"/>
      <c r="Z883" s="28"/>
      <c r="AA883" s="28"/>
      <c r="AB883" s="28"/>
      <c r="AC883" s="28"/>
      <c r="AD883" s="28"/>
      <c r="AE883" s="28"/>
      <c r="AT883" s="13" t="s">
        <v>114</v>
      </c>
      <c r="AU883" s="13" t="s">
        <v>77</v>
      </c>
    </row>
    <row r="884" s="2" customFormat="1" ht="16.5" customHeight="1">
      <c r="A884" s="28"/>
      <c r="B884" s="29"/>
      <c r="C884" s="201" t="s">
        <v>1766</v>
      </c>
      <c r="D884" s="201" t="s">
        <v>1265</v>
      </c>
      <c r="E884" s="202" t="s">
        <v>1767</v>
      </c>
      <c r="F884" s="203" t="s">
        <v>1768</v>
      </c>
      <c r="G884" s="204" t="s">
        <v>108</v>
      </c>
      <c r="H884" s="205">
        <v>1</v>
      </c>
      <c r="I884" s="206">
        <v>30100</v>
      </c>
      <c r="J884" s="206">
        <f>ROUND(I884*H884,2)</f>
        <v>30100</v>
      </c>
      <c r="K884" s="203" t="s">
        <v>109</v>
      </c>
      <c r="L884" s="34"/>
      <c r="M884" s="207" t="s">
        <v>17</v>
      </c>
      <c r="N884" s="208" t="s">
        <v>40</v>
      </c>
      <c r="O884" s="180">
        <v>0</v>
      </c>
      <c r="P884" s="180">
        <f>O884*H884</f>
        <v>0</v>
      </c>
      <c r="Q884" s="180">
        <v>0</v>
      </c>
      <c r="R884" s="180">
        <f>Q884*H884</f>
        <v>0</v>
      </c>
      <c r="S884" s="180">
        <v>0</v>
      </c>
      <c r="T884" s="181">
        <f>S884*H884</f>
        <v>0</v>
      </c>
      <c r="U884" s="28"/>
      <c r="V884" s="28"/>
      <c r="W884" s="28"/>
      <c r="X884" s="28"/>
      <c r="Y884" s="28"/>
      <c r="Z884" s="28"/>
      <c r="AA884" s="28"/>
      <c r="AB884" s="28"/>
      <c r="AC884" s="28"/>
      <c r="AD884" s="28"/>
      <c r="AE884" s="28"/>
      <c r="AR884" s="182" t="s">
        <v>1268</v>
      </c>
      <c r="AT884" s="182" t="s">
        <v>1265</v>
      </c>
      <c r="AU884" s="182" t="s">
        <v>77</v>
      </c>
      <c r="AY884" s="13" t="s">
        <v>111</v>
      </c>
      <c r="BE884" s="183">
        <f>IF(N884="základní",J884,0)</f>
        <v>30100</v>
      </c>
      <c r="BF884" s="183">
        <f>IF(N884="snížená",J884,0)</f>
        <v>0</v>
      </c>
      <c r="BG884" s="183">
        <f>IF(N884="zákl. přenesená",J884,0)</f>
        <v>0</v>
      </c>
      <c r="BH884" s="183">
        <f>IF(N884="sníž. přenesená",J884,0)</f>
        <v>0</v>
      </c>
      <c r="BI884" s="183">
        <f>IF(N884="nulová",J884,0)</f>
        <v>0</v>
      </c>
      <c r="BJ884" s="13" t="s">
        <v>77</v>
      </c>
      <c r="BK884" s="183">
        <f>ROUND(I884*H884,2)</f>
        <v>30100</v>
      </c>
      <c r="BL884" s="13" t="s">
        <v>1268</v>
      </c>
      <c r="BM884" s="182" t="s">
        <v>1769</v>
      </c>
    </row>
    <row r="885" s="2" customFormat="1">
      <c r="A885" s="28"/>
      <c r="B885" s="29"/>
      <c r="C885" s="30"/>
      <c r="D885" s="184" t="s">
        <v>114</v>
      </c>
      <c r="E885" s="30"/>
      <c r="F885" s="185" t="s">
        <v>1768</v>
      </c>
      <c r="G885" s="30"/>
      <c r="H885" s="30"/>
      <c r="I885" s="30"/>
      <c r="J885" s="30"/>
      <c r="K885" s="30"/>
      <c r="L885" s="34"/>
      <c r="M885" s="186"/>
      <c r="N885" s="187"/>
      <c r="O885" s="73"/>
      <c r="P885" s="73"/>
      <c r="Q885" s="73"/>
      <c r="R885" s="73"/>
      <c r="S885" s="73"/>
      <c r="T885" s="74"/>
      <c r="U885" s="28"/>
      <c r="V885" s="28"/>
      <c r="W885" s="28"/>
      <c r="X885" s="28"/>
      <c r="Y885" s="28"/>
      <c r="Z885" s="28"/>
      <c r="AA885" s="28"/>
      <c r="AB885" s="28"/>
      <c r="AC885" s="28"/>
      <c r="AD885" s="28"/>
      <c r="AE885" s="28"/>
      <c r="AT885" s="13" t="s">
        <v>114</v>
      </c>
      <c r="AU885" s="13" t="s">
        <v>77</v>
      </c>
    </row>
    <row r="886" s="2" customFormat="1" ht="16.5" customHeight="1">
      <c r="A886" s="28"/>
      <c r="B886" s="29"/>
      <c r="C886" s="201" t="s">
        <v>1770</v>
      </c>
      <c r="D886" s="201" t="s">
        <v>1265</v>
      </c>
      <c r="E886" s="202" t="s">
        <v>1771</v>
      </c>
      <c r="F886" s="203" t="s">
        <v>1772</v>
      </c>
      <c r="G886" s="204" t="s">
        <v>108</v>
      </c>
      <c r="H886" s="205">
        <v>5</v>
      </c>
      <c r="I886" s="206">
        <v>88.099999999999994</v>
      </c>
      <c r="J886" s="206">
        <f>ROUND(I886*H886,2)</f>
        <v>440.5</v>
      </c>
      <c r="K886" s="203" t="s">
        <v>109</v>
      </c>
      <c r="L886" s="34"/>
      <c r="M886" s="207" t="s">
        <v>17</v>
      </c>
      <c r="N886" s="208" t="s">
        <v>40</v>
      </c>
      <c r="O886" s="180">
        <v>0</v>
      </c>
      <c r="P886" s="180">
        <f>O886*H886</f>
        <v>0</v>
      </c>
      <c r="Q886" s="180">
        <v>0</v>
      </c>
      <c r="R886" s="180">
        <f>Q886*H886</f>
        <v>0</v>
      </c>
      <c r="S886" s="180">
        <v>0</v>
      </c>
      <c r="T886" s="181">
        <f>S886*H886</f>
        <v>0</v>
      </c>
      <c r="U886" s="28"/>
      <c r="V886" s="28"/>
      <c r="W886" s="28"/>
      <c r="X886" s="28"/>
      <c r="Y886" s="28"/>
      <c r="Z886" s="28"/>
      <c r="AA886" s="28"/>
      <c r="AB886" s="28"/>
      <c r="AC886" s="28"/>
      <c r="AD886" s="28"/>
      <c r="AE886" s="28"/>
      <c r="AR886" s="182" t="s">
        <v>1268</v>
      </c>
      <c r="AT886" s="182" t="s">
        <v>1265</v>
      </c>
      <c r="AU886" s="182" t="s">
        <v>77</v>
      </c>
      <c r="AY886" s="13" t="s">
        <v>111</v>
      </c>
      <c r="BE886" s="183">
        <f>IF(N886="základní",J886,0)</f>
        <v>440.5</v>
      </c>
      <c r="BF886" s="183">
        <f>IF(N886="snížená",J886,0)</f>
        <v>0</v>
      </c>
      <c r="BG886" s="183">
        <f>IF(N886="zákl. přenesená",J886,0)</f>
        <v>0</v>
      </c>
      <c r="BH886" s="183">
        <f>IF(N886="sníž. přenesená",J886,0)</f>
        <v>0</v>
      </c>
      <c r="BI886" s="183">
        <f>IF(N886="nulová",J886,0)</f>
        <v>0</v>
      </c>
      <c r="BJ886" s="13" t="s">
        <v>77</v>
      </c>
      <c r="BK886" s="183">
        <f>ROUND(I886*H886,2)</f>
        <v>440.5</v>
      </c>
      <c r="BL886" s="13" t="s">
        <v>1268</v>
      </c>
      <c r="BM886" s="182" t="s">
        <v>1773</v>
      </c>
    </row>
    <row r="887" s="2" customFormat="1">
      <c r="A887" s="28"/>
      <c r="B887" s="29"/>
      <c r="C887" s="30"/>
      <c r="D887" s="184" t="s">
        <v>114</v>
      </c>
      <c r="E887" s="30"/>
      <c r="F887" s="185" t="s">
        <v>1772</v>
      </c>
      <c r="G887" s="30"/>
      <c r="H887" s="30"/>
      <c r="I887" s="30"/>
      <c r="J887" s="30"/>
      <c r="K887" s="30"/>
      <c r="L887" s="34"/>
      <c r="M887" s="186"/>
      <c r="N887" s="187"/>
      <c r="O887" s="73"/>
      <c r="P887" s="73"/>
      <c r="Q887" s="73"/>
      <c r="R887" s="73"/>
      <c r="S887" s="73"/>
      <c r="T887" s="74"/>
      <c r="U887" s="28"/>
      <c r="V887" s="28"/>
      <c r="W887" s="28"/>
      <c r="X887" s="28"/>
      <c r="Y887" s="28"/>
      <c r="Z887" s="28"/>
      <c r="AA887" s="28"/>
      <c r="AB887" s="28"/>
      <c r="AC887" s="28"/>
      <c r="AD887" s="28"/>
      <c r="AE887" s="28"/>
      <c r="AT887" s="13" t="s">
        <v>114</v>
      </c>
      <c r="AU887" s="13" t="s">
        <v>77</v>
      </c>
    </row>
    <row r="888" s="2" customFormat="1" ht="16.5" customHeight="1">
      <c r="A888" s="28"/>
      <c r="B888" s="29"/>
      <c r="C888" s="201" t="s">
        <v>1774</v>
      </c>
      <c r="D888" s="201" t="s">
        <v>1265</v>
      </c>
      <c r="E888" s="202" t="s">
        <v>1775</v>
      </c>
      <c r="F888" s="203" t="s">
        <v>1776</v>
      </c>
      <c r="G888" s="204" t="s">
        <v>108</v>
      </c>
      <c r="H888" s="205">
        <v>5</v>
      </c>
      <c r="I888" s="206">
        <v>341</v>
      </c>
      <c r="J888" s="206">
        <f>ROUND(I888*H888,2)</f>
        <v>1705</v>
      </c>
      <c r="K888" s="203" t="s">
        <v>109</v>
      </c>
      <c r="L888" s="34"/>
      <c r="M888" s="207" t="s">
        <v>17</v>
      </c>
      <c r="N888" s="208" t="s">
        <v>40</v>
      </c>
      <c r="O888" s="180">
        <v>0</v>
      </c>
      <c r="P888" s="180">
        <f>O888*H888</f>
        <v>0</v>
      </c>
      <c r="Q888" s="180">
        <v>0</v>
      </c>
      <c r="R888" s="180">
        <f>Q888*H888</f>
        <v>0</v>
      </c>
      <c r="S888" s="180">
        <v>0</v>
      </c>
      <c r="T888" s="181">
        <f>S888*H888</f>
        <v>0</v>
      </c>
      <c r="U888" s="28"/>
      <c r="V888" s="28"/>
      <c r="W888" s="28"/>
      <c r="X888" s="28"/>
      <c r="Y888" s="28"/>
      <c r="Z888" s="28"/>
      <c r="AA888" s="28"/>
      <c r="AB888" s="28"/>
      <c r="AC888" s="28"/>
      <c r="AD888" s="28"/>
      <c r="AE888" s="28"/>
      <c r="AR888" s="182" t="s">
        <v>1268</v>
      </c>
      <c r="AT888" s="182" t="s">
        <v>1265</v>
      </c>
      <c r="AU888" s="182" t="s">
        <v>77</v>
      </c>
      <c r="AY888" s="13" t="s">
        <v>111</v>
      </c>
      <c r="BE888" s="183">
        <f>IF(N888="základní",J888,0)</f>
        <v>1705</v>
      </c>
      <c r="BF888" s="183">
        <f>IF(N888="snížená",J888,0)</f>
        <v>0</v>
      </c>
      <c r="BG888" s="183">
        <f>IF(N888="zákl. přenesená",J888,0)</f>
        <v>0</v>
      </c>
      <c r="BH888" s="183">
        <f>IF(N888="sníž. přenesená",J888,0)</f>
        <v>0</v>
      </c>
      <c r="BI888" s="183">
        <f>IF(N888="nulová",J888,0)</f>
        <v>0</v>
      </c>
      <c r="BJ888" s="13" t="s">
        <v>77</v>
      </c>
      <c r="BK888" s="183">
        <f>ROUND(I888*H888,2)</f>
        <v>1705</v>
      </c>
      <c r="BL888" s="13" t="s">
        <v>1268</v>
      </c>
      <c r="BM888" s="182" t="s">
        <v>1777</v>
      </c>
    </row>
    <row r="889" s="2" customFormat="1">
      <c r="A889" s="28"/>
      <c r="B889" s="29"/>
      <c r="C889" s="30"/>
      <c r="D889" s="184" t="s">
        <v>114</v>
      </c>
      <c r="E889" s="30"/>
      <c r="F889" s="185" t="s">
        <v>1776</v>
      </c>
      <c r="G889" s="30"/>
      <c r="H889" s="30"/>
      <c r="I889" s="30"/>
      <c r="J889" s="30"/>
      <c r="K889" s="30"/>
      <c r="L889" s="34"/>
      <c r="M889" s="186"/>
      <c r="N889" s="187"/>
      <c r="O889" s="73"/>
      <c r="P889" s="73"/>
      <c r="Q889" s="73"/>
      <c r="R889" s="73"/>
      <c r="S889" s="73"/>
      <c r="T889" s="74"/>
      <c r="U889" s="28"/>
      <c r="V889" s="28"/>
      <c r="W889" s="28"/>
      <c r="X889" s="28"/>
      <c r="Y889" s="28"/>
      <c r="Z889" s="28"/>
      <c r="AA889" s="28"/>
      <c r="AB889" s="28"/>
      <c r="AC889" s="28"/>
      <c r="AD889" s="28"/>
      <c r="AE889" s="28"/>
      <c r="AT889" s="13" t="s">
        <v>114</v>
      </c>
      <c r="AU889" s="13" t="s">
        <v>77</v>
      </c>
    </row>
    <row r="890" s="2" customFormat="1" ht="16.5" customHeight="1">
      <c r="A890" s="28"/>
      <c r="B890" s="29"/>
      <c r="C890" s="201" t="s">
        <v>1778</v>
      </c>
      <c r="D890" s="201" t="s">
        <v>1265</v>
      </c>
      <c r="E890" s="202" t="s">
        <v>1779</v>
      </c>
      <c r="F890" s="203" t="s">
        <v>1780</v>
      </c>
      <c r="G890" s="204" t="s">
        <v>108</v>
      </c>
      <c r="H890" s="205">
        <v>5</v>
      </c>
      <c r="I890" s="206">
        <v>86.900000000000006</v>
      </c>
      <c r="J890" s="206">
        <f>ROUND(I890*H890,2)</f>
        <v>434.5</v>
      </c>
      <c r="K890" s="203" t="s">
        <v>109</v>
      </c>
      <c r="L890" s="34"/>
      <c r="M890" s="207" t="s">
        <v>17</v>
      </c>
      <c r="N890" s="208" t="s">
        <v>40</v>
      </c>
      <c r="O890" s="180">
        <v>0</v>
      </c>
      <c r="P890" s="180">
        <f>O890*H890</f>
        <v>0</v>
      </c>
      <c r="Q890" s="180">
        <v>0</v>
      </c>
      <c r="R890" s="180">
        <f>Q890*H890</f>
        <v>0</v>
      </c>
      <c r="S890" s="180">
        <v>0</v>
      </c>
      <c r="T890" s="181">
        <f>S890*H890</f>
        <v>0</v>
      </c>
      <c r="U890" s="28"/>
      <c r="V890" s="28"/>
      <c r="W890" s="28"/>
      <c r="X890" s="28"/>
      <c r="Y890" s="28"/>
      <c r="Z890" s="28"/>
      <c r="AA890" s="28"/>
      <c r="AB890" s="28"/>
      <c r="AC890" s="28"/>
      <c r="AD890" s="28"/>
      <c r="AE890" s="28"/>
      <c r="AR890" s="182" t="s">
        <v>1268</v>
      </c>
      <c r="AT890" s="182" t="s">
        <v>1265</v>
      </c>
      <c r="AU890" s="182" t="s">
        <v>77</v>
      </c>
      <c r="AY890" s="13" t="s">
        <v>111</v>
      </c>
      <c r="BE890" s="183">
        <f>IF(N890="základní",J890,0)</f>
        <v>434.5</v>
      </c>
      <c r="BF890" s="183">
        <f>IF(N890="snížená",J890,0)</f>
        <v>0</v>
      </c>
      <c r="BG890" s="183">
        <f>IF(N890="zákl. přenesená",J890,0)</f>
        <v>0</v>
      </c>
      <c r="BH890" s="183">
        <f>IF(N890="sníž. přenesená",J890,0)</f>
        <v>0</v>
      </c>
      <c r="BI890" s="183">
        <f>IF(N890="nulová",J890,0)</f>
        <v>0</v>
      </c>
      <c r="BJ890" s="13" t="s">
        <v>77</v>
      </c>
      <c r="BK890" s="183">
        <f>ROUND(I890*H890,2)</f>
        <v>434.5</v>
      </c>
      <c r="BL890" s="13" t="s">
        <v>1268</v>
      </c>
      <c r="BM890" s="182" t="s">
        <v>1781</v>
      </c>
    </row>
    <row r="891" s="2" customFormat="1">
      <c r="A891" s="28"/>
      <c r="B891" s="29"/>
      <c r="C891" s="30"/>
      <c r="D891" s="184" t="s">
        <v>114</v>
      </c>
      <c r="E891" s="30"/>
      <c r="F891" s="185" t="s">
        <v>1780</v>
      </c>
      <c r="G891" s="30"/>
      <c r="H891" s="30"/>
      <c r="I891" s="30"/>
      <c r="J891" s="30"/>
      <c r="K891" s="30"/>
      <c r="L891" s="34"/>
      <c r="M891" s="186"/>
      <c r="N891" s="187"/>
      <c r="O891" s="73"/>
      <c r="P891" s="73"/>
      <c r="Q891" s="73"/>
      <c r="R891" s="73"/>
      <c r="S891" s="73"/>
      <c r="T891" s="74"/>
      <c r="U891" s="28"/>
      <c r="V891" s="28"/>
      <c r="W891" s="28"/>
      <c r="X891" s="28"/>
      <c r="Y891" s="28"/>
      <c r="Z891" s="28"/>
      <c r="AA891" s="28"/>
      <c r="AB891" s="28"/>
      <c r="AC891" s="28"/>
      <c r="AD891" s="28"/>
      <c r="AE891" s="28"/>
      <c r="AT891" s="13" t="s">
        <v>114</v>
      </c>
      <c r="AU891" s="13" t="s">
        <v>77</v>
      </c>
    </row>
    <row r="892" s="2" customFormat="1" ht="16.5" customHeight="1">
      <c r="A892" s="28"/>
      <c r="B892" s="29"/>
      <c r="C892" s="201" t="s">
        <v>1782</v>
      </c>
      <c r="D892" s="201" t="s">
        <v>1265</v>
      </c>
      <c r="E892" s="202" t="s">
        <v>1783</v>
      </c>
      <c r="F892" s="203" t="s">
        <v>1784</v>
      </c>
      <c r="G892" s="204" t="s">
        <v>108</v>
      </c>
      <c r="H892" s="205">
        <v>5</v>
      </c>
      <c r="I892" s="206">
        <v>4720</v>
      </c>
      <c r="J892" s="206">
        <f>ROUND(I892*H892,2)</f>
        <v>23600</v>
      </c>
      <c r="K892" s="203" t="s">
        <v>109</v>
      </c>
      <c r="L892" s="34"/>
      <c r="M892" s="207" t="s">
        <v>17</v>
      </c>
      <c r="N892" s="208" t="s">
        <v>40</v>
      </c>
      <c r="O892" s="180">
        <v>0</v>
      </c>
      <c r="P892" s="180">
        <f>O892*H892</f>
        <v>0</v>
      </c>
      <c r="Q892" s="180">
        <v>0</v>
      </c>
      <c r="R892" s="180">
        <f>Q892*H892</f>
        <v>0</v>
      </c>
      <c r="S892" s="180">
        <v>0</v>
      </c>
      <c r="T892" s="181">
        <f>S892*H892</f>
        <v>0</v>
      </c>
      <c r="U892" s="28"/>
      <c r="V892" s="28"/>
      <c r="W892" s="28"/>
      <c r="X892" s="28"/>
      <c r="Y892" s="28"/>
      <c r="Z892" s="28"/>
      <c r="AA892" s="28"/>
      <c r="AB892" s="28"/>
      <c r="AC892" s="28"/>
      <c r="AD892" s="28"/>
      <c r="AE892" s="28"/>
      <c r="AR892" s="182" t="s">
        <v>1268</v>
      </c>
      <c r="AT892" s="182" t="s">
        <v>1265</v>
      </c>
      <c r="AU892" s="182" t="s">
        <v>77</v>
      </c>
      <c r="AY892" s="13" t="s">
        <v>111</v>
      </c>
      <c r="BE892" s="183">
        <f>IF(N892="základní",J892,0)</f>
        <v>23600</v>
      </c>
      <c r="BF892" s="183">
        <f>IF(N892="snížená",J892,0)</f>
        <v>0</v>
      </c>
      <c r="BG892" s="183">
        <f>IF(N892="zákl. přenesená",J892,0)</f>
        <v>0</v>
      </c>
      <c r="BH892" s="183">
        <f>IF(N892="sníž. přenesená",J892,0)</f>
        <v>0</v>
      </c>
      <c r="BI892" s="183">
        <f>IF(N892="nulová",J892,0)</f>
        <v>0</v>
      </c>
      <c r="BJ892" s="13" t="s">
        <v>77</v>
      </c>
      <c r="BK892" s="183">
        <f>ROUND(I892*H892,2)</f>
        <v>23600</v>
      </c>
      <c r="BL892" s="13" t="s">
        <v>1268</v>
      </c>
      <c r="BM892" s="182" t="s">
        <v>1785</v>
      </c>
    </row>
    <row r="893" s="2" customFormat="1">
      <c r="A893" s="28"/>
      <c r="B893" s="29"/>
      <c r="C893" s="30"/>
      <c r="D893" s="184" t="s">
        <v>114</v>
      </c>
      <c r="E893" s="30"/>
      <c r="F893" s="185" t="s">
        <v>1784</v>
      </c>
      <c r="G893" s="30"/>
      <c r="H893" s="30"/>
      <c r="I893" s="30"/>
      <c r="J893" s="30"/>
      <c r="K893" s="30"/>
      <c r="L893" s="34"/>
      <c r="M893" s="186"/>
      <c r="N893" s="187"/>
      <c r="O893" s="73"/>
      <c r="P893" s="73"/>
      <c r="Q893" s="73"/>
      <c r="R893" s="73"/>
      <c r="S893" s="73"/>
      <c r="T893" s="74"/>
      <c r="U893" s="28"/>
      <c r="V893" s="28"/>
      <c r="W893" s="28"/>
      <c r="X893" s="28"/>
      <c r="Y893" s="28"/>
      <c r="Z893" s="28"/>
      <c r="AA893" s="28"/>
      <c r="AB893" s="28"/>
      <c r="AC893" s="28"/>
      <c r="AD893" s="28"/>
      <c r="AE893" s="28"/>
      <c r="AT893" s="13" t="s">
        <v>114</v>
      </c>
      <c r="AU893" s="13" t="s">
        <v>77</v>
      </c>
    </row>
    <row r="894" s="2" customFormat="1" ht="16.5" customHeight="1">
      <c r="A894" s="28"/>
      <c r="B894" s="29"/>
      <c r="C894" s="201" t="s">
        <v>1786</v>
      </c>
      <c r="D894" s="201" t="s">
        <v>1265</v>
      </c>
      <c r="E894" s="202" t="s">
        <v>1787</v>
      </c>
      <c r="F894" s="203" t="s">
        <v>1788</v>
      </c>
      <c r="G894" s="204" t="s">
        <v>108</v>
      </c>
      <c r="H894" s="205">
        <v>2</v>
      </c>
      <c r="I894" s="206">
        <v>1570</v>
      </c>
      <c r="J894" s="206">
        <f>ROUND(I894*H894,2)</f>
        <v>3140</v>
      </c>
      <c r="K894" s="203" t="s">
        <v>109</v>
      </c>
      <c r="L894" s="34"/>
      <c r="M894" s="207" t="s">
        <v>17</v>
      </c>
      <c r="N894" s="208" t="s">
        <v>40</v>
      </c>
      <c r="O894" s="180">
        <v>0</v>
      </c>
      <c r="P894" s="180">
        <f>O894*H894</f>
        <v>0</v>
      </c>
      <c r="Q894" s="180">
        <v>0</v>
      </c>
      <c r="R894" s="180">
        <f>Q894*H894</f>
        <v>0</v>
      </c>
      <c r="S894" s="180">
        <v>0</v>
      </c>
      <c r="T894" s="181">
        <f>S894*H894</f>
        <v>0</v>
      </c>
      <c r="U894" s="28"/>
      <c r="V894" s="28"/>
      <c r="W894" s="28"/>
      <c r="X894" s="28"/>
      <c r="Y894" s="28"/>
      <c r="Z894" s="28"/>
      <c r="AA894" s="28"/>
      <c r="AB894" s="28"/>
      <c r="AC894" s="28"/>
      <c r="AD894" s="28"/>
      <c r="AE894" s="28"/>
      <c r="AR894" s="182" t="s">
        <v>1268</v>
      </c>
      <c r="AT894" s="182" t="s">
        <v>1265</v>
      </c>
      <c r="AU894" s="182" t="s">
        <v>77</v>
      </c>
      <c r="AY894" s="13" t="s">
        <v>111</v>
      </c>
      <c r="BE894" s="183">
        <f>IF(N894="základní",J894,0)</f>
        <v>3140</v>
      </c>
      <c r="BF894" s="183">
        <f>IF(N894="snížená",J894,0)</f>
        <v>0</v>
      </c>
      <c r="BG894" s="183">
        <f>IF(N894="zákl. přenesená",J894,0)</f>
        <v>0</v>
      </c>
      <c r="BH894" s="183">
        <f>IF(N894="sníž. přenesená",J894,0)</f>
        <v>0</v>
      </c>
      <c r="BI894" s="183">
        <f>IF(N894="nulová",J894,0)</f>
        <v>0</v>
      </c>
      <c r="BJ894" s="13" t="s">
        <v>77</v>
      </c>
      <c r="BK894" s="183">
        <f>ROUND(I894*H894,2)</f>
        <v>3140</v>
      </c>
      <c r="BL894" s="13" t="s">
        <v>1268</v>
      </c>
      <c r="BM894" s="182" t="s">
        <v>1789</v>
      </c>
    </row>
    <row r="895" s="2" customFormat="1">
      <c r="A895" s="28"/>
      <c r="B895" s="29"/>
      <c r="C895" s="30"/>
      <c r="D895" s="184" t="s">
        <v>114</v>
      </c>
      <c r="E895" s="30"/>
      <c r="F895" s="185" t="s">
        <v>1788</v>
      </c>
      <c r="G895" s="30"/>
      <c r="H895" s="30"/>
      <c r="I895" s="30"/>
      <c r="J895" s="30"/>
      <c r="K895" s="30"/>
      <c r="L895" s="34"/>
      <c r="M895" s="186"/>
      <c r="N895" s="187"/>
      <c r="O895" s="73"/>
      <c r="P895" s="73"/>
      <c r="Q895" s="73"/>
      <c r="R895" s="73"/>
      <c r="S895" s="73"/>
      <c r="T895" s="74"/>
      <c r="U895" s="28"/>
      <c r="V895" s="28"/>
      <c r="W895" s="28"/>
      <c r="X895" s="28"/>
      <c r="Y895" s="28"/>
      <c r="Z895" s="28"/>
      <c r="AA895" s="28"/>
      <c r="AB895" s="28"/>
      <c r="AC895" s="28"/>
      <c r="AD895" s="28"/>
      <c r="AE895" s="28"/>
      <c r="AT895" s="13" t="s">
        <v>114</v>
      </c>
      <c r="AU895" s="13" t="s">
        <v>77</v>
      </c>
    </row>
    <row r="896" s="2" customFormat="1" ht="16.5" customHeight="1">
      <c r="A896" s="28"/>
      <c r="B896" s="29"/>
      <c r="C896" s="201" t="s">
        <v>1790</v>
      </c>
      <c r="D896" s="201" t="s">
        <v>1265</v>
      </c>
      <c r="E896" s="202" t="s">
        <v>1791</v>
      </c>
      <c r="F896" s="203" t="s">
        <v>1792</v>
      </c>
      <c r="G896" s="204" t="s">
        <v>108</v>
      </c>
      <c r="H896" s="205">
        <v>2</v>
      </c>
      <c r="I896" s="206">
        <v>635</v>
      </c>
      <c r="J896" s="206">
        <f>ROUND(I896*H896,2)</f>
        <v>1270</v>
      </c>
      <c r="K896" s="203" t="s">
        <v>109</v>
      </c>
      <c r="L896" s="34"/>
      <c r="M896" s="207" t="s">
        <v>17</v>
      </c>
      <c r="N896" s="208" t="s">
        <v>40</v>
      </c>
      <c r="O896" s="180">
        <v>0</v>
      </c>
      <c r="P896" s="180">
        <f>O896*H896</f>
        <v>0</v>
      </c>
      <c r="Q896" s="180">
        <v>0</v>
      </c>
      <c r="R896" s="180">
        <f>Q896*H896</f>
        <v>0</v>
      </c>
      <c r="S896" s="180">
        <v>0</v>
      </c>
      <c r="T896" s="181">
        <f>S896*H896</f>
        <v>0</v>
      </c>
      <c r="U896" s="28"/>
      <c r="V896" s="28"/>
      <c r="W896" s="28"/>
      <c r="X896" s="28"/>
      <c r="Y896" s="28"/>
      <c r="Z896" s="28"/>
      <c r="AA896" s="28"/>
      <c r="AB896" s="28"/>
      <c r="AC896" s="28"/>
      <c r="AD896" s="28"/>
      <c r="AE896" s="28"/>
      <c r="AR896" s="182" t="s">
        <v>1268</v>
      </c>
      <c r="AT896" s="182" t="s">
        <v>1265</v>
      </c>
      <c r="AU896" s="182" t="s">
        <v>77</v>
      </c>
      <c r="AY896" s="13" t="s">
        <v>111</v>
      </c>
      <c r="BE896" s="183">
        <f>IF(N896="základní",J896,0)</f>
        <v>1270</v>
      </c>
      <c r="BF896" s="183">
        <f>IF(N896="snížená",J896,0)</f>
        <v>0</v>
      </c>
      <c r="BG896" s="183">
        <f>IF(N896="zákl. přenesená",J896,0)</f>
        <v>0</v>
      </c>
      <c r="BH896" s="183">
        <f>IF(N896="sníž. přenesená",J896,0)</f>
        <v>0</v>
      </c>
      <c r="BI896" s="183">
        <f>IF(N896="nulová",J896,0)</f>
        <v>0</v>
      </c>
      <c r="BJ896" s="13" t="s">
        <v>77</v>
      </c>
      <c r="BK896" s="183">
        <f>ROUND(I896*H896,2)</f>
        <v>1270</v>
      </c>
      <c r="BL896" s="13" t="s">
        <v>1268</v>
      </c>
      <c r="BM896" s="182" t="s">
        <v>1793</v>
      </c>
    </row>
    <row r="897" s="2" customFormat="1">
      <c r="A897" s="28"/>
      <c r="B897" s="29"/>
      <c r="C897" s="30"/>
      <c r="D897" s="184" t="s">
        <v>114</v>
      </c>
      <c r="E897" s="30"/>
      <c r="F897" s="185" t="s">
        <v>1792</v>
      </c>
      <c r="G897" s="30"/>
      <c r="H897" s="30"/>
      <c r="I897" s="30"/>
      <c r="J897" s="30"/>
      <c r="K897" s="30"/>
      <c r="L897" s="34"/>
      <c r="M897" s="186"/>
      <c r="N897" s="187"/>
      <c r="O897" s="73"/>
      <c r="P897" s="73"/>
      <c r="Q897" s="73"/>
      <c r="R897" s="73"/>
      <c r="S897" s="73"/>
      <c r="T897" s="74"/>
      <c r="U897" s="28"/>
      <c r="V897" s="28"/>
      <c r="W897" s="28"/>
      <c r="X897" s="28"/>
      <c r="Y897" s="28"/>
      <c r="Z897" s="28"/>
      <c r="AA897" s="28"/>
      <c r="AB897" s="28"/>
      <c r="AC897" s="28"/>
      <c r="AD897" s="28"/>
      <c r="AE897" s="28"/>
      <c r="AT897" s="13" t="s">
        <v>114</v>
      </c>
      <c r="AU897" s="13" t="s">
        <v>77</v>
      </c>
    </row>
    <row r="898" s="2" customFormat="1" ht="16.5" customHeight="1">
      <c r="A898" s="28"/>
      <c r="B898" s="29"/>
      <c r="C898" s="201" t="s">
        <v>1794</v>
      </c>
      <c r="D898" s="201" t="s">
        <v>1265</v>
      </c>
      <c r="E898" s="202" t="s">
        <v>1795</v>
      </c>
      <c r="F898" s="203" t="s">
        <v>1796</v>
      </c>
      <c r="G898" s="204" t="s">
        <v>108</v>
      </c>
      <c r="H898" s="205">
        <v>2</v>
      </c>
      <c r="I898" s="206">
        <v>3530</v>
      </c>
      <c r="J898" s="206">
        <f>ROUND(I898*H898,2)</f>
        <v>7060</v>
      </c>
      <c r="K898" s="203" t="s">
        <v>109</v>
      </c>
      <c r="L898" s="34"/>
      <c r="M898" s="207" t="s">
        <v>17</v>
      </c>
      <c r="N898" s="208" t="s">
        <v>40</v>
      </c>
      <c r="O898" s="180">
        <v>0</v>
      </c>
      <c r="P898" s="180">
        <f>O898*H898</f>
        <v>0</v>
      </c>
      <c r="Q898" s="180">
        <v>0</v>
      </c>
      <c r="R898" s="180">
        <f>Q898*H898</f>
        <v>0</v>
      </c>
      <c r="S898" s="180">
        <v>0</v>
      </c>
      <c r="T898" s="181">
        <f>S898*H898</f>
        <v>0</v>
      </c>
      <c r="U898" s="28"/>
      <c r="V898" s="28"/>
      <c r="W898" s="28"/>
      <c r="X898" s="28"/>
      <c r="Y898" s="28"/>
      <c r="Z898" s="28"/>
      <c r="AA898" s="28"/>
      <c r="AB898" s="28"/>
      <c r="AC898" s="28"/>
      <c r="AD898" s="28"/>
      <c r="AE898" s="28"/>
      <c r="AR898" s="182" t="s">
        <v>1268</v>
      </c>
      <c r="AT898" s="182" t="s">
        <v>1265</v>
      </c>
      <c r="AU898" s="182" t="s">
        <v>77</v>
      </c>
      <c r="AY898" s="13" t="s">
        <v>111</v>
      </c>
      <c r="BE898" s="183">
        <f>IF(N898="základní",J898,0)</f>
        <v>7060</v>
      </c>
      <c r="BF898" s="183">
        <f>IF(N898="snížená",J898,0)</f>
        <v>0</v>
      </c>
      <c r="BG898" s="183">
        <f>IF(N898="zákl. přenesená",J898,0)</f>
        <v>0</v>
      </c>
      <c r="BH898" s="183">
        <f>IF(N898="sníž. přenesená",J898,0)</f>
        <v>0</v>
      </c>
      <c r="BI898" s="183">
        <f>IF(N898="nulová",J898,0)</f>
        <v>0</v>
      </c>
      <c r="BJ898" s="13" t="s">
        <v>77</v>
      </c>
      <c r="BK898" s="183">
        <f>ROUND(I898*H898,2)</f>
        <v>7060</v>
      </c>
      <c r="BL898" s="13" t="s">
        <v>1268</v>
      </c>
      <c r="BM898" s="182" t="s">
        <v>1797</v>
      </c>
    </row>
    <row r="899" s="2" customFormat="1">
      <c r="A899" s="28"/>
      <c r="B899" s="29"/>
      <c r="C899" s="30"/>
      <c r="D899" s="184" t="s">
        <v>114</v>
      </c>
      <c r="E899" s="30"/>
      <c r="F899" s="185" t="s">
        <v>1798</v>
      </c>
      <c r="G899" s="30"/>
      <c r="H899" s="30"/>
      <c r="I899" s="30"/>
      <c r="J899" s="30"/>
      <c r="K899" s="30"/>
      <c r="L899" s="34"/>
      <c r="M899" s="186"/>
      <c r="N899" s="187"/>
      <c r="O899" s="73"/>
      <c r="P899" s="73"/>
      <c r="Q899" s="73"/>
      <c r="R899" s="73"/>
      <c r="S899" s="73"/>
      <c r="T899" s="74"/>
      <c r="U899" s="28"/>
      <c r="V899" s="28"/>
      <c r="W899" s="28"/>
      <c r="X899" s="28"/>
      <c r="Y899" s="28"/>
      <c r="Z899" s="28"/>
      <c r="AA899" s="28"/>
      <c r="AB899" s="28"/>
      <c r="AC899" s="28"/>
      <c r="AD899" s="28"/>
      <c r="AE899" s="28"/>
      <c r="AT899" s="13" t="s">
        <v>114</v>
      </c>
      <c r="AU899" s="13" t="s">
        <v>77</v>
      </c>
    </row>
    <row r="900" s="2" customFormat="1" ht="16.5" customHeight="1">
      <c r="A900" s="28"/>
      <c r="B900" s="29"/>
      <c r="C900" s="201" t="s">
        <v>1799</v>
      </c>
      <c r="D900" s="201" t="s">
        <v>1265</v>
      </c>
      <c r="E900" s="202" t="s">
        <v>1800</v>
      </c>
      <c r="F900" s="203" t="s">
        <v>1801</v>
      </c>
      <c r="G900" s="204" t="s">
        <v>108</v>
      </c>
      <c r="H900" s="205">
        <v>2</v>
      </c>
      <c r="I900" s="206">
        <v>3530</v>
      </c>
      <c r="J900" s="206">
        <f>ROUND(I900*H900,2)</f>
        <v>7060</v>
      </c>
      <c r="K900" s="203" t="s">
        <v>109</v>
      </c>
      <c r="L900" s="34"/>
      <c r="M900" s="207" t="s">
        <v>17</v>
      </c>
      <c r="N900" s="208" t="s">
        <v>40</v>
      </c>
      <c r="O900" s="180">
        <v>0</v>
      </c>
      <c r="P900" s="180">
        <f>O900*H900</f>
        <v>0</v>
      </c>
      <c r="Q900" s="180">
        <v>0</v>
      </c>
      <c r="R900" s="180">
        <f>Q900*H900</f>
        <v>0</v>
      </c>
      <c r="S900" s="180">
        <v>0</v>
      </c>
      <c r="T900" s="181">
        <f>S900*H900</f>
        <v>0</v>
      </c>
      <c r="U900" s="28"/>
      <c r="V900" s="28"/>
      <c r="W900" s="28"/>
      <c r="X900" s="28"/>
      <c r="Y900" s="28"/>
      <c r="Z900" s="28"/>
      <c r="AA900" s="28"/>
      <c r="AB900" s="28"/>
      <c r="AC900" s="28"/>
      <c r="AD900" s="28"/>
      <c r="AE900" s="28"/>
      <c r="AR900" s="182" t="s">
        <v>1268</v>
      </c>
      <c r="AT900" s="182" t="s">
        <v>1265</v>
      </c>
      <c r="AU900" s="182" t="s">
        <v>77</v>
      </c>
      <c r="AY900" s="13" t="s">
        <v>111</v>
      </c>
      <c r="BE900" s="183">
        <f>IF(N900="základní",J900,0)</f>
        <v>7060</v>
      </c>
      <c r="BF900" s="183">
        <f>IF(N900="snížená",J900,0)</f>
        <v>0</v>
      </c>
      <c r="BG900" s="183">
        <f>IF(N900="zákl. přenesená",J900,0)</f>
        <v>0</v>
      </c>
      <c r="BH900" s="183">
        <f>IF(N900="sníž. přenesená",J900,0)</f>
        <v>0</v>
      </c>
      <c r="BI900" s="183">
        <f>IF(N900="nulová",J900,0)</f>
        <v>0</v>
      </c>
      <c r="BJ900" s="13" t="s">
        <v>77</v>
      </c>
      <c r="BK900" s="183">
        <f>ROUND(I900*H900,2)</f>
        <v>7060</v>
      </c>
      <c r="BL900" s="13" t="s">
        <v>1268</v>
      </c>
      <c r="BM900" s="182" t="s">
        <v>1802</v>
      </c>
    </row>
    <row r="901" s="2" customFormat="1">
      <c r="A901" s="28"/>
      <c r="B901" s="29"/>
      <c r="C901" s="30"/>
      <c r="D901" s="184" t="s">
        <v>114</v>
      </c>
      <c r="E901" s="30"/>
      <c r="F901" s="185" t="s">
        <v>1803</v>
      </c>
      <c r="G901" s="30"/>
      <c r="H901" s="30"/>
      <c r="I901" s="30"/>
      <c r="J901" s="30"/>
      <c r="K901" s="30"/>
      <c r="L901" s="34"/>
      <c r="M901" s="186"/>
      <c r="N901" s="187"/>
      <c r="O901" s="73"/>
      <c r="P901" s="73"/>
      <c r="Q901" s="73"/>
      <c r="R901" s="73"/>
      <c r="S901" s="73"/>
      <c r="T901" s="74"/>
      <c r="U901" s="28"/>
      <c r="V901" s="28"/>
      <c r="W901" s="28"/>
      <c r="X901" s="28"/>
      <c r="Y901" s="28"/>
      <c r="Z901" s="28"/>
      <c r="AA901" s="28"/>
      <c r="AB901" s="28"/>
      <c r="AC901" s="28"/>
      <c r="AD901" s="28"/>
      <c r="AE901" s="28"/>
      <c r="AT901" s="13" t="s">
        <v>114</v>
      </c>
      <c r="AU901" s="13" t="s">
        <v>77</v>
      </c>
    </row>
    <row r="902" s="2" customFormat="1" ht="16.5" customHeight="1">
      <c r="A902" s="28"/>
      <c r="B902" s="29"/>
      <c r="C902" s="201" t="s">
        <v>1804</v>
      </c>
      <c r="D902" s="201" t="s">
        <v>1265</v>
      </c>
      <c r="E902" s="202" t="s">
        <v>1805</v>
      </c>
      <c r="F902" s="203" t="s">
        <v>1806</v>
      </c>
      <c r="G902" s="204" t="s">
        <v>108</v>
      </c>
      <c r="H902" s="205">
        <v>2</v>
      </c>
      <c r="I902" s="206">
        <v>3530</v>
      </c>
      <c r="J902" s="206">
        <f>ROUND(I902*H902,2)</f>
        <v>7060</v>
      </c>
      <c r="K902" s="203" t="s">
        <v>109</v>
      </c>
      <c r="L902" s="34"/>
      <c r="M902" s="207" t="s">
        <v>17</v>
      </c>
      <c r="N902" s="208" t="s">
        <v>40</v>
      </c>
      <c r="O902" s="180">
        <v>0</v>
      </c>
      <c r="P902" s="180">
        <f>O902*H902</f>
        <v>0</v>
      </c>
      <c r="Q902" s="180">
        <v>0</v>
      </c>
      <c r="R902" s="180">
        <f>Q902*H902</f>
        <v>0</v>
      </c>
      <c r="S902" s="180">
        <v>0</v>
      </c>
      <c r="T902" s="181">
        <f>S902*H902</f>
        <v>0</v>
      </c>
      <c r="U902" s="28"/>
      <c r="V902" s="28"/>
      <c r="W902" s="28"/>
      <c r="X902" s="28"/>
      <c r="Y902" s="28"/>
      <c r="Z902" s="28"/>
      <c r="AA902" s="28"/>
      <c r="AB902" s="28"/>
      <c r="AC902" s="28"/>
      <c r="AD902" s="28"/>
      <c r="AE902" s="28"/>
      <c r="AR902" s="182" t="s">
        <v>1268</v>
      </c>
      <c r="AT902" s="182" t="s">
        <v>1265</v>
      </c>
      <c r="AU902" s="182" t="s">
        <v>77</v>
      </c>
      <c r="AY902" s="13" t="s">
        <v>111</v>
      </c>
      <c r="BE902" s="183">
        <f>IF(N902="základní",J902,0)</f>
        <v>7060</v>
      </c>
      <c r="BF902" s="183">
        <f>IF(N902="snížená",J902,0)</f>
        <v>0</v>
      </c>
      <c r="BG902" s="183">
        <f>IF(N902="zákl. přenesená",J902,0)</f>
        <v>0</v>
      </c>
      <c r="BH902" s="183">
        <f>IF(N902="sníž. přenesená",J902,0)</f>
        <v>0</v>
      </c>
      <c r="BI902" s="183">
        <f>IF(N902="nulová",J902,0)</f>
        <v>0</v>
      </c>
      <c r="BJ902" s="13" t="s">
        <v>77</v>
      </c>
      <c r="BK902" s="183">
        <f>ROUND(I902*H902,2)</f>
        <v>7060</v>
      </c>
      <c r="BL902" s="13" t="s">
        <v>1268</v>
      </c>
      <c r="BM902" s="182" t="s">
        <v>1807</v>
      </c>
    </row>
    <row r="903" s="2" customFormat="1">
      <c r="A903" s="28"/>
      <c r="B903" s="29"/>
      <c r="C903" s="30"/>
      <c r="D903" s="184" t="s">
        <v>114</v>
      </c>
      <c r="E903" s="30"/>
      <c r="F903" s="185" t="s">
        <v>1808</v>
      </c>
      <c r="G903" s="30"/>
      <c r="H903" s="30"/>
      <c r="I903" s="30"/>
      <c r="J903" s="30"/>
      <c r="K903" s="30"/>
      <c r="L903" s="34"/>
      <c r="M903" s="186"/>
      <c r="N903" s="187"/>
      <c r="O903" s="73"/>
      <c r="P903" s="73"/>
      <c r="Q903" s="73"/>
      <c r="R903" s="73"/>
      <c r="S903" s="73"/>
      <c r="T903" s="74"/>
      <c r="U903" s="28"/>
      <c r="V903" s="28"/>
      <c r="W903" s="28"/>
      <c r="X903" s="28"/>
      <c r="Y903" s="28"/>
      <c r="Z903" s="28"/>
      <c r="AA903" s="28"/>
      <c r="AB903" s="28"/>
      <c r="AC903" s="28"/>
      <c r="AD903" s="28"/>
      <c r="AE903" s="28"/>
      <c r="AT903" s="13" t="s">
        <v>114</v>
      </c>
      <c r="AU903" s="13" t="s">
        <v>77</v>
      </c>
    </row>
    <row r="904" s="2" customFormat="1" ht="16.5" customHeight="1">
      <c r="A904" s="28"/>
      <c r="B904" s="29"/>
      <c r="C904" s="201" t="s">
        <v>1809</v>
      </c>
      <c r="D904" s="201" t="s">
        <v>1265</v>
      </c>
      <c r="E904" s="202" t="s">
        <v>1810</v>
      </c>
      <c r="F904" s="203" t="s">
        <v>1811</v>
      </c>
      <c r="G904" s="204" t="s">
        <v>108</v>
      </c>
      <c r="H904" s="205">
        <v>2</v>
      </c>
      <c r="I904" s="206">
        <v>2650</v>
      </c>
      <c r="J904" s="206">
        <f>ROUND(I904*H904,2)</f>
        <v>5300</v>
      </c>
      <c r="K904" s="203" t="s">
        <v>109</v>
      </c>
      <c r="L904" s="34"/>
      <c r="M904" s="207" t="s">
        <v>17</v>
      </c>
      <c r="N904" s="208" t="s">
        <v>40</v>
      </c>
      <c r="O904" s="180">
        <v>0</v>
      </c>
      <c r="P904" s="180">
        <f>O904*H904</f>
        <v>0</v>
      </c>
      <c r="Q904" s="180">
        <v>0</v>
      </c>
      <c r="R904" s="180">
        <f>Q904*H904</f>
        <v>0</v>
      </c>
      <c r="S904" s="180">
        <v>0</v>
      </c>
      <c r="T904" s="181">
        <f>S904*H904</f>
        <v>0</v>
      </c>
      <c r="U904" s="28"/>
      <c r="V904" s="28"/>
      <c r="W904" s="28"/>
      <c r="X904" s="28"/>
      <c r="Y904" s="28"/>
      <c r="Z904" s="28"/>
      <c r="AA904" s="28"/>
      <c r="AB904" s="28"/>
      <c r="AC904" s="28"/>
      <c r="AD904" s="28"/>
      <c r="AE904" s="28"/>
      <c r="AR904" s="182" t="s">
        <v>1268</v>
      </c>
      <c r="AT904" s="182" t="s">
        <v>1265</v>
      </c>
      <c r="AU904" s="182" t="s">
        <v>77</v>
      </c>
      <c r="AY904" s="13" t="s">
        <v>111</v>
      </c>
      <c r="BE904" s="183">
        <f>IF(N904="základní",J904,0)</f>
        <v>5300</v>
      </c>
      <c r="BF904" s="183">
        <f>IF(N904="snížená",J904,0)</f>
        <v>0</v>
      </c>
      <c r="BG904" s="183">
        <f>IF(N904="zákl. přenesená",J904,0)</f>
        <v>0</v>
      </c>
      <c r="BH904" s="183">
        <f>IF(N904="sníž. přenesená",J904,0)</f>
        <v>0</v>
      </c>
      <c r="BI904" s="183">
        <f>IF(N904="nulová",J904,0)</f>
        <v>0</v>
      </c>
      <c r="BJ904" s="13" t="s">
        <v>77</v>
      </c>
      <c r="BK904" s="183">
        <f>ROUND(I904*H904,2)</f>
        <v>5300</v>
      </c>
      <c r="BL904" s="13" t="s">
        <v>1268</v>
      </c>
      <c r="BM904" s="182" t="s">
        <v>1812</v>
      </c>
    </row>
    <row r="905" s="2" customFormat="1">
      <c r="A905" s="28"/>
      <c r="B905" s="29"/>
      <c r="C905" s="30"/>
      <c r="D905" s="184" t="s">
        <v>114</v>
      </c>
      <c r="E905" s="30"/>
      <c r="F905" s="185" t="s">
        <v>1813</v>
      </c>
      <c r="G905" s="30"/>
      <c r="H905" s="30"/>
      <c r="I905" s="30"/>
      <c r="J905" s="30"/>
      <c r="K905" s="30"/>
      <c r="L905" s="34"/>
      <c r="M905" s="186"/>
      <c r="N905" s="187"/>
      <c r="O905" s="73"/>
      <c r="P905" s="73"/>
      <c r="Q905" s="73"/>
      <c r="R905" s="73"/>
      <c r="S905" s="73"/>
      <c r="T905" s="74"/>
      <c r="U905" s="28"/>
      <c r="V905" s="28"/>
      <c r="W905" s="28"/>
      <c r="X905" s="28"/>
      <c r="Y905" s="28"/>
      <c r="Z905" s="28"/>
      <c r="AA905" s="28"/>
      <c r="AB905" s="28"/>
      <c r="AC905" s="28"/>
      <c r="AD905" s="28"/>
      <c r="AE905" s="28"/>
      <c r="AT905" s="13" t="s">
        <v>114</v>
      </c>
      <c r="AU905" s="13" t="s">
        <v>77</v>
      </c>
    </row>
    <row r="906" s="2" customFormat="1" ht="24.15" customHeight="1">
      <c r="A906" s="28"/>
      <c r="B906" s="29"/>
      <c r="C906" s="201" t="s">
        <v>1814</v>
      </c>
      <c r="D906" s="201" t="s">
        <v>1265</v>
      </c>
      <c r="E906" s="202" t="s">
        <v>1815</v>
      </c>
      <c r="F906" s="203" t="s">
        <v>1816</v>
      </c>
      <c r="G906" s="204" t="s">
        <v>136</v>
      </c>
      <c r="H906" s="205">
        <v>5</v>
      </c>
      <c r="I906" s="206">
        <v>87.299999999999997</v>
      </c>
      <c r="J906" s="206">
        <f>ROUND(I906*H906,2)</f>
        <v>436.5</v>
      </c>
      <c r="K906" s="203" t="s">
        <v>109</v>
      </c>
      <c r="L906" s="34"/>
      <c r="M906" s="207" t="s">
        <v>17</v>
      </c>
      <c r="N906" s="208" t="s">
        <v>40</v>
      </c>
      <c r="O906" s="180">
        <v>0</v>
      </c>
      <c r="P906" s="180">
        <f>O906*H906</f>
        <v>0</v>
      </c>
      <c r="Q906" s="180">
        <v>0</v>
      </c>
      <c r="R906" s="180">
        <f>Q906*H906</f>
        <v>0</v>
      </c>
      <c r="S906" s="180">
        <v>0</v>
      </c>
      <c r="T906" s="181">
        <f>S906*H906</f>
        <v>0</v>
      </c>
      <c r="U906" s="28"/>
      <c r="V906" s="28"/>
      <c r="W906" s="28"/>
      <c r="X906" s="28"/>
      <c r="Y906" s="28"/>
      <c r="Z906" s="28"/>
      <c r="AA906" s="28"/>
      <c r="AB906" s="28"/>
      <c r="AC906" s="28"/>
      <c r="AD906" s="28"/>
      <c r="AE906" s="28"/>
      <c r="AR906" s="182" t="s">
        <v>1268</v>
      </c>
      <c r="AT906" s="182" t="s">
        <v>1265</v>
      </c>
      <c r="AU906" s="182" t="s">
        <v>77</v>
      </c>
      <c r="AY906" s="13" t="s">
        <v>111</v>
      </c>
      <c r="BE906" s="183">
        <f>IF(N906="základní",J906,0)</f>
        <v>436.5</v>
      </c>
      <c r="BF906" s="183">
        <f>IF(N906="snížená",J906,0)</f>
        <v>0</v>
      </c>
      <c r="BG906" s="183">
        <f>IF(N906="zákl. přenesená",J906,0)</f>
        <v>0</v>
      </c>
      <c r="BH906" s="183">
        <f>IF(N906="sníž. přenesená",J906,0)</f>
        <v>0</v>
      </c>
      <c r="BI906" s="183">
        <f>IF(N906="nulová",J906,0)</f>
        <v>0</v>
      </c>
      <c r="BJ906" s="13" t="s">
        <v>77</v>
      </c>
      <c r="BK906" s="183">
        <f>ROUND(I906*H906,2)</f>
        <v>436.5</v>
      </c>
      <c r="BL906" s="13" t="s">
        <v>1268</v>
      </c>
      <c r="BM906" s="182" t="s">
        <v>1817</v>
      </c>
    </row>
    <row r="907" s="2" customFormat="1">
      <c r="A907" s="28"/>
      <c r="B907" s="29"/>
      <c r="C907" s="30"/>
      <c r="D907" s="184" t="s">
        <v>114</v>
      </c>
      <c r="E907" s="30"/>
      <c r="F907" s="185" t="s">
        <v>1818</v>
      </c>
      <c r="G907" s="30"/>
      <c r="H907" s="30"/>
      <c r="I907" s="30"/>
      <c r="J907" s="30"/>
      <c r="K907" s="30"/>
      <c r="L907" s="34"/>
      <c r="M907" s="186"/>
      <c r="N907" s="187"/>
      <c r="O907" s="73"/>
      <c r="P907" s="73"/>
      <c r="Q907" s="73"/>
      <c r="R907" s="73"/>
      <c r="S907" s="73"/>
      <c r="T907" s="74"/>
      <c r="U907" s="28"/>
      <c r="V907" s="28"/>
      <c r="W907" s="28"/>
      <c r="X907" s="28"/>
      <c r="Y907" s="28"/>
      <c r="Z907" s="28"/>
      <c r="AA907" s="28"/>
      <c r="AB907" s="28"/>
      <c r="AC907" s="28"/>
      <c r="AD907" s="28"/>
      <c r="AE907" s="28"/>
      <c r="AT907" s="13" t="s">
        <v>114</v>
      </c>
      <c r="AU907" s="13" t="s">
        <v>77</v>
      </c>
    </row>
    <row r="908" s="2" customFormat="1" ht="21.75" customHeight="1">
      <c r="A908" s="28"/>
      <c r="B908" s="29"/>
      <c r="C908" s="201" t="s">
        <v>1819</v>
      </c>
      <c r="D908" s="201" t="s">
        <v>1265</v>
      </c>
      <c r="E908" s="202" t="s">
        <v>1820</v>
      </c>
      <c r="F908" s="203" t="s">
        <v>1821</v>
      </c>
      <c r="G908" s="204" t="s">
        <v>136</v>
      </c>
      <c r="H908" s="205">
        <v>5</v>
      </c>
      <c r="I908" s="206">
        <v>154</v>
      </c>
      <c r="J908" s="206">
        <f>ROUND(I908*H908,2)</f>
        <v>770</v>
      </c>
      <c r="K908" s="203" t="s">
        <v>109</v>
      </c>
      <c r="L908" s="34"/>
      <c r="M908" s="207" t="s">
        <v>17</v>
      </c>
      <c r="N908" s="208" t="s">
        <v>40</v>
      </c>
      <c r="O908" s="180">
        <v>0</v>
      </c>
      <c r="P908" s="180">
        <f>O908*H908</f>
        <v>0</v>
      </c>
      <c r="Q908" s="180">
        <v>0</v>
      </c>
      <c r="R908" s="180">
        <f>Q908*H908</f>
        <v>0</v>
      </c>
      <c r="S908" s="180">
        <v>0</v>
      </c>
      <c r="T908" s="181">
        <f>S908*H908</f>
        <v>0</v>
      </c>
      <c r="U908" s="28"/>
      <c r="V908" s="28"/>
      <c r="W908" s="28"/>
      <c r="X908" s="28"/>
      <c r="Y908" s="28"/>
      <c r="Z908" s="28"/>
      <c r="AA908" s="28"/>
      <c r="AB908" s="28"/>
      <c r="AC908" s="28"/>
      <c r="AD908" s="28"/>
      <c r="AE908" s="28"/>
      <c r="AR908" s="182" t="s">
        <v>1268</v>
      </c>
      <c r="AT908" s="182" t="s">
        <v>1265</v>
      </c>
      <c r="AU908" s="182" t="s">
        <v>77</v>
      </c>
      <c r="AY908" s="13" t="s">
        <v>111</v>
      </c>
      <c r="BE908" s="183">
        <f>IF(N908="základní",J908,0)</f>
        <v>770</v>
      </c>
      <c r="BF908" s="183">
        <f>IF(N908="snížená",J908,0)</f>
        <v>0</v>
      </c>
      <c r="BG908" s="183">
        <f>IF(N908="zákl. přenesená",J908,0)</f>
        <v>0</v>
      </c>
      <c r="BH908" s="183">
        <f>IF(N908="sníž. přenesená",J908,0)</f>
        <v>0</v>
      </c>
      <c r="BI908" s="183">
        <f>IF(N908="nulová",J908,0)</f>
        <v>0</v>
      </c>
      <c r="BJ908" s="13" t="s">
        <v>77</v>
      </c>
      <c r="BK908" s="183">
        <f>ROUND(I908*H908,2)</f>
        <v>770</v>
      </c>
      <c r="BL908" s="13" t="s">
        <v>1268</v>
      </c>
      <c r="BM908" s="182" t="s">
        <v>1822</v>
      </c>
    </row>
    <row r="909" s="2" customFormat="1">
      <c r="A909" s="28"/>
      <c r="B909" s="29"/>
      <c r="C909" s="30"/>
      <c r="D909" s="184" t="s">
        <v>114</v>
      </c>
      <c r="E909" s="30"/>
      <c r="F909" s="185" t="s">
        <v>1823</v>
      </c>
      <c r="G909" s="30"/>
      <c r="H909" s="30"/>
      <c r="I909" s="30"/>
      <c r="J909" s="30"/>
      <c r="K909" s="30"/>
      <c r="L909" s="34"/>
      <c r="M909" s="186"/>
      <c r="N909" s="187"/>
      <c r="O909" s="73"/>
      <c r="P909" s="73"/>
      <c r="Q909" s="73"/>
      <c r="R909" s="73"/>
      <c r="S909" s="73"/>
      <c r="T909" s="74"/>
      <c r="U909" s="28"/>
      <c r="V909" s="28"/>
      <c r="W909" s="28"/>
      <c r="X909" s="28"/>
      <c r="Y909" s="28"/>
      <c r="Z909" s="28"/>
      <c r="AA909" s="28"/>
      <c r="AB909" s="28"/>
      <c r="AC909" s="28"/>
      <c r="AD909" s="28"/>
      <c r="AE909" s="28"/>
      <c r="AT909" s="13" t="s">
        <v>114</v>
      </c>
      <c r="AU909" s="13" t="s">
        <v>77</v>
      </c>
    </row>
    <row r="910" s="2" customFormat="1" ht="21.75" customHeight="1">
      <c r="A910" s="28"/>
      <c r="B910" s="29"/>
      <c r="C910" s="201" t="s">
        <v>1824</v>
      </c>
      <c r="D910" s="201" t="s">
        <v>1265</v>
      </c>
      <c r="E910" s="202" t="s">
        <v>1825</v>
      </c>
      <c r="F910" s="203" t="s">
        <v>1826</v>
      </c>
      <c r="G910" s="204" t="s">
        <v>136</v>
      </c>
      <c r="H910" s="205">
        <v>5</v>
      </c>
      <c r="I910" s="206">
        <v>291</v>
      </c>
      <c r="J910" s="206">
        <f>ROUND(I910*H910,2)</f>
        <v>1455</v>
      </c>
      <c r="K910" s="203" t="s">
        <v>109</v>
      </c>
      <c r="L910" s="34"/>
      <c r="M910" s="207" t="s">
        <v>17</v>
      </c>
      <c r="N910" s="208" t="s">
        <v>40</v>
      </c>
      <c r="O910" s="180">
        <v>0</v>
      </c>
      <c r="P910" s="180">
        <f>O910*H910</f>
        <v>0</v>
      </c>
      <c r="Q910" s="180">
        <v>0</v>
      </c>
      <c r="R910" s="180">
        <f>Q910*H910</f>
        <v>0</v>
      </c>
      <c r="S910" s="180">
        <v>0</v>
      </c>
      <c r="T910" s="181">
        <f>S910*H910</f>
        <v>0</v>
      </c>
      <c r="U910" s="28"/>
      <c r="V910" s="28"/>
      <c r="W910" s="28"/>
      <c r="X910" s="28"/>
      <c r="Y910" s="28"/>
      <c r="Z910" s="28"/>
      <c r="AA910" s="28"/>
      <c r="AB910" s="28"/>
      <c r="AC910" s="28"/>
      <c r="AD910" s="28"/>
      <c r="AE910" s="28"/>
      <c r="AR910" s="182" t="s">
        <v>1268</v>
      </c>
      <c r="AT910" s="182" t="s">
        <v>1265</v>
      </c>
      <c r="AU910" s="182" t="s">
        <v>77</v>
      </c>
      <c r="AY910" s="13" t="s">
        <v>111</v>
      </c>
      <c r="BE910" s="183">
        <f>IF(N910="základní",J910,0)</f>
        <v>1455</v>
      </c>
      <c r="BF910" s="183">
        <f>IF(N910="snížená",J910,0)</f>
        <v>0</v>
      </c>
      <c r="BG910" s="183">
        <f>IF(N910="zákl. přenesená",J910,0)</f>
        <v>0</v>
      </c>
      <c r="BH910" s="183">
        <f>IF(N910="sníž. přenesená",J910,0)</f>
        <v>0</v>
      </c>
      <c r="BI910" s="183">
        <f>IF(N910="nulová",J910,0)</f>
        <v>0</v>
      </c>
      <c r="BJ910" s="13" t="s">
        <v>77</v>
      </c>
      <c r="BK910" s="183">
        <f>ROUND(I910*H910,2)</f>
        <v>1455</v>
      </c>
      <c r="BL910" s="13" t="s">
        <v>1268</v>
      </c>
      <c r="BM910" s="182" t="s">
        <v>1827</v>
      </c>
    </row>
    <row r="911" s="2" customFormat="1">
      <c r="A911" s="28"/>
      <c r="B911" s="29"/>
      <c r="C911" s="30"/>
      <c r="D911" s="184" t="s">
        <v>114</v>
      </c>
      <c r="E911" s="30"/>
      <c r="F911" s="185" t="s">
        <v>1828</v>
      </c>
      <c r="G911" s="30"/>
      <c r="H911" s="30"/>
      <c r="I911" s="30"/>
      <c r="J911" s="30"/>
      <c r="K911" s="30"/>
      <c r="L911" s="34"/>
      <c r="M911" s="186"/>
      <c r="N911" s="187"/>
      <c r="O911" s="73"/>
      <c r="P911" s="73"/>
      <c r="Q911" s="73"/>
      <c r="R911" s="73"/>
      <c r="S911" s="73"/>
      <c r="T911" s="74"/>
      <c r="U911" s="28"/>
      <c r="V911" s="28"/>
      <c r="W911" s="28"/>
      <c r="X911" s="28"/>
      <c r="Y911" s="28"/>
      <c r="Z911" s="28"/>
      <c r="AA911" s="28"/>
      <c r="AB911" s="28"/>
      <c r="AC911" s="28"/>
      <c r="AD911" s="28"/>
      <c r="AE911" s="28"/>
      <c r="AT911" s="13" t="s">
        <v>114</v>
      </c>
      <c r="AU911" s="13" t="s">
        <v>77</v>
      </c>
    </row>
    <row r="912" s="2" customFormat="1" ht="24.15" customHeight="1">
      <c r="A912" s="28"/>
      <c r="B912" s="29"/>
      <c r="C912" s="201" t="s">
        <v>1829</v>
      </c>
      <c r="D912" s="201" t="s">
        <v>1265</v>
      </c>
      <c r="E912" s="202" t="s">
        <v>1830</v>
      </c>
      <c r="F912" s="203" t="s">
        <v>1831</v>
      </c>
      <c r="G912" s="204" t="s">
        <v>108</v>
      </c>
      <c r="H912" s="205">
        <v>5</v>
      </c>
      <c r="I912" s="206">
        <v>216</v>
      </c>
      <c r="J912" s="206">
        <f>ROUND(I912*H912,2)</f>
        <v>1080</v>
      </c>
      <c r="K912" s="203" t="s">
        <v>109</v>
      </c>
      <c r="L912" s="34"/>
      <c r="M912" s="207" t="s">
        <v>17</v>
      </c>
      <c r="N912" s="208" t="s">
        <v>40</v>
      </c>
      <c r="O912" s="180">
        <v>0</v>
      </c>
      <c r="P912" s="180">
        <f>O912*H912</f>
        <v>0</v>
      </c>
      <c r="Q912" s="180">
        <v>0</v>
      </c>
      <c r="R912" s="180">
        <f>Q912*H912</f>
        <v>0</v>
      </c>
      <c r="S912" s="180">
        <v>0</v>
      </c>
      <c r="T912" s="181">
        <f>S912*H912</f>
        <v>0</v>
      </c>
      <c r="U912" s="28"/>
      <c r="V912" s="28"/>
      <c r="W912" s="28"/>
      <c r="X912" s="28"/>
      <c r="Y912" s="28"/>
      <c r="Z912" s="28"/>
      <c r="AA912" s="28"/>
      <c r="AB912" s="28"/>
      <c r="AC912" s="28"/>
      <c r="AD912" s="28"/>
      <c r="AE912" s="28"/>
      <c r="AR912" s="182" t="s">
        <v>1268</v>
      </c>
      <c r="AT912" s="182" t="s">
        <v>1265</v>
      </c>
      <c r="AU912" s="182" t="s">
        <v>77</v>
      </c>
      <c r="AY912" s="13" t="s">
        <v>111</v>
      </c>
      <c r="BE912" s="183">
        <f>IF(N912="základní",J912,0)</f>
        <v>1080</v>
      </c>
      <c r="BF912" s="183">
        <f>IF(N912="snížená",J912,0)</f>
        <v>0</v>
      </c>
      <c r="BG912" s="183">
        <f>IF(N912="zákl. přenesená",J912,0)</f>
        <v>0</v>
      </c>
      <c r="BH912" s="183">
        <f>IF(N912="sníž. přenesená",J912,0)</f>
        <v>0</v>
      </c>
      <c r="BI912" s="183">
        <f>IF(N912="nulová",J912,0)</f>
        <v>0</v>
      </c>
      <c r="BJ912" s="13" t="s">
        <v>77</v>
      </c>
      <c r="BK912" s="183">
        <f>ROUND(I912*H912,2)</f>
        <v>1080</v>
      </c>
      <c r="BL912" s="13" t="s">
        <v>1268</v>
      </c>
      <c r="BM912" s="182" t="s">
        <v>1832</v>
      </c>
    </row>
    <row r="913" s="2" customFormat="1">
      <c r="A913" s="28"/>
      <c r="B913" s="29"/>
      <c r="C913" s="30"/>
      <c r="D913" s="184" t="s">
        <v>114</v>
      </c>
      <c r="E913" s="30"/>
      <c r="F913" s="185" t="s">
        <v>1833</v>
      </c>
      <c r="G913" s="30"/>
      <c r="H913" s="30"/>
      <c r="I913" s="30"/>
      <c r="J913" s="30"/>
      <c r="K913" s="30"/>
      <c r="L913" s="34"/>
      <c r="M913" s="186"/>
      <c r="N913" s="187"/>
      <c r="O913" s="73"/>
      <c r="P913" s="73"/>
      <c r="Q913" s="73"/>
      <c r="R913" s="73"/>
      <c r="S913" s="73"/>
      <c r="T913" s="74"/>
      <c r="U913" s="28"/>
      <c r="V913" s="28"/>
      <c r="W913" s="28"/>
      <c r="X913" s="28"/>
      <c r="Y913" s="28"/>
      <c r="Z913" s="28"/>
      <c r="AA913" s="28"/>
      <c r="AB913" s="28"/>
      <c r="AC913" s="28"/>
      <c r="AD913" s="28"/>
      <c r="AE913" s="28"/>
      <c r="AT913" s="13" t="s">
        <v>114</v>
      </c>
      <c r="AU913" s="13" t="s">
        <v>77</v>
      </c>
    </row>
    <row r="914" s="2" customFormat="1" ht="24.15" customHeight="1">
      <c r="A914" s="28"/>
      <c r="B914" s="29"/>
      <c r="C914" s="201" t="s">
        <v>1834</v>
      </c>
      <c r="D914" s="201" t="s">
        <v>1265</v>
      </c>
      <c r="E914" s="202" t="s">
        <v>1835</v>
      </c>
      <c r="F914" s="203" t="s">
        <v>1836</v>
      </c>
      <c r="G914" s="204" t="s">
        <v>108</v>
      </c>
      <c r="H914" s="205">
        <v>2</v>
      </c>
      <c r="I914" s="206">
        <v>378</v>
      </c>
      <c r="J914" s="206">
        <f>ROUND(I914*H914,2)</f>
        <v>756</v>
      </c>
      <c r="K914" s="203" t="s">
        <v>109</v>
      </c>
      <c r="L914" s="34"/>
      <c r="M914" s="207" t="s">
        <v>17</v>
      </c>
      <c r="N914" s="208" t="s">
        <v>40</v>
      </c>
      <c r="O914" s="180">
        <v>0</v>
      </c>
      <c r="P914" s="180">
        <f>O914*H914</f>
        <v>0</v>
      </c>
      <c r="Q914" s="180">
        <v>0</v>
      </c>
      <c r="R914" s="180">
        <f>Q914*H914</f>
        <v>0</v>
      </c>
      <c r="S914" s="180">
        <v>0</v>
      </c>
      <c r="T914" s="181">
        <f>S914*H914</f>
        <v>0</v>
      </c>
      <c r="U914" s="28"/>
      <c r="V914" s="28"/>
      <c r="W914" s="28"/>
      <c r="X914" s="28"/>
      <c r="Y914" s="28"/>
      <c r="Z914" s="28"/>
      <c r="AA914" s="28"/>
      <c r="AB914" s="28"/>
      <c r="AC914" s="28"/>
      <c r="AD914" s="28"/>
      <c r="AE914" s="28"/>
      <c r="AR914" s="182" t="s">
        <v>1268</v>
      </c>
      <c r="AT914" s="182" t="s">
        <v>1265</v>
      </c>
      <c r="AU914" s="182" t="s">
        <v>77</v>
      </c>
      <c r="AY914" s="13" t="s">
        <v>111</v>
      </c>
      <c r="BE914" s="183">
        <f>IF(N914="základní",J914,0)</f>
        <v>756</v>
      </c>
      <c r="BF914" s="183">
        <f>IF(N914="snížená",J914,0)</f>
        <v>0</v>
      </c>
      <c r="BG914" s="183">
        <f>IF(N914="zákl. přenesená",J914,0)</f>
        <v>0</v>
      </c>
      <c r="BH914" s="183">
        <f>IF(N914="sníž. přenesená",J914,0)</f>
        <v>0</v>
      </c>
      <c r="BI914" s="183">
        <f>IF(N914="nulová",J914,0)</f>
        <v>0</v>
      </c>
      <c r="BJ914" s="13" t="s">
        <v>77</v>
      </c>
      <c r="BK914" s="183">
        <f>ROUND(I914*H914,2)</f>
        <v>756</v>
      </c>
      <c r="BL914" s="13" t="s">
        <v>1268</v>
      </c>
      <c r="BM914" s="182" t="s">
        <v>1837</v>
      </c>
    </row>
    <row r="915" s="2" customFormat="1">
      <c r="A915" s="28"/>
      <c r="B915" s="29"/>
      <c r="C915" s="30"/>
      <c r="D915" s="184" t="s">
        <v>114</v>
      </c>
      <c r="E915" s="30"/>
      <c r="F915" s="185" t="s">
        <v>1838</v>
      </c>
      <c r="G915" s="30"/>
      <c r="H915" s="30"/>
      <c r="I915" s="30"/>
      <c r="J915" s="30"/>
      <c r="K915" s="30"/>
      <c r="L915" s="34"/>
      <c r="M915" s="186"/>
      <c r="N915" s="187"/>
      <c r="O915" s="73"/>
      <c r="P915" s="73"/>
      <c r="Q915" s="73"/>
      <c r="R915" s="73"/>
      <c r="S915" s="73"/>
      <c r="T915" s="74"/>
      <c r="U915" s="28"/>
      <c r="V915" s="28"/>
      <c r="W915" s="28"/>
      <c r="X915" s="28"/>
      <c r="Y915" s="28"/>
      <c r="Z915" s="28"/>
      <c r="AA915" s="28"/>
      <c r="AB915" s="28"/>
      <c r="AC915" s="28"/>
      <c r="AD915" s="28"/>
      <c r="AE915" s="28"/>
      <c r="AT915" s="13" t="s">
        <v>114</v>
      </c>
      <c r="AU915" s="13" t="s">
        <v>77</v>
      </c>
    </row>
    <row r="916" s="2" customFormat="1" ht="24.15" customHeight="1">
      <c r="A916" s="28"/>
      <c r="B916" s="29"/>
      <c r="C916" s="201" t="s">
        <v>1839</v>
      </c>
      <c r="D916" s="201" t="s">
        <v>1265</v>
      </c>
      <c r="E916" s="202" t="s">
        <v>1840</v>
      </c>
      <c r="F916" s="203" t="s">
        <v>1841</v>
      </c>
      <c r="G916" s="204" t="s">
        <v>108</v>
      </c>
      <c r="H916" s="205">
        <v>2</v>
      </c>
      <c r="I916" s="206">
        <v>978</v>
      </c>
      <c r="J916" s="206">
        <f>ROUND(I916*H916,2)</f>
        <v>1956</v>
      </c>
      <c r="K916" s="203" t="s">
        <v>109</v>
      </c>
      <c r="L916" s="34"/>
      <c r="M916" s="207" t="s">
        <v>17</v>
      </c>
      <c r="N916" s="208" t="s">
        <v>40</v>
      </c>
      <c r="O916" s="180">
        <v>0</v>
      </c>
      <c r="P916" s="180">
        <f>O916*H916</f>
        <v>0</v>
      </c>
      <c r="Q916" s="180">
        <v>0</v>
      </c>
      <c r="R916" s="180">
        <f>Q916*H916</f>
        <v>0</v>
      </c>
      <c r="S916" s="180">
        <v>0</v>
      </c>
      <c r="T916" s="181">
        <f>S916*H916</f>
        <v>0</v>
      </c>
      <c r="U916" s="28"/>
      <c r="V916" s="28"/>
      <c r="W916" s="28"/>
      <c r="X916" s="28"/>
      <c r="Y916" s="28"/>
      <c r="Z916" s="28"/>
      <c r="AA916" s="28"/>
      <c r="AB916" s="28"/>
      <c r="AC916" s="28"/>
      <c r="AD916" s="28"/>
      <c r="AE916" s="28"/>
      <c r="AR916" s="182" t="s">
        <v>1268</v>
      </c>
      <c r="AT916" s="182" t="s">
        <v>1265</v>
      </c>
      <c r="AU916" s="182" t="s">
        <v>77</v>
      </c>
      <c r="AY916" s="13" t="s">
        <v>111</v>
      </c>
      <c r="BE916" s="183">
        <f>IF(N916="základní",J916,0)</f>
        <v>1956</v>
      </c>
      <c r="BF916" s="183">
        <f>IF(N916="snížená",J916,0)</f>
        <v>0</v>
      </c>
      <c r="BG916" s="183">
        <f>IF(N916="zákl. přenesená",J916,0)</f>
        <v>0</v>
      </c>
      <c r="BH916" s="183">
        <f>IF(N916="sníž. přenesená",J916,0)</f>
        <v>0</v>
      </c>
      <c r="BI916" s="183">
        <f>IF(N916="nulová",J916,0)</f>
        <v>0</v>
      </c>
      <c r="BJ916" s="13" t="s">
        <v>77</v>
      </c>
      <c r="BK916" s="183">
        <f>ROUND(I916*H916,2)</f>
        <v>1956</v>
      </c>
      <c r="BL916" s="13" t="s">
        <v>1268</v>
      </c>
      <c r="BM916" s="182" t="s">
        <v>1842</v>
      </c>
    </row>
    <row r="917" s="2" customFormat="1">
      <c r="A917" s="28"/>
      <c r="B917" s="29"/>
      <c r="C917" s="30"/>
      <c r="D917" s="184" t="s">
        <v>114</v>
      </c>
      <c r="E917" s="30"/>
      <c r="F917" s="185" t="s">
        <v>1843</v>
      </c>
      <c r="G917" s="30"/>
      <c r="H917" s="30"/>
      <c r="I917" s="30"/>
      <c r="J917" s="30"/>
      <c r="K917" s="30"/>
      <c r="L917" s="34"/>
      <c r="M917" s="186"/>
      <c r="N917" s="187"/>
      <c r="O917" s="73"/>
      <c r="P917" s="73"/>
      <c r="Q917" s="73"/>
      <c r="R917" s="73"/>
      <c r="S917" s="73"/>
      <c r="T917" s="74"/>
      <c r="U917" s="28"/>
      <c r="V917" s="28"/>
      <c r="W917" s="28"/>
      <c r="X917" s="28"/>
      <c r="Y917" s="28"/>
      <c r="Z917" s="28"/>
      <c r="AA917" s="28"/>
      <c r="AB917" s="28"/>
      <c r="AC917" s="28"/>
      <c r="AD917" s="28"/>
      <c r="AE917" s="28"/>
      <c r="AT917" s="13" t="s">
        <v>114</v>
      </c>
      <c r="AU917" s="13" t="s">
        <v>77</v>
      </c>
    </row>
    <row r="918" s="2" customFormat="1" ht="24.15" customHeight="1">
      <c r="A918" s="28"/>
      <c r="B918" s="29"/>
      <c r="C918" s="201" t="s">
        <v>1844</v>
      </c>
      <c r="D918" s="201" t="s">
        <v>1265</v>
      </c>
      <c r="E918" s="202" t="s">
        <v>1845</v>
      </c>
      <c r="F918" s="203" t="s">
        <v>1846</v>
      </c>
      <c r="G918" s="204" t="s">
        <v>108</v>
      </c>
      <c r="H918" s="205">
        <v>1</v>
      </c>
      <c r="I918" s="206">
        <v>1200</v>
      </c>
      <c r="J918" s="206">
        <f>ROUND(I918*H918,2)</f>
        <v>1200</v>
      </c>
      <c r="K918" s="203" t="s">
        <v>109</v>
      </c>
      <c r="L918" s="34"/>
      <c r="M918" s="207" t="s">
        <v>17</v>
      </c>
      <c r="N918" s="208" t="s">
        <v>40</v>
      </c>
      <c r="O918" s="180">
        <v>0</v>
      </c>
      <c r="P918" s="180">
        <f>O918*H918</f>
        <v>0</v>
      </c>
      <c r="Q918" s="180">
        <v>0</v>
      </c>
      <c r="R918" s="180">
        <f>Q918*H918</f>
        <v>0</v>
      </c>
      <c r="S918" s="180">
        <v>0</v>
      </c>
      <c r="T918" s="181">
        <f>S918*H918</f>
        <v>0</v>
      </c>
      <c r="U918" s="28"/>
      <c r="V918" s="28"/>
      <c r="W918" s="28"/>
      <c r="X918" s="28"/>
      <c r="Y918" s="28"/>
      <c r="Z918" s="28"/>
      <c r="AA918" s="28"/>
      <c r="AB918" s="28"/>
      <c r="AC918" s="28"/>
      <c r="AD918" s="28"/>
      <c r="AE918" s="28"/>
      <c r="AR918" s="182" t="s">
        <v>1268</v>
      </c>
      <c r="AT918" s="182" t="s">
        <v>1265</v>
      </c>
      <c r="AU918" s="182" t="s">
        <v>77</v>
      </c>
      <c r="AY918" s="13" t="s">
        <v>111</v>
      </c>
      <c r="BE918" s="183">
        <f>IF(N918="základní",J918,0)</f>
        <v>1200</v>
      </c>
      <c r="BF918" s="183">
        <f>IF(N918="snížená",J918,0)</f>
        <v>0</v>
      </c>
      <c r="BG918" s="183">
        <f>IF(N918="zákl. přenesená",J918,0)</f>
        <v>0</v>
      </c>
      <c r="BH918" s="183">
        <f>IF(N918="sníž. přenesená",J918,0)</f>
        <v>0</v>
      </c>
      <c r="BI918" s="183">
        <f>IF(N918="nulová",J918,0)</f>
        <v>0</v>
      </c>
      <c r="BJ918" s="13" t="s">
        <v>77</v>
      </c>
      <c r="BK918" s="183">
        <f>ROUND(I918*H918,2)</f>
        <v>1200</v>
      </c>
      <c r="BL918" s="13" t="s">
        <v>1268</v>
      </c>
      <c r="BM918" s="182" t="s">
        <v>1847</v>
      </c>
    </row>
    <row r="919" s="2" customFormat="1">
      <c r="A919" s="28"/>
      <c r="B919" s="29"/>
      <c r="C919" s="30"/>
      <c r="D919" s="184" t="s">
        <v>114</v>
      </c>
      <c r="E919" s="30"/>
      <c r="F919" s="185" t="s">
        <v>1848</v>
      </c>
      <c r="G919" s="30"/>
      <c r="H919" s="30"/>
      <c r="I919" s="30"/>
      <c r="J919" s="30"/>
      <c r="K919" s="30"/>
      <c r="L919" s="34"/>
      <c r="M919" s="186"/>
      <c r="N919" s="187"/>
      <c r="O919" s="73"/>
      <c r="P919" s="73"/>
      <c r="Q919" s="73"/>
      <c r="R919" s="73"/>
      <c r="S919" s="73"/>
      <c r="T919" s="74"/>
      <c r="U919" s="28"/>
      <c r="V919" s="28"/>
      <c r="W919" s="28"/>
      <c r="X919" s="28"/>
      <c r="Y919" s="28"/>
      <c r="Z919" s="28"/>
      <c r="AA919" s="28"/>
      <c r="AB919" s="28"/>
      <c r="AC919" s="28"/>
      <c r="AD919" s="28"/>
      <c r="AE919" s="28"/>
      <c r="AT919" s="13" t="s">
        <v>114</v>
      </c>
      <c r="AU919" s="13" t="s">
        <v>77</v>
      </c>
    </row>
    <row r="920" s="2" customFormat="1" ht="24.15" customHeight="1">
      <c r="A920" s="28"/>
      <c r="B920" s="29"/>
      <c r="C920" s="201" t="s">
        <v>1849</v>
      </c>
      <c r="D920" s="201" t="s">
        <v>1265</v>
      </c>
      <c r="E920" s="202" t="s">
        <v>1850</v>
      </c>
      <c r="F920" s="203" t="s">
        <v>1851</v>
      </c>
      <c r="G920" s="204" t="s">
        <v>108</v>
      </c>
      <c r="H920" s="205">
        <v>3</v>
      </c>
      <c r="I920" s="206">
        <v>83.599999999999994</v>
      </c>
      <c r="J920" s="206">
        <f>ROUND(I920*H920,2)</f>
        <v>250.80000000000001</v>
      </c>
      <c r="K920" s="203" t="s">
        <v>109</v>
      </c>
      <c r="L920" s="34"/>
      <c r="M920" s="207" t="s">
        <v>17</v>
      </c>
      <c r="N920" s="208" t="s">
        <v>40</v>
      </c>
      <c r="O920" s="180">
        <v>0</v>
      </c>
      <c r="P920" s="180">
        <f>O920*H920</f>
        <v>0</v>
      </c>
      <c r="Q920" s="180">
        <v>0</v>
      </c>
      <c r="R920" s="180">
        <f>Q920*H920</f>
        <v>0</v>
      </c>
      <c r="S920" s="180">
        <v>0</v>
      </c>
      <c r="T920" s="181">
        <f>S920*H920</f>
        <v>0</v>
      </c>
      <c r="U920" s="28"/>
      <c r="V920" s="28"/>
      <c r="W920" s="28"/>
      <c r="X920" s="28"/>
      <c r="Y920" s="28"/>
      <c r="Z920" s="28"/>
      <c r="AA920" s="28"/>
      <c r="AB920" s="28"/>
      <c r="AC920" s="28"/>
      <c r="AD920" s="28"/>
      <c r="AE920" s="28"/>
      <c r="AR920" s="182" t="s">
        <v>1268</v>
      </c>
      <c r="AT920" s="182" t="s">
        <v>1265</v>
      </c>
      <c r="AU920" s="182" t="s">
        <v>77</v>
      </c>
      <c r="AY920" s="13" t="s">
        <v>111</v>
      </c>
      <c r="BE920" s="183">
        <f>IF(N920="základní",J920,0)</f>
        <v>250.80000000000001</v>
      </c>
      <c r="BF920" s="183">
        <f>IF(N920="snížená",J920,0)</f>
        <v>0</v>
      </c>
      <c r="BG920" s="183">
        <f>IF(N920="zákl. přenesená",J920,0)</f>
        <v>0</v>
      </c>
      <c r="BH920" s="183">
        <f>IF(N920="sníž. přenesená",J920,0)</f>
        <v>0</v>
      </c>
      <c r="BI920" s="183">
        <f>IF(N920="nulová",J920,0)</f>
        <v>0</v>
      </c>
      <c r="BJ920" s="13" t="s">
        <v>77</v>
      </c>
      <c r="BK920" s="183">
        <f>ROUND(I920*H920,2)</f>
        <v>250.80000000000001</v>
      </c>
      <c r="BL920" s="13" t="s">
        <v>1268</v>
      </c>
      <c r="BM920" s="182" t="s">
        <v>1852</v>
      </c>
    </row>
    <row r="921" s="2" customFormat="1">
      <c r="A921" s="28"/>
      <c r="B921" s="29"/>
      <c r="C921" s="30"/>
      <c r="D921" s="184" t="s">
        <v>114</v>
      </c>
      <c r="E921" s="30"/>
      <c r="F921" s="185" t="s">
        <v>1853</v>
      </c>
      <c r="G921" s="30"/>
      <c r="H921" s="30"/>
      <c r="I921" s="30"/>
      <c r="J921" s="30"/>
      <c r="K921" s="30"/>
      <c r="L921" s="34"/>
      <c r="M921" s="186"/>
      <c r="N921" s="187"/>
      <c r="O921" s="73"/>
      <c r="P921" s="73"/>
      <c r="Q921" s="73"/>
      <c r="R921" s="73"/>
      <c r="S921" s="73"/>
      <c r="T921" s="74"/>
      <c r="U921" s="28"/>
      <c r="V921" s="28"/>
      <c r="W921" s="28"/>
      <c r="X921" s="28"/>
      <c r="Y921" s="28"/>
      <c r="Z921" s="28"/>
      <c r="AA921" s="28"/>
      <c r="AB921" s="28"/>
      <c r="AC921" s="28"/>
      <c r="AD921" s="28"/>
      <c r="AE921" s="28"/>
      <c r="AT921" s="13" t="s">
        <v>114</v>
      </c>
      <c r="AU921" s="13" t="s">
        <v>77</v>
      </c>
    </row>
    <row r="922" s="2" customFormat="1" ht="24.15" customHeight="1">
      <c r="A922" s="28"/>
      <c r="B922" s="29"/>
      <c r="C922" s="201" t="s">
        <v>1854</v>
      </c>
      <c r="D922" s="201" t="s">
        <v>1265</v>
      </c>
      <c r="E922" s="202" t="s">
        <v>1855</v>
      </c>
      <c r="F922" s="203" t="s">
        <v>1856</v>
      </c>
      <c r="G922" s="204" t="s">
        <v>108</v>
      </c>
      <c r="H922" s="205">
        <v>3</v>
      </c>
      <c r="I922" s="206">
        <v>92.900000000000006</v>
      </c>
      <c r="J922" s="206">
        <f>ROUND(I922*H922,2)</f>
        <v>278.69999999999999</v>
      </c>
      <c r="K922" s="203" t="s">
        <v>109</v>
      </c>
      <c r="L922" s="34"/>
      <c r="M922" s="207" t="s">
        <v>17</v>
      </c>
      <c r="N922" s="208" t="s">
        <v>40</v>
      </c>
      <c r="O922" s="180">
        <v>0</v>
      </c>
      <c r="P922" s="180">
        <f>O922*H922</f>
        <v>0</v>
      </c>
      <c r="Q922" s="180">
        <v>0</v>
      </c>
      <c r="R922" s="180">
        <f>Q922*H922</f>
        <v>0</v>
      </c>
      <c r="S922" s="180">
        <v>0</v>
      </c>
      <c r="T922" s="181">
        <f>S922*H922</f>
        <v>0</v>
      </c>
      <c r="U922" s="28"/>
      <c r="V922" s="28"/>
      <c r="W922" s="28"/>
      <c r="X922" s="28"/>
      <c r="Y922" s="28"/>
      <c r="Z922" s="28"/>
      <c r="AA922" s="28"/>
      <c r="AB922" s="28"/>
      <c r="AC922" s="28"/>
      <c r="AD922" s="28"/>
      <c r="AE922" s="28"/>
      <c r="AR922" s="182" t="s">
        <v>1268</v>
      </c>
      <c r="AT922" s="182" t="s">
        <v>1265</v>
      </c>
      <c r="AU922" s="182" t="s">
        <v>77</v>
      </c>
      <c r="AY922" s="13" t="s">
        <v>111</v>
      </c>
      <c r="BE922" s="183">
        <f>IF(N922="základní",J922,0)</f>
        <v>278.69999999999999</v>
      </c>
      <c r="BF922" s="183">
        <f>IF(N922="snížená",J922,0)</f>
        <v>0</v>
      </c>
      <c r="BG922" s="183">
        <f>IF(N922="zákl. přenesená",J922,0)</f>
        <v>0</v>
      </c>
      <c r="BH922" s="183">
        <f>IF(N922="sníž. přenesená",J922,0)</f>
        <v>0</v>
      </c>
      <c r="BI922" s="183">
        <f>IF(N922="nulová",J922,0)</f>
        <v>0</v>
      </c>
      <c r="BJ922" s="13" t="s">
        <v>77</v>
      </c>
      <c r="BK922" s="183">
        <f>ROUND(I922*H922,2)</f>
        <v>278.69999999999999</v>
      </c>
      <c r="BL922" s="13" t="s">
        <v>1268</v>
      </c>
      <c r="BM922" s="182" t="s">
        <v>1857</v>
      </c>
    </row>
    <row r="923" s="2" customFormat="1">
      <c r="A923" s="28"/>
      <c r="B923" s="29"/>
      <c r="C923" s="30"/>
      <c r="D923" s="184" t="s">
        <v>114</v>
      </c>
      <c r="E923" s="30"/>
      <c r="F923" s="185" t="s">
        <v>1858</v>
      </c>
      <c r="G923" s="30"/>
      <c r="H923" s="30"/>
      <c r="I923" s="30"/>
      <c r="J923" s="30"/>
      <c r="K923" s="30"/>
      <c r="L923" s="34"/>
      <c r="M923" s="186"/>
      <c r="N923" s="187"/>
      <c r="O923" s="73"/>
      <c r="P923" s="73"/>
      <c r="Q923" s="73"/>
      <c r="R923" s="73"/>
      <c r="S923" s="73"/>
      <c r="T923" s="74"/>
      <c r="U923" s="28"/>
      <c r="V923" s="28"/>
      <c r="W923" s="28"/>
      <c r="X923" s="28"/>
      <c r="Y923" s="28"/>
      <c r="Z923" s="28"/>
      <c r="AA923" s="28"/>
      <c r="AB923" s="28"/>
      <c r="AC923" s="28"/>
      <c r="AD923" s="28"/>
      <c r="AE923" s="28"/>
      <c r="AT923" s="13" t="s">
        <v>114</v>
      </c>
      <c r="AU923" s="13" t="s">
        <v>77</v>
      </c>
    </row>
    <row r="924" s="2" customFormat="1" ht="21.75" customHeight="1">
      <c r="A924" s="28"/>
      <c r="B924" s="29"/>
      <c r="C924" s="201" t="s">
        <v>1859</v>
      </c>
      <c r="D924" s="201" t="s">
        <v>1265</v>
      </c>
      <c r="E924" s="202" t="s">
        <v>1860</v>
      </c>
      <c r="F924" s="203" t="s">
        <v>1861</v>
      </c>
      <c r="G924" s="204" t="s">
        <v>136</v>
      </c>
      <c r="H924" s="205">
        <v>3</v>
      </c>
      <c r="I924" s="206">
        <v>284</v>
      </c>
      <c r="J924" s="206">
        <f>ROUND(I924*H924,2)</f>
        <v>852</v>
      </c>
      <c r="K924" s="203" t="s">
        <v>109</v>
      </c>
      <c r="L924" s="34"/>
      <c r="M924" s="207" t="s">
        <v>17</v>
      </c>
      <c r="N924" s="208" t="s">
        <v>40</v>
      </c>
      <c r="O924" s="180">
        <v>0</v>
      </c>
      <c r="P924" s="180">
        <f>O924*H924</f>
        <v>0</v>
      </c>
      <c r="Q924" s="180">
        <v>0</v>
      </c>
      <c r="R924" s="180">
        <f>Q924*H924</f>
        <v>0</v>
      </c>
      <c r="S924" s="180">
        <v>0</v>
      </c>
      <c r="T924" s="181">
        <f>S924*H924</f>
        <v>0</v>
      </c>
      <c r="U924" s="28"/>
      <c r="V924" s="28"/>
      <c r="W924" s="28"/>
      <c r="X924" s="28"/>
      <c r="Y924" s="28"/>
      <c r="Z924" s="28"/>
      <c r="AA924" s="28"/>
      <c r="AB924" s="28"/>
      <c r="AC924" s="28"/>
      <c r="AD924" s="28"/>
      <c r="AE924" s="28"/>
      <c r="AR924" s="182" t="s">
        <v>1268</v>
      </c>
      <c r="AT924" s="182" t="s">
        <v>1265</v>
      </c>
      <c r="AU924" s="182" t="s">
        <v>77</v>
      </c>
      <c r="AY924" s="13" t="s">
        <v>111</v>
      </c>
      <c r="BE924" s="183">
        <f>IF(N924="základní",J924,0)</f>
        <v>852</v>
      </c>
      <c r="BF924" s="183">
        <f>IF(N924="snížená",J924,0)</f>
        <v>0</v>
      </c>
      <c r="BG924" s="183">
        <f>IF(N924="zákl. přenesená",J924,0)</f>
        <v>0</v>
      </c>
      <c r="BH924" s="183">
        <f>IF(N924="sníž. přenesená",J924,0)</f>
        <v>0</v>
      </c>
      <c r="BI924" s="183">
        <f>IF(N924="nulová",J924,0)</f>
        <v>0</v>
      </c>
      <c r="BJ924" s="13" t="s">
        <v>77</v>
      </c>
      <c r="BK924" s="183">
        <f>ROUND(I924*H924,2)</f>
        <v>852</v>
      </c>
      <c r="BL924" s="13" t="s">
        <v>1268</v>
      </c>
      <c r="BM924" s="182" t="s">
        <v>1862</v>
      </c>
    </row>
    <row r="925" s="2" customFormat="1">
      <c r="A925" s="28"/>
      <c r="B925" s="29"/>
      <c r="C925" s="30"/>
      <c r="D925" s="184" t="s">
        <v>114</v>
      </c>
      <c r="E925" s="30"/>
      <c r="F925" s="185" t="s">
        <v>1863</v>
      </c>
      <c r="G925" s="30"/>
      <c r="H925" s="30"/>
      <c r="I925" s="30"/>
      <c r="J925" s="30"/>
      <c r="K925" s="30"/>
      <c r="L925" s="34"/>
      <c r="M925" s="186"/>
      <c r="N925" s="187"/>
      <c r="O925" s="73"/>
      <c r="P925" s="73"/>
      <c r="Q925" s="73"/>
      <c r="R925" s="73"/>
      <c r="S925" s="73"/>
      <c r="T925" s="74"/>
      <c r="U925" s="28"/>
      <c r="V925" s="28"/>
      <c r="W925" s="28"/>
      <c r="X925" s="28"/>
      <c r="Y925" s="28"/>
      <c r="Z925" s="28"/>
      <c r="AA925" s="28"/>
      <c r="AB925" s="28"/>
      <c r="AC925" s="28"/>
      <c r="AD925" s="28"/>
      <c r="AE925" s="28"/>
      <c r="AT925" s="13" t="s">
        <v>114</v>
      </c>
      <c r="AU925" s="13" t="s">
        <v>77</v>
      </c>
    </row>
    <row r="926" s="2" customFormat="1" ht="16.5" customHeight="1">
      <c r="A926" s="28"/>
      <c r="B926" s="29"/>
      <c r="C926" s="201" t="s">
        <v>1864</v>
      </c>
      <c r="D926" s="201" t="s">
        <v>1265</v>
      </c>
      <c r="E926" s="202" t="s">
        <v>1865</v>
      </c>
      <c r="F926" s="203" t="s">
        <v>1866</v>
      </c>
      <c r="G926" s="204" t="s">
        <v>136</v>
      </c>
      <c r="H926" s="205">
        <v>3</v>
      </c>
      <c r="I926" s="206">
        <v>53</v>
      </c>
      <c r="J926" s="206">
        <f>ROUND(I926*H926,2)</f>
        <v>159</v>
      </c>
      <c r="K926" s="203" t="s">
        <v>109</v>
      </c>
      <c r="L926" s="34"/>
      <c r="M926" s="207" t="s">
        <v>17</v>
      </c>
      <c r="N926" s="208" t="s">
        <v>40</v>
      </c>
      <c r="O926" s="180">
        <v>0</v>
      </c>
      <c r="P926" s="180">
        <f>O926*H926</f>
        <v>0</v>
      </c>
      <c r="Q926" s="180">
        <v>0</v>
      </c>
      <c r="R926" s="180">
        <f>Q926*H926</f>
        <v>0</v>
      </c>
      <c r="S926" s="180">
        <v>0</v>
      </c>
      <c r="T926" s="181">
        <f>S926*H926</f>
        <v>0</v>
      </c>
      <c r="U926" s="28"/>
      <c r="V926" s="28"/>
      <c r="W926" s="28"/>
      <c r="X926" s="28"/>
      <c r="Y926" s="28"/>
      <c r="Z926" s="28"/>
      <c r="AA926" s="28"/>
      <c r="AB926" s="28"/>
      <c r="AC926" s="28"/>
      <c r="AD926" s="28"/>
      <c r="AE926" s="28"/>
      <c r="AR926" s="182" t="s">
        <v>1268</v>
      </c>
      <c r="AT926" s="182" t="s">
        <v>1265</v>
      </c>
      <c r="AU926" s="182" t="s">
        <v>77</v>
      </c>
      <c r="AY926" s="13" t="s">
        <v>111</v>
      </c>
      <c r="BE926" s="183">
        <f>IF(N926="základní",J926,0)</f>
        <v>159</v>
      </c>
      <c r="BF926" s="183">
        <f>IF(N926="snížená",J926,0)</f>
        <v>0</v>
      </c>
      <c r="BG926" s="183">
        <f>IF(N926="zákl. přenesená",J926,0)</f>
        <v>0</v>
      </c>
      <c r="BH926" s="183">
        <f>IF(N926="sníž. přenesená",J926,0)</f>
        <v>0</v>
      </c>
      <c r="BI926" s="183">
        <f>IF(N926="nulová",J926,0)</f>
        <v>0</v>
      </c>
      <c r="BJ926" s="13" t="s">
        <v>77</v>
      </c>
      <c r="BK926" s="183">
        <f>ROUND(I926*H926,2)</f>
        <v>159</v>
      </c>
      <c r="BL926" s="13" t="s">
        <v>1268</v>
      </c>
      <c r="BM926" s="182" t="s">
        <v>1867</v>
      </c>
    </row>
    <row r="927" s="2" customFormat="1">
      <c r="A927" s="28"/>
      <c r="B927" s="29"/>
      <c r="C927" s="30"/>
      <c r="D927" s="184" t="s">
        <v>114</v>
      </c>
      <c r="E927" s="30"/>
      <c r="F927" s="185" t="s">
        <v>1866</v>
      </c>
      <c r="G927" s="30"/>
      <c r="H927" s="30"/>
      <c r="I927" s="30"/>
      <c r="J927" s="30"/>
      <c r="K927" s="30"/>
      <c r="L927" s="34"/>
      <c r="M927" s="186"/>
      <c r="N927" s="187"/>
      <c r="O927" s="73"/>
      <c r="P927" s="73"/>
      <c r="Q927" s="73"/>
      <c r="R927" s="73"/>
      <c r="S927" s="73"/>
      <c r="T927" s="74"/>
      <c r="U927" s="28"/>
      <c r="V927" s="28"/>
      <c r="W927" s="28"/>
      <c r="X927" s="28"/>
      <c r="Y927" s="28"/>
      <c r="Z927" s="28"/>
      <c r="AA927" s="28"/>
      <c r="AB927" s="28"/>
      <c r="AC927" s="28"/>
      <c r="AD927" s="28"/>
      <c r="AE927" s="28"/>
      <c r="AT927" s="13" t="s">
        <v>114</v>
      </c>
      <c r="AU927" s="13" t="s">
        <v>77</v>
      </c>
    </row>
    <row r="928" s="2" customFormat="1" ht="16.5" customHeight="1">
      <c r="A928" s="28"/>
      <c r="B928" s="29"/>
      <c r="C928" s="201" t="s">
        <v>1868</v>
      </c>
      <c r="D928" s="201" t="s">
        <v>1265</v>
      </c>
      <c r="E928" s="202" t="s">
        <v>1869</v>
      </c>
      <c r="F928" s="203" t="s">
        <v>1870</v>
      </c>
      <c r="G928" s="204" t="s">
        <v>136</v>
      </c>
      <c r="H928" s="205">
        <v>3</v>
      </c>
      <c r="I928" s="206">
        <v>118</v>
      </c>
      <c r="J928" s="206">
        <f>ROUND(I928*H928,2)</f>
        <v>354</v>
      </c>
      <c r="K928" s="203" t="s">
        <v>109</v>
      </c>
      <c r="L928" s="34"/>
      <c r="M928" s="207" t="s">
        <v>17</v>
      </c>
      <c r="N928" s="208" t="s">
        <v>40</v>
      </c>
      <c r="O928" s="180">
        <v>0</v>
      </c>
      <c r="P928" s="180">
        <f>O928*H928</f>
        <v>0</v>
      </c>
      <c r="Q928" s="180">
        <v>0</v>
      </c>
      <c r="R928" s="180">
        <f>Q928*H928</f>
        <v>0</v>
      </c>
      <c r="S928" s="180">
        <v>0</v>
      </c>
      <c r="T928" s="181">
        <f>S928*H928</f>
        <v>0</v>
      </c>
      <c r="U928" s="28"/>
      <c r="V928" s="28"/>
      <c r="W928" s="28"/>
      <c r="X928" s="28"/>
      <c r="Y928" s="28"/>
      <c r="Z928" s="28"/>
      <c r="AA928" s="28"/>
      <c r="AB928" s="28"/>
      <c r="AC928" s="28"/>
      <c r="AD928" s="28"/>
      <c r="AE928" s="28"/>
      <c r="AR928" s="182" t="s">
        <v>1268</v>
      </c>
      <c r="AT928" s="182" t="s">
        <v>1265</v>
      </c>
      <c r="AU928" s="182" t="s">
        <v>77</v>
      </c>
      <c r="AY928" s="13" t="s">
        <v>111</v>
      </c>
      <c r="BE928" s="183">
        <f>IF(N928="základní",J928,0)</f>
        <v>354</v>
      </c>
      <c r="BF928" s="183">
        <f>IF(N928="snížená",J928,0)</f>
        <v>0</v>
      </c>
      <c r="BG928" s="183">
        <f>IF(N928="zákl. přenesená",J928,0)</f>
        <v>0</v>
      </c>
      <c r="BH928" s="183">
        <f>IF(N928="sníž. přenesená",J928,0)</f>
        <v>0</v>
      </c>
      <c r="BI928" s="183">
        <f>IF(N928="nulová",J928,0)</f>
        <v>0</v>
      </c>
      <c r="BJ928" s="13" t="s">
        <v>77</v>
      </c>
      <c r="BK928" s="183">
        <f>ROUND(I928*H928,2)</f>
        <v>354</v>
      </c>
      <c r="BL928" s="13" t="s">
        <v>1268</v>
      </c>
      <c r="BM928" s="182" t="s">
        <v>1871</v>
      </c>
    </row>
    <row r="929" s="2" customFormat="1">
      <c r="A929" s="28"/>
      <c r="B929" s="29"/>
      <c r="C929" s="30"/>
      <c r="D929" s="184" t="s">
        <v>114</v>
      </c>
      <c r="E929" s="30"/>
      <c r="F929" s="185" t="s">
        <v>1870</v>
      </c>
      <c r="G929" s="30"/>
      <c r="H929" s="30"/>
      <c r="I929" s="30"/>
      <c r="J929" s="30"/>
      <c r="K929" s="30"/>
      <c r="L929" s="34"/>
      <c r="M929" s="186"/>
      <c r="N929" s="187"/>
      <c r="O929" s="73"/>
      <c r="P929" s="73"/>
      <c r="Q929" s="73"/>
      <c r="R929" s="73"/>
      <c r="S929" s="73"/>
      <c r="T929" s="74"/>
      <c r="U929" s="28"/>
      <c r="V929" s="28"/>
      <c r="W929" s="28"/>
      <c r="X929" s="28"/>
      <c r="Y929" s="28"/>
      <c r="Z929" s="28"/>
      <c r="AA929" s="28"/>
      <c r="AB929" s="28"/>
      <c r="AC929" s="28"/>
      <c r="AD929" s="28"/>
      <c r="AE929" s="28"/>
      <c r="AT929" s="13" t="s">
        <v>114</v>
      </c>
      <c r="AU929" s="13" t="s">
        <v>77</v>
      </c>
    </row>
    <row r="930" s="2" customFormat="1" ht="16.5" customHeight="1">
      <c r="A930" s="28"/>
      <c r="B930" s="29"/>
      <c r="C930" s="201" t="s">
        <v>1872</v>
      </c>
      <c r="D930" s="201" t="s">
        <v>1265</v>
      </c>
      <c r="E930" s="202" t="s">
        <v>1873</v>
      </c>
      <c r="F930" s="203" t="s">
        <v>1874</v>
      </c>
      <c r="G930" s="204" t="s">
        <v>108</v>
      </c>
      <c r="H930" s="205">
        <v>3</v>
      </c>
      <c r="I930" s="206">
        <v>26.899999999999999</v>
      </c>
      <c r="J930" s="206">
        <f>ROUND(I930*H930,2)</f>
        <v>80.700000000000003</v>
      </c>
      <c r="K930" s="203" t="s">
        <v>109</v>
      </c>
      <c r="L930" s="34"/>
      <c r="M930" s="207" t="s">
        <v>17</v>
      </c>
      <c r="N930" s="208" t="s">
        <v>40</v>
      </c>
      <c r="O930" s="180">
        <v>0</v>
      </c>
      <c r="P930" s="180">
        <f>O930*H930</f>
        <v>0</v>
      </c>
      <c r="Q930" s="180">
        <v>0</v>
      </c>
      <c r="R930" s="180">
        <f>Q930*H930</f>
        <v>0</v>
      </c>
      <c r="S930" s="180">
        <v>0</v>
      </c>
      <c r="T930" s="181">
        <f>S930*H930</f>
        <v>0</v>
      </c>
      <c r="U930" s="28"/>
      <c r="V930" s="28"/>
      <c r="W930" s="28"/>
      <c r="X930" s="28"/>
      <c r="Y930" s="28"/>
      <c r="Z930" s="28"/>
      <c r="AA930" s="28"/>
      <c r="AB930" s="28"/>
      <c r="AC930" s="28"/>
      <c r="AD930" s="28"/>
      <c r="AE930" s="28"/>
      <c r="AR930" s="182" t="s">
        <v>1268</v>
      </c>
      <c r="AT930" s="182" t="s">
        <v>1265</v>
      </c>
      <c r="AU930" s="182" t="s">
        <v>77</v>
      </c>
      <c r="AY930" s="13" t="s">
        <v>111</v>
      </c>
      <c r="BE930" s="183">
        <f>IF(N930="základní",J930,0)</f>
        <v>80.700000000000003</v>
      </c>
      <c r="BF930" s="183">
        <f>IF(N930="snížená",J930,0)</f>
        <v>0</v>
      </c>
      <c r="BG930" s="183">
        <f>IF(N930="zákl. přenesená",J930,0)</f>
        <v>0</v>
      </c>
      <c r="BH930" s="183">
        <f>IF(N930="sníž. přenesená",J930,0)</f>
        <v>0</v>
      </c>
      <c r="BI930" s="183">
        <f>IF(N930="nulová",J930,0)</f>
        <v>0</v>
      </c>
      <c r="BJ930" s="13" t="s">
        <v>77</v>
      </c>
      <c r="BK930" s="183">
        <f>ROUND(I930*H930,2)</f>
        <v>80.700000000000003</v>
      </c>
      <c r="BL930" s="13" t="s">
        <v>1268</v>
      </c>
      <c r="BM930" s="182" t="s">
        <v>1875</v>
      </c>
    </row>
    <row r="931" s="2" customFormat="1">
      <c r="A931" s="28"/>
      <c r="B931" s="29"/>
      <c r="C931" s="30"/>
      <c r="D931" s="184" t="s">
        <v>114</v>
      </c>
      <c r="E931" s="30"/>
      <c r="F931" s="185" t="s">
        <v>1874</v>
      </c>
      <c r="G931" s="30"/>
      <c r="H931" s="30"/>
      <c r="I931" s="30"/>
      <c r="J931" s="30"/>
      <c r="K931" s="30"/>
      <c r="L931" s="34"/>
      <c r="M931" s="186"/>
      <c r="N931" s="187"/>
      <c r="O931" s="73"/>
      <c r="P931" s="73"/>
      <c r="Q931" s="73"/>
      <c r="R931" s="73"/>
      <c r="S931" s="73"/>
      <c r="T931" s="74"/>
      <c r="U931" s="28"/>
      <c r="V931" s="28"/>
      <c r="W931" s="28"/>
      <c r="X931" s="28"/>
      <c r="Y931" s="28"/>
      <c r="Z931" s="28"/>
      <c r="AA931" s="28"/>
      <c r="AB931" s="28"/>
      <c r="AC931" s="28"/>
      <c r="AD931" s="28"/>
      <c r="AE931" s="28"/>
      <c r="AT931" s="13" t="s">
        <v>114</v>
      </c>
      <c r="AU931" s="13" t="s">
        <v>77</v>
      </c>
    </row>
    <row r="932" s="2" customFormat="1" ht="16.5" customHeight="1">
      <c r="A932" s="28"/>
      <c r="B932" s="29"/>
      <c r="C932" s="201" t="s">
        <v>1876</v>
      </c>
      <c r="D932" s="201" t="s">
        <v>1265</v>
      </c>
      <c r="E932" s="202" t="s">
        <v>1877</v>
      </c>
      <c r="F932" s="203" t="s">
        <v>1878</v>
      </c>
      <c r="G932" s="204" t="s">
        <v>136</v>
      </c>
      <c r="H932" s="205">
        <v>3</v>
      </c>
      <c r="I932" s="206">
        <v>128</v>
      </c>
      <c r="J932" s="206">
        <f>ROUND(I932*H932,2)</f>
        <v>384</v>
      </c>
      <c r="K932" s="203" t="s">
        <v>109</v>
      </c>
      <c r="L932" s="34"/>
      <c r="M932" s="207" t="s">
        <v>17</v>
      </c>
      <c r="N932" s="208" t="s">
        <v>40</v>
      </c>
      <c r="O932" s="180">
        <v>0</v>
      </c>
      <c r="P932" s="180">
        <f>O932*H932</f>
        <v>0</v>
      </c>
      <c r="Q932" s="180">
        <v>0</v>
      </c>
      <c r="R932" s="180">
        <f>Q932*H932</f>
        <v>0</v>
      </c>
      <c r="S932" s="180">
        <v>0</v>
      </c>
      <c r="T932" s="181">
        <f>S932*H932</f>
        <v>0</v>
      </c>
      <c r="U932" s="28"/>
      <c r="V932" s="28"/>
      <c r="W932" s="28"/>
      <c r="X932" s="28"/>
      <c r="Y932" s="28"/>
      <c r="Z932" s="28"/>
      <c r="AA932" s="28"/>
      <c r="AB932" s="28"/>
      <c r="AC932" s="28"/>
      <c r="AD932" s="28"/>
      <c r="AE932" s="28"/>
      <c r="AR932" s="182" t="s">
        <v>1268</v>
      </c>
      <c r="AT932" s="182" t="s">
        <v>1265</v>
      </c>
      <c r="AU932" s="182" t="s">
        <v>77</v>
      </c>
      <c r="AY932" s="13" t="s">
        <v>111</v>
      </c>
      <c r="BE932" s="183">
        <f>IF(N932="základní",J932,0)</f>
        <v>384</v>
      </c>
      <c r="BF932" s="183">
        <f>IF(N932="snížená",J932,0)</f>
        <v>0</v>
      </c>
      <c r="BG932" s="183">
        <f>IF(N932="zákl. přenesená",J932,0)</f>
        <v>0</v>
      </c>
      <c r="BH932" s="183">
        <f>IF(N932="sníž. přenesená",J932,0)</f>
        <v>0</v>
      </c>
      <c r="BI932" s="183">
        <f>IF(N932="nulová",J932,0)</f>
        <v>0</v>
      </c>
      <c r="BJ932" s="13" t="s">
        <v>77</v>
      </c>
      <c r="BK932" s="183">
        <f>ROUND(I932*H932,2)</f>
        <v>384</v>
      </c>
      <c r="BL932" s="13" t="s">
        <v>1268</v>
      </c>
      <c r="BM932" s="182" t="s">
        <v>1879</v>
      </c>
    </row>
    <row r="933" s="2" customFormat="1">
      <c r="A933" s="28"/>
      <c r="B933" s="29"/>
      <c r="C933" s="30"/>
      <c r="D933" s="184" t="s">
        <v>114</v>
      </c>
      <c r="E933" s="30"/>
      <c r="F933" s="185" t="s">
        <v>1878</v>
      </c>
      <c r="G933" s="30"/>
      <c r="H933" s="30"/>
      <c r="I933" s="30"/>
      <c r="J933" s="30"/>
      <c r="K933" s="30"/>
      <c r="L933" s="34"/>
      <c r="M933" s="186"/>
      <c r="N933" s="187"/>
      <c r="O933" s="73"/>
      <c r="P933" s="73"/>
      <c r="Q933" s="73"/>
      <c r="R933" s="73"/>
      <c r="S933" s="73"/>
      <c r="T933" s="74"/>
      <c r="U933" s="28"/>
      <c r="V933" s="28"/>
      <c r="W933" s="28"/>
      <c r="X933" s="28"/>
      <c r="Y933" s="28"/>
      <c r="Z933" s="28"/>
      <c r="AA933" s="28"/>
      <c r="AB933" s="28"/>
      <c r="AC933" s="28"/>
      <c r="AD933" s="28"/>
      <c r="AE933" s="28"/>
      <c r="AT933" s="13" t="s">
        <v>114</v>
      </c>
      <c r="AU933" s="13" t="s">
        <v>77</v>
      </c>
    </row>
    <row r="934" s="2" customFormat="1" ht="16.5" customHeight="1">
      <c r="A934" s="28"/>
      <c r="B934" s="29"/>
      <c r="C934" s="201" t="s">
        <v>1880</v>
      </c>
      <c r="D934" s="201" t="s">
        <v>1265</v>
      </c>
      <c r="E934" s="202" t="s">
        <v>1881</v>
      </c>
      <c r="F934" s="203" t="s">
        <v>1882</v>
      </c>
      <c r="G934" s="204" t="s">
        <v>136</v>
      </c>
      <c r="H934" s="205">
        <v>3</v>
      </c>
      <c r="I934" s="206">
        <v>548</v>
      </c>
      <c r="J934" s="206">
        <f>ROUND(I934*H934,2)</f>
        <v>1644</v>
      </c>
      <c r="K934" s="203" t="s">
        <v>109</v>
      </c>
      <c r="L934" s="34"/>
      <c r="M934" s="207" t="s">
        <v>17</v>
      </c>
      <c r="N934" s="208" t="s">
        <v>40</v>
      </c>
      <c r="O934" s="180">
        <v>0</v>
      </c>
      <c r="P934" s="180">
        <f>O934*H934</f>
        <v>0</v>
      </c>
      <c r="Q934" s="180">
        <v>0</v>
      </c>
      <c r="R934" s="180">
        <f>Q934*H934</f>
        <v>0</v>
      </c>
      <c r="S934" s="180">
        <v>0</v>
      </c>
      <c r="T934" s="181">
        <f>S934*H934</f>
        <v>0</v>
      </c>
      <c r="U934" s="28"/>
      <c r="V934" s="28"/>
      <c r="W934" s="28"/>
      <c r="X934" s="28"/>
      <c r="Y934" s="28"/>
      <c r="Z934" s="28"/>
      <c r="AA934" s="28"/>
      <c r="AB934" s="28"/>
      <c r="AC934" s="28"/>
      <c r="AD934" s="28"/>
      <c r="AE934" s="28"/>
      <c r="AR934" s="182" t="s">
        <v>1268</v>
      </c>
      <c r="AT934" s="182" t="s">
        <v>1265</v>
      </c>
      <c r="AU934" s="182" t="s">
        <v>77</v>
      </c>
      <c r="AY934" s="13" t="s">
        <v>111</v>
      </c>
      <c r="BE934" s="183">
        <f>IF(N934="základní",J934,0)</f>
        <v>1644</v>
      </c>
      <c r="BF934" s="183">
        <f>IF(N934="snížená",J934,0)</f>
        <v>0</v>
      </c>
      <c r="BG934" s="183">
        <f>IF(N934="zákl. přenesená",J934,0)</f>
        <v>0</v>
      </c>
      <c r="BH934" s="183">
        <f>IF(N934="sníž. přenesená",J934,0)</f>
        <v>0</v>
      </c>
      <c r="BI934" s="183">
        <f>IF(N934="nulová",J934,0)</f>
        <v>0</v>
      </c>
      <c r="BJ934" s="13" t="s">
        <v>77</v>
      </c>
      <c r="BK934" s="183">
        <f>ROUND(I934*H934,2)</f>
        <v>1644</v>
      </c>
      <c r="BL934" s="13" t="s">
        <v>1268</v>
      </c>
      <c r="BM934" s="182" t="s">
        <v>1883</v>
      </c>
    </row>
    <row r="935" s="2" customFormat="1">
      <c r="A935" s="28"/>
      <c r="B935" s="29"/>
      <c r="C935" s="30"/>
      <c r="D935" s="184" t="s">
        <v>114</v>
      </c>
      <c r="E935" s="30"/>
      <c r="F935" s="185" t="s">
        <v>1882</v>
      </c>
      <c r="G935" s="30"/>
      <c r="H935" s="30"/>
      <c r="I935" s="30"/>
      <c r="J935" s="30"/>
      <c r="K935" s="30"/>
      <c r="L935" s="34"/>
      <c r="M935" s="186"/>
      <c r="N935" s="187"/>
      <c r="O935" s="73"/>
      <c r="P935" s="73"/>
      <c r="Q935" s="73"/>
      <c r="R935" s="73"/>
      <c r="S935" s="73"/>
      <c r="T935" s="74"/>
      <c r="U935" s="28"/>
      <c r="V935" s="28"/>
      <c r="W935" s="28"/>
      <c r="X935" s="28"/>
      <c r="Y935" s="28"/>
      <c r="Z935" s="28"/>
      <c r="AA935" s="28"/>
      <c r="AB935" s="28"/>
      <c r="AC935" s="28"/>
      <c r="AD935" s="28"/>
      <c r="AE935" s="28"/>
      <c r="AT935" s="13" t="s">
        <v>114</v>
      </c>
      <c r="AU935" s="13" t="s">
        <v>77</v>
      </c>
    </row>
    <row r="936" s="2" customFormat="1" ht="24.15" customHeight="1">
      <c r="A936" s="28"/>
      <c r="B936" s="29"/>
      <c r="C936" s="201" t="s">
        <v>1884</v>
      </c>
      <c r="D936" s="201" t="s">
        <v>1265</v>
      </c>
      <c r="E936" s="202" t="s">
        <v>1885</v>
      </c>
      <c r="F936" s="203" t="s">
        <v>1886</v>
      </c>
      <c r="G936" s="204" t="s">
        <v>108</v>
      </c>
      <c r="H936" s="205">
        <v>3</v>
      </c>
      <c r="I936" s="206">
        <v>370</v>
      </c>
      <c r="J936" s="206">
        <f>ROUND(I936*H936,2)</f>
        <v>1110</v>
      </c>
      <c r="K936" s="203" t="s">
        <v>109</v>
      </c>
      <c r="L936" s="34"/>
      <c r="M936" s="207" t="s">
        <v>17</v>
      </c>
      <c r="N936" s="208" t="s">
        <v>40</v>
      </c>
      <c r="O936" s="180">
        <v>0</v>
      </c>
      <c r="P936" s="180">
        <f>O936*H936</f>
        <v>0</v>
      </c>
      <c r="Q936" s="180">
        <v>0</v>
      </c>
      <c r="R936" s="180">
        <f>Q936*H936</f>
        <v>0</v>
      </c>
      <c r="S936" s="180">
        <v>0</v>
      </c>
      <c r="T936" s="181">
        <f>S936*H936</f>
        <v>0</v>
      </c>
      <c r="U936" s="28"/>
      <c r="V936" s="28"/>
      <c r="W936" s="28"/>
      <c r="X936" s="28"/>
      <c r="Y936" s="28"/>
      <c r="Z936" s="28"/>
      <c r="AA936" s="28"/>
      <c r="AB936" s="28"/>
      <c r="AC936" s="28"/>
      <c r="AD936" s="28"/>
      <c r="AE936" s="28"/>
      <c r="AR936" s="182" t="s">
        <v>1268</v>
      </c>
      <c r="AT936" s="182" t="s">
        <v>1265</v>
      </c>
      <c r="AU936" s="182" t="s">
        <v>77</v>
      </c>
      <c r="AY936" s="13" t="s">
        <v>111</v>
      </c>
      <c r="BE936" s="183">
        <f>IF(N936="základní",J936,0)</f>
        <v>1110</v>
      </c>
      <c r="BF936" s="183">
        <f>IF(N936="snížená",J936,0)</f>
        <v>0</v>
      </c>
      <c r="BG936" s="183">
        <f>IF(N936="zákl. přenesená",J936,0)</f>
        <v>0</v>
      </c>
      <c r="BH936" s="183">
        <f>IF(N936="sníž. přenesená",J936,0)</f>
        <v>0</v>
      </c>
      <c r="BI936" s="183">
        <f>IF(N936="nulová",J936,0)</f>
        <v>0</v>
      </c>
      <c r="BJ936" s="13" t="s">
        <v>77</v>
      </c>
      <c r="BK936" s="183">
        <f>ROUND(I936*H936,2)</f>
        <v>1110</v>
      </c>
      <c r="BL936" s="13" t="s">
        <v>1268</v>
      </c>
      <c r="BM936" s="182" t="s">
        <v>1887</v>
      </c>
    </row>
    <row r="937" s="2" customFormat="1">
      <c r="A937" s="28"/>
      <c r="B937" s="29"/>
      <c r="C937" s="30"/>
      <c r="D937" s="184" t="s">
        <v>114</v>
      </c>
      <c r="E937" s="30"/>
      <c r="F937" s="185" t="s">
        <v>1888</v>
      </c>
      <c r="G937" s="30"/>
      <c r="H937" s="30"/>
      <c r="I937" s="30"/>
      <c r="J937" s="30"/>
      <c r="K937" s="30"/>
      <c r="L937" s="34"/>
      <c r="M937" s="186"/>
      <c r="N937" s="187"/>
      <c r="O937" s="73"/>
      <c r="P937" s="73"/>
      <c r="Q937" s="73"/>
      <c r="R937" s="73"/>
      <c r="S937" s="73"/>
      <c r="T937" s="74"/>
      <c r="U937" s="28"/>
      <c r="V937" s="28"/>
      <c r="W937" s="28"/>
      <c r="X937" s="28"/>
      <c r="Y937" s="28"/>
      <c r="Z937" s="28"/>
      <c r="AA937" s="28"/>
      <c r="AB937" s="28"/>
      <c r="AC937" s="28"/>
      <c r="AD937" s="28"/>
      <c r="AE937" s="28"/>
      <c r="AT937" s="13" t="s">
        <v>114</v>
      </c>
      <c r="AU937" s="13" t="s">
        <v>77</v>
      </c>
    </row>
    <row r="938" s="2" customFormat="1" ht="16.5" customHeight="1">
      <c r="A938" s="28"/>
      <c r="B938" s="29"/>
      <c r="C938" s="201" t="s">
        <v>1889</v>
      </c>
      <c r="D938" s="201" t="s">
        <v>1265</v>
      </c>
      <c r="E938" s="202" t="s">
        <v>1890</v>
      </c>
      <c r="F938" s="203" t="s">
        <v>1891</v>
      </c>
      <c r="G938" s="204" t="s">
        <v>108</v>
      </c>
      <c r="H938" s="205">
        <v>3</v>
      </c>
      <c r="I938" s="206">
        <v>357</v>
      </c>
      <c r="J938" s="206">
        <f>ROUND(I938*H938,2)</f>
        <v>1071</v>
      </c>
      <c r="K938" s="203" t="s">
        <v>109</v>
      </c>
      <c r="L938" s="34"/>
      <c r="M938" s="207" t="s">
        <v>17</v>
      </c>
      <c r="N938" s="208" t="s">
        <v>40</v>
      </c>
      <c r="O938" s="180">
        <v>0</v>
      </c>
      <c r="P938" s="180">
        <f>O938*H938</f>
        <v>0</v>
      </c>
      <c r="Q938" s="180">
        <v>0</v>
      </c>
      <c r="R938" s="180">
        <f>Q938*H938</f>
        <v>0</v>
      </c>
      <c r="S938" s="180">
        <v>0</v>
      </c>
      <c r="T938" s="181">
        <f>S938*H938</f>
        <v>0</v>
      </c>
      <c r="U938" s="28"/>
      <c r="V938" s="28"/>
      <c r="W938" s="28"/>
      <c r="X938" s="28"/>
      <c r="Y938" s="28"/>
      <c r="Z938" s="28"/>
      <c r="AA938" s="28"/>
      <c r="AB938" s="28"/>
      <c r="AC938" s="28"/>
      <c r="AD938" s="28"/>
      <c r="AE938" s="28"/>
      <c r="AR938" s="182" t="s">
        <v>1268</v>
      </c>
      <c r="AT938" s="182" t="s">
        <v>1265</v>
      </c>
      <c r="AU938" s="182" t="s">
        <v>77</v>
      </c>
      <c r="AY938" s="13" t="s">
        <v>111</v>
      </c>
      <c r="BE938" s="183">
        <f>IF(N938="základní",J938,0)</f>
        <v>1071</v>
      </c>
      <c r="BF938" s="183">
        <f>IF(N938="snížená",J938,0)</f>
        <v>0</v>
      </c>
      <c r="BG938" s="183">
        <f>IF(N938="zákl. přenesená",J938,0)</f>
        <v>0</v>
      </c>
      <c r="BH938" s="183">
        <f>IF(N938="sníž. přenesená",J938,0)</f>
        <v>0</v>
      </c>
      <c r="BI938" s="183">
        <f>IF(N938="nulová",J938,0)</f>
        <v>0</v>
      </c>
      <c r="BJ938" s="13" t="s">
        <v>77</v>
      </c>
      <c r="BK938" s="183">
        <f>ROUND(I938*H938,2)</f>
        <v>1071</v>
      </c>
      <c r="BL938" s="13" t="s">
        <v>1268</v>
      </c>
      <c r="BM938" s="182" t="s">
        <v>1892</v>
      </c>
    </row>
    <row r="939" s="2" customFormat="1">
      <c r="A939" s="28"/>
      <c r="B939" s="29"/>
      <c r="C939" s="30"/>
      <c r="D939" s="184" t="s">
        <v>114</v>
      </c>
      <c r="E939" s="30"/>
      <c r="F939" s="185" t="s">
        <v>1891</v>
      </c>
      <c r="G939" s="30"/>
      <c r="H939" s="30"/>
      <c r="I939" s="30"/>
      <c r="J939" s="30"/>
      <c r="K939" s="30"/>
      <c r="L939" s="34"/>
      <c r="M939" s="186"/>
      <c r="N939" s="187"/>
      <c r="O939" s="73"/>
      <c r="P939" s="73"/>
      <c r="Q939" s="73"/>
      <c r="R939" s="73"/>
      <c r="S939" s="73"/>
      <c r="T939" s="74"/>
      <c r="U939" s="28"/>
      <c r="V939" s="28"/>
      <c r="W939" s="28"/>
      <c r="X939" s="28"/>
      <c r="Y939" s="28"/>
      <c r="Z939" s="28"/>
      <c r="AA939" s="28"/>
      <c r="AB939" s="28"/>
      <c r="AC939" s="28"/>
      <c r="AD939" s="28"/>
      <c r="AE939" s="28"/>
      <c r="AT939" s="13" t="s">
        <v>114</v>
      </c>
      <c r="AU939" s="13" t="s">
        <v>77</v>
      </c>
    </row>
    <row r="940" s="2" customFormat="1" ht="16.5" customHeight="1">
      <c r="A940" s="28"/>
      <c r="B940" s="29"/>
      <c r="C940" s="201" t="s">
        <v>1893</v>
      </c>
      <c r="D940" s="201" t="s">
        <v>1265</v>
      </c>
      <c r="E940" s="202" t="s">
        <v>1894</v>
      </c>
      <c r="F940" s="203" t="s">
        <v>1895</v>
      </c>
      <c r="G940" s="204" t="s">
        <v>108</v>
      </c>
      <c r="H940" s="205">
        <v>3</v>
      </c>
      <c r="I940" s="206">
        <v>450</v>
      </c>
      <c r="J940" s="206">
        <f>ROUND(I940*H940,2)</f>
        <v>1350</v>
      </c>
      <c r="K940" s="203" t="s">
        <v>109</v>
      </c>
      <c r="L940" s="34"/>
      <c r="M940" s="207" t="s">
        <v>17</v>
      </c>
      <c r="N940" s="208" t="s">
        <v>40</v>
      </c>
      <c r="O940" s="180">
        <v>0</v>
      </c>
      <c r="P940" s="180">
        <f>O940*H940</f>
        <v>0</v>
      </c>
      <c r="Q940" s="180">
        <v>0</v>
      </c>
      <c r="R940" s="180">
        <f>Q940*H940</f>
        <v>0</v>
      </c>
      <c r="S940" s="180">
        <v>0</v>
      </c>
      <c r="T940" s="181">
        <f>S940*H940</f>
        <v>0</v>
      </c>
      <c r="U940" s="28"/>
      <c r="V940" s="28"/>
      <c r="W940" s="28"/>
      <c r="X940" s="28"/>
      <c r="Y940" s="28"/>
      <c r="Z940" s="28"/>
      <c r="AA940" s="28"/>
      <c r="AB940" s="28"/>
      <c r="AC940" s="28"/>
      <c r="AD940" s="28"/>
      <c r="AE940" s="28"/>
      <c r="AR940" s="182" t="s">
        <v>1268</v>
      </c>
      <c r="AT940" s="182" t="s">
        <v>1265</v>
      </c>
      <c r="AU940" s="182" t="s">
        <v>77</v>
      </c>
      <c r="AY940" s="13" t="s">
        <v>111</v>
      </c>
      <c r="BE940" s="183">
        <f>IF(N940="základní",J940,0)</f>
        <v>1350</v>
      </c>
      <c r="BF940" s="183">
        <f>IF(N940="snížená",J940,0)</f>
        <v>0</v>
      </c>
      <c r="BG940" s="183">
        <f>IF(N940="zákl. přenesená",J940,0)</f>
        <v>0</v>
      </c>
      <c r="BH940" s="183">
        <f>IF(N940="sníž. přenesená",J940,0)</f>
        <v>0</v>
      </c>
      <c r="BI940" s="183">
        <f>IF(N940="nulová",J940,0)</f>
        <v>0</v>
      </c>
      <c r="BJ940" s="13" t="s">
        <v>77</v>
      </c>
      <c r="BK940" s="183">
        <f>ROUND(I940*H940,2)</f>
        <v>1350</v>
      </c>
      <c r="BL940" s="13" t="s">
        <v>1268</v>
      </c>
      <c r="BM940" s="182" t="s">
        <v>1896</v>
      </c>
    </row>
    <row r="941" s="2" customFormat="1">
      <c r="A941" s="28"/>
      <c r="B941" s="29"/>
      <c r="C941" s="30"/>
      <c r="D941" s="184" t="s">
        <v>114</v>
      </c>
      <c r="E941" s="30"/>
      <c r="F941" s="185" t="s">
        <v>1895</v>
      </c>
      <c r="G941" s="30"/>
      <c r="H941" s="30"/>
      <c r="I941" s="30"/>
      <c r="J941" s="30"/>
      <c r="K941" s="30"/>
      <c r="L941" s="34"/>
      <c r="M941" s="186"/>
      <c r="N941" s="187"/>
      <c r="O941" s="73"/>
      <c r="P941" s="73"/>
      <c r="Q941" s="73"/>
      <c r="R941" s="73"/>
      <c r="S941" s="73"/>
      <c r="T941" s="74"/>
      <c r="U941" s="28"/>
      <c r="V941" s="28"/>
      <c r="W941" s="28"/>
      <c r="X941" s="28"/>
      <c r="Y941" s="28"/>
      <c r="Z941" s="28"/>
      <c r="AA941" s="28"/>
      <c r="AB941" s="28"/>
      <c r="AC941" s="28"/>
      <c r="AD941" s="28"/>
      <c r="AE941" s="28"/>
      <c r="AT941" s="13" t="s">
        <v>114</v>
      </c>
      <c r="AU941" s="13" t="s">
        <v>77</v>
      </c>
    </row>
    <row r="942" s="2" customFormat="1" ht="16.5" customHeight="1">
      <c r="A942" s="28"/>
      <c r="B942" s="29"/>
      <c r="C942" s="201" t="s">
        <v>1897</v>
      </c>
      <c r="D942" s="201" t="s">
        <v>1265</v>
      </c>
      <c r="E942" s="202" t="s">
        <v>1898</v>
      </c>
      <c r="F942" s="203" t="s">
        <v>1899</v>
      </c>
      <c r="G942" s="204" t="s">
        <v>108</v>
      </c>
      <c r="H942" s="205">
        <v>3</v>
      </c>
      <c r="I942" s="206">
        <v>451</v>
      </c>
      <c r="J942" s="206">
        <f>ROUND(I942*H942,2)</f>
        <v>1353</v>
      </c>
      <c r="K942" s="203" t="s">
        <v>109</v>
      </c>
      <c r="L942" s="34"/>
      <c r="M942" s="207" t="s">
        <v>17</v>
      </c>
      <c r="N942" s="208" t="s">
        <v>40</v>
      </c>
      <c r="O942" s="180">
        <v>0</v>
      </c>
      <c r="P942" s="180">
        <f>O942*H942</f>
        <v>0</v>
      </c>
      <c r="Q942" s="180">
        <v>0</v>
      </c>
      <c r="R942" s="180">
        <f>Q942*H942</f>
        <v>0</v>
      </c>
      <c r="S942" s="180">
        <v>0</v>
      </c>
      <c r="T942" s="181">
        <f>S942*H942</f>
        <v>0</v>
      </c>
      <c r="U942" s="28"/>
      <c r="V942" s="28"/>
      <c r="W942" s="28"/>
      <c r="X942" s="28"/>
      <c r="Y942" s="28"/>
      <c r="Z942" s="28"/>
      <c r="AA942" s="28"/>
      <c r="AB942" s="28"/>
      <c r="AC942" s="28"/>
      <c r="AD942" s="28"/>
      <c r="AE942" s="28"/>
      <c r="AR942" s="182" t="s">
        <v>1268</v>
      </c>
      <c r="AT942" s="182" t="s">
        <v>1265</v>
      </c>
      <c r="AU942" s="182" t="s">
        <v>77</v>
      </c>
      <c r="AY942" s="13" t="s">
        <v>111</v>
      </c>
      <c r="BE942" s="183">
        <f>IF(N942="základní",J942,0)</f>
        <v>1353</v>
      </c>
      <c r="BF942" s="183">
        <f>IF(N942="snížená",J942,0)</f>
        <v>0</v>
      </c>
      <c r="BG942" s="183">
        <f>IF(N942="zákl. přenesená",J942,0)</f>
        <v>0</v>
      </c>
      <c r="BH942" s="183">
        <f>IF(N942="sníž. přenesená",J942,0)</f>
        <v>0</v>
      </c>
      <c r="BI942" s="183">
        <f>IF(N942="nulová",J942,0)</f>
        <v>0</v>
      </c>
      <c r="BJ942" s="13" t="s">
        <v>77</v>
      </c>
      <c r="BK942" s="183">
        <f>ROUND(I942*H942,2)</f>
        <v>1353</v>
      </c>
      <c r="BL942" s="13" t="s">
        <v>1268</v>
      </c>
      <c r="BM942" s="182" t="s">
        <v>1900</v>
      </c>
    </row>
    <row r="943" s="2" customFormat="1">
      <c r="A943" s="28"/>
      <c r="B943" s="29"/>
      <c r="C943" s="30"/>
      <c r="D943" s="184" t="s">
        <v>114</v>
      </c>
      <c r="E943" s="30"/>
      <c r="F943" s="185" t="s">
        <v>1899</v>
      </c>
      <c r="G943" s="30"/>
      <c r="H943" s="30"/>
      <c r="I943" s="30"/>
      <c r="J943" s="30"/>
      <c r="K943" s="30"/>
      <c r="L943" s="34"/>
      <c r="M943" s="186"/>
      <c r="N943" s="187"/>
      <c r="O943" s="73"/>
      <c r="P943" s="73"/>
      <c r="Q943" s="73"/>
      <c r="R943" s="73"/>
      <c r="S943" s="73"/>
      <c r="T943" s="74"/>
      <c r="U943" s="28"/>
      <c r="V943" s="28"/>
      <c r="W943" s="28"/>
      <c r="X943" s="28"/>
      <c r="Y943" s="28"/>
      <c r="Z943" s="28"/>
      <c r="AA943" s="28"/>
      <c r="AB943" s="28"/>
      <c r="AC943" s="28"/>
      <c r="AD943" s="28"/>
      <c r="AE943" s="28"/>
      <c r="AT943" s="13" t="s">
        <v>114</v>
      </c>
      <c r="AU943" s="13" t="s">
        <v>77</v>
      </c>
    </row>
    <row r="944" s="2" customFormat="1" ht="16.5" customHeight="1">
      <c r="A944" s="28"/>
      <c r="B944" s="29"/>
      <c r="C944" s="201" t="s">
        <v>1901</v>
      </c>
      <c r="D944" s="201" t="s">
        <v>1265</v>
      </c>
      <c r="E944" s="202" t="s">
        <v>1902</v>
      </c>
      <c r="F944" s="203" t="s">
        <v>1903</v>
      </c>
      <c r="G944" s="204" t="s">
        <v>108</v>
      </c>
      <c r="H944" s="205">
        <v>3</v>
      </c>
      <c r="I944" s="206">
        <v>528</v>
      </c>
      <c r="J944" s="206">
        <f>ROUND(I944*H944,2)</f>
        <v>1584</v>
      </c>
      <c r="K944" s="203" t="s">
        <v>109</v>
      </c>
      <c r="L944" s="34"/>
      <c r="M944" s="207" t="s">
        <v>17</v>
      </c>
      <c r="N944" s="208" t="s">
        <v>40</v>
      </c>
      <c r="O944" s="180">
        <v>0</v>
      </c>
      <c r="P944" s="180">
        <f>O944*H944</f>
        <v>0</v>
      </c>
      <c r="Q944" s="180">
        <v>0</v>
      </c>
      <c r="R944" s="180">
        <f>Q944*H944</f>
        <v>0</v>
      </c>
      <c r="S944" s="180">
        <v>0</v>
      </c>
      <c r="T944" s="181">
        <f>S944*H944</f>
        <v>0</v>
      </c>
      <c r="U944" s="28"/>
      <c r="V944" s="28"/>
      <c r="W944" s="28"/>
      <c r="X944" s="28"/>
      <c r="Y944" s="28"/>
      <c r="Z944" s="28"/>
      <c r="AA944" s="28"/>
      <c r="AB944" s="28"/>
      <c r="AC944" s="28"/>
      <c r="AD944" s="28"/>
      <c r="AE944" s="28"/>
      <c r="AR944" s="182" t="s">
        <v>1268</v>
      </c>
      <c r="AT944" s="182" t="s">
        <v>1265</v>
      </c>
      <c r="AU944" s="182" t="s">
        <v>77</v>
      </c>
      <c r="AY944" s="13" t="s">
        <v>111</v>
      </c>
      <c r="BE944" s="183">
        <f>IF(N944="základní",J944,0)</f>
        <v>1584</v>
      </c>
      <c r="BF944" s="183">
        <f>IF(N944="snížená",J944,0)</f>
        <v>0</v>
      </c>
      <c r="BG944" s="183">
        <f>IF(N944="zákl. přenesená",J944,0)</f>
        <v>0</v>
      </c>
      <c r="BH944" s="183">
        <f>IF(N944="sníž. přenesená",J944,0)</f>
        <v>0</v>
      </c>
      <c r="BI944" s="183">
        <f>IF(N944="nulová",J944,0)</f>
        <v>0</v>
      </c>
      <c r="BJ944" s="13" t="s">
        <v>77</v>
      </c>
      <c r="BK944" s="183">
        <f>ROUND(I944*H944,2)</f>
        <v>1584</v>
      </c>
      <c r="BL944" s="13" t="s">
        <v>1268</v>
      </c>
      <c r="BM944" s="182" t="s">
        <v>1904</v>
      </c>
    </row>
    <row r="945" s="2" customFormat="1">
      <c r="A945" s="28"/>
      <c r="B945" s="29"/>
      <c r="C945" s="30"/>
      <c r="D945" s="184" t="s">
        <v>114</v>
      </c>
      <c r="E945" s="30"/>
      <c r="F945" s="185" t="s">
        <v>1905</v>
      </c>
      <c r="G945" s="30"/>
      <c r="H945" s="30"/>
      <c r="I945" s="30"/>
      <c r="J945" s="30"/>
      <c r="K945" s="30"/>
      <c r="L945" s="34"/>
      <c r="M945" s="186"/>
      <c r="N945" s="187"/>
      <c r="O945" s="73"/>
      <c r="P945" s="73"/>
      <c r="Q945" s="73"/>
      <c r="R945" s="73"/>
      <c r="S945" s="73"/>
      <c r="T945" s="74"/>
      <c r="U945" s="28"/>
      <c r="V945" s="28"/>
      <c r="W945" s="28"/>
      <c r="X945" s="28"/>
      <c r="Y945" s="28"/>
      <c r="Z945" s="28"/>
      <c r="AA945" s="28"/>
      <c r="AB945" s="28"/>
      <c r="AC945" s="28"/>
      <c r="AD945" s="28"/>
      <c r="AE945" s="28"/>
      <c r="AT945" s="13" t="s">
        <v>114</v>
      </c>
      <c r="AU945" s="13" t="s">
        <v>77</v>
      </c>
    </row>
    <row r="946" s="2" customFormat="1" ht="16.5" customHeight="1">
      <c r="A946" s="28"/>
      <c r="B946" s="29"/>
      <c r="C946" s="201" t="s">
        <v>1906</v>
      </c>
      <c r="D946" s="201" t="s">
        <v>1265</v>
      </c>
      <c r="E946" s="202" t="s">
        <v>1907</v>
      </c>
      <c r="F946" s="203" t="s">
        <v>1908</v>
      </c>
      <c r="G946" s="204" t="s">
        <v>108</v>
      </c>
      <c r="H946" s="205">
        <v>3</v>
      </c>
      <c r="I946" s="206">
        <v>437</v>
      </c>
      <c r="J946" s="206">
        <f>ROUND(I946*H946,2)</f>
        <v>1311</v>
      </c>
      <c r="K946" s="203" t="s">
        <v>109</v>
      </c>
      <c r="L946" s="34"/>
      <c r="M946" s="207" t="s">
        <v>17</v>
      </c>
      <c r="N946" s="208" t="s">
        <v>40</v>
      </c>
      <c r="O946" s="180">
        <v>0</v>
      </c>
      <c r="P946" s="180">
        <f>O946*H946</f>
        <v>0</v>
      </c>
      <c r="Q946" s="180">
        <v>0</v>
      </c>
      <c r="R946" s="180">
        <f>Q946*H946</f>
        <v>0</v>
      </c>
      <c r="S946" s="180">
        <v>0</v>
      </c>
      <c r="T946" s="181">
        <f>S946*H946</f>
        <v>0</v>
      </c>
      <c r="U946" s="28"/>
      <c r="V946" s="28"/>
      <c r="W946" s="28"/>
      <c r="X946" s="28"/>
      <c r="Y946" s="28"/>
      <c r="Z946" s="28"/>
      <c r="AA946" s="28"/>
      <c r="AB946" s="28"/>
      <c r="AC946" s="28"/>
      <c r="AD946" s="28"/>
      <c r="AE946" s="28"/>
      <c r="AR946" s="182" t="s">
        <v>1268</v>
      </c>
      <c r="AT946" s="182" t="s">
        <v>1265</v>
      </c>
      <c r="AU946" s="182" t="s">
        <v>77</v>
      </c>
      <c r="AY946" s="13" t="s">
        <v>111</v>
      </c>
      <c r="BE946" s="183">
        <f>IF(N946="základní",J946,0)</f>
        <v>1311</v>
      </c>
      <c r="BF946" s="183">
        <f>IF(N946="snížená",J946,0)</f>
        <v>0</v>
      </c>
      <c r="BG946" s="183">
        <f>IF(N946="zákl. přenesená",J946,0)</f>
        <v>0</v>
      </c>
      <c r="BH946" s="183">
        <f>IF(N946="sníž. přenesená",J946,0)</f>
        <v>0</v>
      </c>
      <c r="BI946" s="183">
        <f>IF(N946="nulová",J946,0)</f>
        <v>0</v>
      </c>
      <c r="BJ946" s="13" t="s">
        <v>77</v>
      </c>
      <c r="BK946" s="183">
        <f>ROUND(I946*H946,2)</f>
        <v>1311</v>
      </c>
      <c r="BL946" s="13" t="s">
        <v>1268</v>
      </c>
      <c r="BM946" s="182" t="s">
        <v>1909</v>
      </c>
    </row>
    <row r="947" s="2" customFormat="1">
      <c r="A947" s="28"/>
      <c r="B947" s="29"/>
      <c r="C947" s="30"/>
      <c r="D947" s="184" t="s">
        <v>114</v>
      </c>
      <c r="E947" s="30"/>
      <c r="F947" s="185" t="s">
        <v>1910</v>
      </c>
      <c r="G947" s="30"/>
      <c r="H947" s="30"/>
      <c r="I947" s="30"/>
      <c r="J947" s="30"/>
      <c r="K947" s="30"/>
      <c r="L947" s="34"/>
      <c r="M947" s="186"/>
      <c r="N947" s="187"/>
      <c r="O947" s="73"/>
      <c r="P947" s="73"/>
      <c r="Q947" s="73"/>
      <c r="R947" s="73"/>
      <c r="S947" s="73"/>
      <c r="T947" s="74"/>
      <c r="U947" s="28"/>
      <c r="V947" s="28"/>
      <c r="W947" s="28"/>
      <c r="X947" s="28"/>
      <c r="Y947" s="28"/>
      <c r="Z947" s="28"/>
      <c r="AA947" s="28"/>
      <c r="AB947" s="28"/>
      <c r="AC947" s="28"/>
      <c r="AD947" s="28"/>
      <c r="AE947" s="28"/>
      <c r="AT947" s="13" t="s">
        <v>114</v>
      </c>
      <c r="AU947" s="13" t="s">
        <v>77</v>
      </c>
    </row>
    <row r="948" s="2" customFormat="1" ht="16.5" customHeight="1">
      <c r="A948" s="28"/>
      <c r="B948" s="29"/>
      <c r="C948" s="201" t="s">
        <v>1911</v>
      </c>
      <c r="D948" s="201" t="s">
        <v>1265</v>
      </c>
      <c r="E948" s="202" t="s">
        <v>1912</v>
      </c>
      <c r="F948" s="203" t="s">
        <v>1913</v>
      </c>
      <c r="G948" s="204" t="s">
        <v>108</v>
      </c>
      <c r="H948" s="205">
        <v>1</v>
      </c>
      <c r="I948" s="206">
        <v>1840</v>
      </c>
      <c r="J948" s="206">
        <f>ROUND(I948*H948,2)</f>
        <v>1840</v>
      </c>
      <c r="K948" s="203" t="s">
        <v>109</v>
      </c>
      <c r="L948" s="34"/>
      <c r="M948" s="207" t="s">
        <v>17</v>
      </c>
      <c r="N948" s="208" t="s">
        <v>40</v>
      </c>
      <c r="O948" s="180">
        <v>0</v>
      </c>
      <c r="P948" s="180">
        <f>O948*H948</f>
        <v>0</v>
      </c>
      <c r="Q948" s="180">
        <v>0</v>
      </c>
      <c r="R948" s="180">
        <f>Q948*H948</f>
        <v>0</v>
      </c>
      <c r="S948" s="180">
        <v>0</v>
      </c>
      <c r="T948" s="181">
        <f>S948*H948</f>
        <v>0</v>
      </c>
      <c r="U948" s="28"/>
      <c r="V948" s="28"/>
      <c r="W948" s="28"/>
      <c r="X948" s="28"/>
      <c r="Y948" s="28"/>
      <c r="Z948" s="28"/>
      <c r="AA948" s="28"/>
      <c r="AB948" s="28"/>
      <c r="AC948" s="28"/>
      <c r="AD948" s="28"/>
      <c r="AE948" s="28"/>
      <c r="AR948" s="182" t="s">
        <v>1268</v>
      </c>
      <c r="AT948" s="182" t="s">
        <v>1265</v>
      </c>
      <c r="AU948" s="182" t="s">
        <v>77</v>
      </c>
      <c r="AY948" s="13" t="s">
        <v>111</v>
      </c>
      <c r="BE948" s="183">
        <f>IF(N948="základní",J948,0)</f>
        <v>1840</v>
      </c>
      <c r="BF948" s="183">
        <f>IF(N948="snížená",J948,0)</f>
        <v>0</v>
      </c>
      <c r="BG948" s="183">
        <f>IF(N948="zákl. přenesená",J948,0)</f>
        <v>0</v>
      </c>
      <c r="BH948" s="183">
        <f>IF(N948="sníž. přenesená",J948,0)</f>
        <v>0</v>
      </c>
      <c r="BI948" s="183">
        <f>IF(N948="nulová",J948,0)</f>
        <v>0</v>
      </c>
      <c r="BJ948" s="13" t="s">
        <v>77</v>
      </c>
      <c r="BK948" s="183">
        <f>ROUND(I948*H948,2)</f>
        <v>1840</v>
      </c>
      <c r="BL948" s="13" t="s">
        <v>1268</v>
      </c>
      <c r="BM948" s="182" t="s">
        <v>1914</v>
      </c>
    </row>
    <row r="949" s="2" customFormat="1">
      <c r="A949" s="28"/>
      <c r="B949" s="29"/>
      <c r="C949" s="30"/>
      <c r="D949" s="184" t="s">
        <v>114</v>
      </c>
      <c r="E949" s="30"/>
      <c r="F949" s="185" t="s">
        <v>1915</v>
      </c>
      <c r="G949" s="30"/>
      <c r="H949" s="30"/>
      <c r="I949" s="30"/>
      <c r="J949" s="30"/>
      <c r="K949" s="30"/>
      <c r="L949" s="34"/>
      <c r="M949" s="186"/>
      <c r="N949" s="187"/>
      <c r="O949" s="73"/>
      <c r="P949" s="73"/>
      <c r="Q949" s="73"/>
      <c r="R949" s="73"/>
      <c r="S949" s="73"/>
      <c r="T949" s="74"/>
      <c r="U949" s="28"/>
      <c r="V949" s="28"/>
      <c r="W949" s="28"/>
      <c r="X949" s="28"/>
      <c r="Y949" s="28"/>
      <c r="Z949" s="28"/>
      <c r="AA949" s="28"/>
      <c r="AB949" s="28"/>
      <c r="AC949" s="28"/>
      <c r="AD949" s="28"/>
      <c r="AE949" s="28"/>
      <c r="AT949" s="13" t="s">
        <v>114</v>
      </c>
      <c r="AU949" s="13" t="s">
        <v>77</v>
      </c>
    </row>
    <row r="950" s="2" customFormat="1" ht="16.5" customHeight="1">
      <c r="A950" s="28"/>
      <c r="B950" s="29"/>
      <c r="C950" s="201" t="s">
        <v>1916</v>
      </c>
      <c r="D950" s="201" t="s">
        <v>1265</v>
      </c>
      <c r="E950" s="202" t="s">
        <v>1917</v>
      </c>
      <c r="F950" s="203" t="s">
        <v>1918</v>
      </c>
      <c r="G950" s="204" t="s">
        <v>108</v>
      </c>
      <c r="H950" s="205">
        <v>1</v>
      </c>
      <c r="I950" s="206">
        <v>2760</v>
      </c>
      <c r="J950" s="206">
        <f>ROUND(I950*H950,2)</f>
        <v>2760</v>
      </c>
      <c r="K950" s="203" t="s">
        <v>109</v>
      </c>
      <c r="L950" s="34"/>
      <c r="M950" s="207" t="s">
        <v>17</v>
      </c>
      <c r="N950" s="208" t="s">
        <v>40</v>
      </c>
      <c r="O950" s="180">
        <v>0</v>
      </c>
      <c r="P950" s="180">
        <f>O950*H950</f>
        <v>0</v>
      </c>
      <c r="Q950" s="180">
        <v>0</v>
      </c>
      <c r="R950" s="180">
        <f>Q950*H950</f>
        <v>0</v>
      </c>
      <c r="S950" s="180">
        <v>0</v>
      </c>
      <c r="T950" s="181">
        <f>S950*H950</f>
        <v>0</v>
      </c>
      <c r="U950" s="28"/>
      <c r="V950" s="28"/>
      <c r="W950" s="28"/>
      <c r="X950" s="28"/>
      <c r="Y950" s="28"/>
      <c r="Z950" s="28"/>
      <c r="AA950" s="28"/>
      <c r="AB950" s="28"/>
      <c r="AC950" s="28"/>
      <c r="AD950" s="28"/>
      <c r="AE950" s="28"/>
      <c r="AR950" s="182" t="s">
        <v>1268</v>
      </c>
      <c r="AT950" s="182" t="s">
        <v>1265</v>
      </c>
      <c r="AU950" s="182" t="s">
        <v>77</v>
      </c>
      <c r="AY950" s="13" t="s">
        <v>111</v>
      </c>
      <c r="BE950" s="183">
        <f>IF(N950="základní",J950,0)</f>
        <v>2760</v>
      </c>
      <c r="BF950" s="183">
        <f>IF(N950="snížená",J950,0)</f>
        <v>0</v>
      </c>
      <c r="BG950" s="183">
        <f>IF(N950="zákl. přenesená",J950,0)</f>
        <v>0</v>
      </c>
      <c r="BH950" s="183">
        <f>IF(N950="sníž. přenesená",J950,0)</f>
        <v>0</v>
      </c>
      <c r="BI950" s="183">
        <f>IF(N950="nulová",J950,0)</f>
        <v>0</v>
      </c>
      <c r="BJ950" s="13" t="s">
        <v>77</v>
      </c>
      <c r="BK950" s="183">
        <f>ROUND(I950*H950,2)</f>
        <v>2760</v>
      </c>
      <c r="BL950" s="13" t="s">
        <v>1268</v>
      </c>
      <c r="BM950" s="182" t="s">
        <v>1919</v>
      </c>
    </row>
    <row r="951" s="2" customFormat="1">
      <c r="A951" s="28"/>
      <c r="B951" s="29"/>
      <c r="C951" s="30"/>
      <c r="D951" s="184" t="s">
        <v>114</v>
      </c>
      <c r="E951" s="30"/>
      <c r="F951" s="185" t="s">
        <v>1920</v>
      </c>
      <c r="G951" s="30"/>
      <c r="H951" s="30"/>
      <c r="I951" s="30"/>
      <c r="J951" s="30"/>
      <c r="K951" s="30"/>
      <c r="L951" s="34"/>
      <c r="M951" s="186"/>
      <c r="N951" s="187"/>
      <c r="O951" s="73"/>
      <c r="P951" s="73"/>
      <c r="Q951" s="73"/>
      <c r="R951" s="73"/>
      <c r="S951" s="73"/>
      <c r="T951" s="74"/>
      <c r="U951" s="28"/>
      <c r="V951" s="28"/>
      <c r="W951" s="28"/>
      <c r="X951" s="28"/>
      <c r="Y951" s="28"/>
      <c r="Z951" s="28"/>
      <c r="AA951" s="28"/>
      <c r="AB951" s="28"/>
      <c r="AC951" s="28"/>
      <c r="AD951" s="28"/>
      <c r="AE951" s="28"/>
      <c r="AT951" s="13" t="s">
        <v>114</v>
      </c>
      <c r="AU951" s="13" t="s">
        <v>77</v>
      </c>
    </row>
    <row r="952" s="2" customFormat="1" ht="16.5" customHeight="1">
      <c r="A952" s="28"/>
      <c r="B952" s="29"/>
      <c r="C952" s="201" t="s">
        <v>1921</v>
      </c>
      <c r="D952" s="201" t="s">
        <v>1265</v>
      </c>
      <c r="E952" s="202" t="s">
        <v>1922</v>
      </c>
      <c r="F952" s="203" t="s">
        <v>1923</v>
      </c>
      <c r="G952" s="204" t="s">
        <v>108</v>
      </c>
      <c r="H952" s="205">
        <v>3</v>
      </c>
      <c r="I952" s="206">
        <v>921</v>
      </c>
      <c r="J952" s="206">
        <f>ROUND(I952*H952,2)</f>
        <v>2763</v>
      </c>
      <c r="K952" s="203" t="s">
        <v>109</v>
      </c>
      <c r="L952" s="34"/>
      <c r="M952" s="207" t="s">
        <v>17</v>
      </c>
      <c r="N952" s="208" t="s">
        <v>40</v>
      </c>
      <c r="O952" s="180">
        <v>0</v>
      </c>
      <c r="P952" s="180">
        <f>O952*H952</f>
        <v>0</v>
      </c>
      <c r="Q952" s="180">
        <v>0</v>
      </c>
      <c r="R952" s="180">
        <f>Q952*H952</f>
        <v>0</v>
      </c>
      <c r="S952" s="180">
        <v>0</v>
      </c>
      <c r="T952" s="181">
        <f>S952*H952</f>
        <v>0</v>
      </c>
      <c r="U952" s="28"/>
      <c r="V952" s="28"/>
      <c r="W952" s="28"/>
      <c r="X952" s="28"/>
      <c r="Y952" s="28"/>
      <c r="Z952" s="28"/>
      <c r="AA952" s="28"/>
      <c r="AB952" s="28"/>
      <c r="AC952" s="28"/>
      <c r="AD952" s="28"/>
      <c r="AE952" s="28"/>
      <c r="AR952" s="182" t="s">
        <v>1268</v>
      </c>
      <c r="AT952" s="182" t="s">
        <v>1265</v>
      </c>
      <c r="AU952" s="182" t="s">
        <v>77</v>
      </c>
      <c r="AY952" s="13" t="s">
        <v>111</v>
      </c>
      <c r="BE952" s="183">
        <f>IF(N952="základní",J952,0)</f>
        <v>2763</v>
      </c>
      <c r="BF952" s="183">
        <f>IF(N952="snížená",J952,0)</f>
        <v>0</v>
      </c>
      <c r="BG952" s="183">
        <f>IF(N952="zákl. přenesená",J952,0)</f>
        <v>0</v>
      </c>
      <c r="BH952" s="183">
        <f>IF(N952="sníž. přenesená",J952,0)</f>
        <v>0</v>
      </c>
      <c r="BI952" s="183">
        <f>IF(N952="nulová",J952,0)</f>
        <v>0</v>
      </c>
      <c r="BJ952" s="13" t="s">
        <v>77</v>
      </c>
      <c r="BK952" s="183">
        <f>ROUND(I952*H952,2)</f>
        <v>2763</v>
      </c>
      <c r="BL952" s="13" t="s">
        <v>1268</v>
      </c>
      <c r="BM952" s="182" t="s">
        <v>1924</v>
      </c>
    </row>
    <row r="953" s="2" customFormat="1">
      <c r="A953" s="28"/>
      <c r="B953" s="29"/>
      <c r="C953" s="30"/>
      <c r="D953" s="184" t="s">
        <v>114</v>
      </c>
      <c r="E953" s="30"/>
      <c r="F953" s="185" t="s">
        <v>1925</v>
      </c>
      <c r="G953" s="30"/>
      <c r="H953" s="30"/>
      <c r="I953" s="30"/>
      <c r="J953" s="30"/>
      <c r="K953" s="30"/>
      <c r="L953" s="34"/>
      <c r="M953" s="186"/>
      <c r="N953" s="187"/>
      <c r="O953" s="73"/>
      <c r="P953" s="73"/>
      <c r="Q953" s="73"/>
      <c r="R953" s="73"/>
      <c r="S953" s="73"/>
      <c r="T953" s="74"/>
      <c r="U953" s="28"/>
      <c r="V953" s="28"/>
      <c r="W953" s="28"/>
      <c r="X953" s="28"/>
      <c r="Y953" s="28"/>
      <c r="Z953" s="28"/>
      <c r="AA953" s="28"/>
      <c r="AB953" s="28"/>
      <c r="AC953" s="28"/>
      <c r="AD953" s="28"/>
      <c r="AE953" s="28"/>
      <c r="AT953" s="13" t="s">
        <v>114</v>
      </c>
      <c r="AU953" s="13" t="s">
        <v>77</v>
      </c>
    </row>
    <row r="954" s="2" customFormat="1" ht="16.5" customHeight="1">
      <c r="A954" s="28"/>
      <c r="B954" s="29"/>
      <c r="C954" s="201" t="s">
        <v>1926</v>
      </c>
      <c r="D954" s="201" t="s">
        <v>1265</v>
      </c>
      <c r="E954" s="202" t="s">
        <v>1927</v>
      </c>
      <c r="F954" s="203" t="s">
        <v>1928</v>
      </c>
      <c r="G954" s="204" t="s">
        <v>108</v>
      </c>
      <c r="H954" s="205">
        <v>1</v>
      </c>
      <c r="I954" s="206">
        <v>17000</v>
      </c>
      <c r="J954" s="206">
        <f>ROUND(I954*H954,2)</f>
        <v>17000</v>
      </c>
      <c r="K954" s="203" t="s">
        <v>109</v>
      </c>
      <c r="L954" s="34"/>
      <c r="M954" s="207" t="s">
        <v>17</v>
      </c>
      <c r="N954" s="208" t="s">
        <v>40</v>
      </c>
      <c r="O954" s="180">
        <v>0</v>
      </c>
      <c r="P954" s="180">
        <f>O954*H954</f>
        <v>0</v>
      </c>
      <c r="Q954" s="180">
        <v>0</v>
      </c>
      <c r="R954" s="180">
        <f>Q954*H954</f>
        <v>0</v>
      </c>
      <c r="S954" s="180">
        <v>0</v>
      </c>
      <c r="T954" s="181">
        <f>S954*H954</f>
        <v>0</v>
      </c>
      <c r="U954" s="28"/>
      <c r="V954" s="28"/>
      <c r="W954" s="28"/>
      <c r="X954" s="28"/>
      <c r="Y954" s="28"/>
      <c r="Z954" s="28"/>
      <c r="AA954" s="28"/>
      <c r="AB954" s="28"/>
      <c r="AC954" s="28"/>
      <c r="AD954" s="28"/>
      <c r="AE954" s="28"/>
      <c r="AR954" s="182" t="s">
        <v>1268</v>
      </c>
      <c r="AT954" s="182" t="s">
        <v>1265</v>
      </c>
      <c r="AU954" s="182" t="s">
        <v>77</v>
      </c>
      <c r="AY954" s="13" t="s">
        <v>111</v>
      </c>
      <c r="BE954" s="183">
        <f>IF(N954="základní",J954,0)</f>
        <v>17000</v>
      </c>
      <c r="BF954" s="183">
        <f>IF(N954="snížená",J954,0)</f>
        <v>0</v>
      </c>
      <c r="BG954" s="183">
        <f>IF(N954="zákl. přenesená",J954,0)</f>
        <v>0</v>
      </c>
      <c r="BH954" s="183">
        <f>IF(N954="sníž. přenesená",J954,0)</f>
        <v>0</v>
      </c>
      <c r="BI954" s="183">
        <f>IF(N954="nulová",J954,0)</f>
        <v>0</v>
      </c>
      <c r="BJ954" s="13" t="s">
        <v>77</v>
      </c>
      <c r="BK954" s="183">
        <f>ROUND(I954*H954,2)</f>
        <v>17000</v>
      </c>
      <c r="BL954" s="13" t="s">
        <v>1268</v>
      </c>
      <c r="BM954" s="182" t="s">
        <v>1929</v>
      </c>
    </row>
    <row r="955" s="2" customFormat="1">
      <c r="A955" s="28"/>
      <c r="B955" s="29"/>
      <c r="C955" s="30"/>
      <c r="D955" s="184" t="s">
        <v>114</v>
      </c>
      <c r="E955" s="30"/>
      <c r="F955" s="185" t="s">
        <v>1930</v>
      </c>
      <c r="G955" s="30"/>
      <c r="H955" s="30"/>
      <c r="I955" s="30"/>
      <c r="J955" s="30"/>
      <c r="K955" s="30"/>
      <c r="L955" s="34"/>
      <c r="M955" s="186"/>
      <c r="N955" s="187"/>
      <c r="O955" s="73"/>
      <c r="P955" s="73"/>
      <c r="Q955" s="73"/>
      <c r="R955" s="73"/>
      <c r="S955" s="73"/>
      <c r="T955" s="74"/>
      <c r="U955" s="28"/>
      <c r="V955" s="28"/>
      <c r="W955" s="28"/>
      <c r="X955" s="28"/>
      <c r="Y955" s="28"/>
      <c r="Z955" s="28"/>
      <c r="AA955" s="28"/>
      <c r="AB955" s="28"/>
      <c r="AC955" s="28"/>
      <c r="AD955" s="28"/>
      <c r="AE955" s="28"/>
      <c r="AT955" s="13" t="s">
        <v>114</v>
      </c>
      <c r="AU955" s="13" t="s">
        <v>77</v>
      </c>
    </row>
    <row r="956" s="2" customFormat="1" ht="16.5" customHeight="1">
      <c r="A956" s="28"/>
      <c r="B956" s="29"/>
      <c r="C956" s="201" t="s">
        <v>1931</v>
      </c>
      <c r="D956" s="201" t="s">
        <v>1265</v>
      </c>
      <c r="E956" s="202" t="s">
        <v>1932</v>
      </c>
      <c r="F956" s="203" t="s">
        <v>1933</v>
      </c>
      <c r="G956" s="204" t="s">
        <v>108</v>
      </c>
      <c r="H956" s="205">
        <v>2</v>
      </c>
      <c r="I956" s="206">
        <v>460</v>
      </c>
      <c r="J956" s="206">
        <f>ROUND(I956*H956,2)</f>
        <v>920</v>
      </c>
      <c r="K956" s="203" t="s">
        <v>109</v>
      </c>
      <c r="L956" s="34"/>
      <c r="M956" s="207" t="s">
        <v>17</v>
      </c>
      <c r="N956" s="208" t="s">
        <v>40</v>
      </c>
      <c r="O956" s="180">
        <v>0</v>
      </c>
      <c r="P956" s="180">
        <f>O956*H956</f>
        <v>0</v>
      </c>
      <c r="Q956" s="180">
        <v>0</v>
      </c>
      <c r="R956" s="180">
        <f>Q956*H956</f>
        <v>0</v>
      </c>
      <c r="S956" s="180">
        <v>0</v>
      </c>
      <c r="T956" s="181">
        <f>S956*H956</f>
        <v>0</v>
      </c>
      <c r="U956" s="28"/>
      <c r="V956" s="28"/>
      <c r="W956" s="28"/>
      <c r="X956" s="28"/>
      <c r="Y956" s="28"/>
      <c r="Z956" s="28"/>
      <c r="AA956" s="28"/>
      <c r="AB956" s="28"/>
      <c r="AC956" s="28"/>
      <c r="AD956" s="28"/>
      <c r="AE956" s="28"/>
      <c r="AR956" s="182" t="s">
        <v>1268</v>
      </c>
      <c r="AT956" s="182" t="s">
        <v>1265</v>
      </c>
      <c r="AU956" s="182" t="s">
        <v>77</v>
      </c>
      <c r="AY956" s="13" t="s">
        <v>111</v>
      </c>
      <c r="BE956" s="183">
        <f>IF(N956="základní",J956,0)</f>
        <v>920</v>
      </c>
      <c r="BF956" s="183">
        <f>IF(N956="snížená",J956,0)</f>
        <v>0</v>
      </c>
      <c r="BG956" s="183">
        <f>IF(N956="zákl. přenesená",J956,0)</f>
        <v>0</v>
      </c>
      <c r="BH956" s="183">
        <f>IF(N956="sníž. přenesená",J956,0)</f>
        <v>0</v>
      </c>
      <c r="BI956" s="183">
        <f>IF(N956="nulová",J956,0)</f>
        <v>0</v>
      </c>
      <c r="BJ956" s="13" t="s">
        <v>77</v>
      </c>
      <c r="BK956" s="183">
        <f>ROUND(I956*H956,2)</f>
        <v>920</v>
      </c>
      <c r="BL956" s="13" t="s">
        <v>1268</v>
      </c>
      <c r="BM956" s="182" t="s">
        <v>1934</v>
      </c>
    </row>
    <row r="957" s="2" customFormat="1">
      <c r="A957" s="28"/>
      <c r="B957" s="29"/>
      <c r="C957" s="30"/>
      <c r="D957" s="184" t="s">
        <v>114</v>
      </c>
      <c r="E957" s="30"/>
      <c r="F957" s="185" t="s">
        <v>1935</v>
      </c>
      <c r="G957" s="30"/>
      <c r="H957" s="30"/>
      <c r="I957" s="30"/>
      <c r="J957" s="30"/>
      <c r="K957" s="30"/>
      <c r="L957" s="34"/>
      <c r="M957" s="186"/>
      <c r="N957" s="187"/>
      <c r="O957" s="73"/>
      <c r="P957" s="73"/>
      <c r="Q957" s="73"/>
      <c r="R957" s="73"/>
      <c r="S957" s="73"/>
      <c r="T957" s="74"/>
      <c r="U957" s="28"/>
      <c r="V957" s="28"/>
      <c r="W957" s="28"/>
      <c r="X957" s="28"/>
      <c r="Y957" s="28"/>
      <c r="Z957" s="28"/>
      <c r="AA957" s="28"/>
      <c r="AB957" s="28"/>
      <c r="AC957" s="28"/>
      <c r="AD957" s="28"/>
      <c r="AE957" s="28"/>
      <c r="AT957" s="13" t="s">
        <v>114</v>
      </c>
      <c r="AU957" s="13" t="s">
        <v>77</v>
      </c>
    </row>
    <row r="958" s="2" customFormat="1" ht="16.5" customHeight="1">
      <c r="A958" s="28"/>
      <c r="B958" s="29"/>
      <c r="C958" s="201" t="s">
        <v>1936</v>
      </c>
      <c r="D958" s="201" t="s">
        <v>1265</v>
      </c>
      <c r="E958" s="202" t="s">
        <v>1937</v>
      </c>
      <c r="F958" s="203" t="s">
        <v>1938</v>
      </c>
      <c r="G958" s="204" t="s">
        <v>108</v>
      </c>
      <c r="H958" s="205">
        <v>2</v>
      </c>
      <c r="I958" s="206">
        <v>2760</v>
      </c>
      <c r="J958" s="206">
        <f>ROUND(I958*H958,2)</f>
        <v>5520</v>
      </c>
      <c r="K958" s="203" t="s">
        <v>109</v>
      </c>
      <c r="L958" s="34"/>
      <c r="M958" s="207" t="s">
        <v>17</v>
      </c>
      <c r="N958" s="208" t="s">
        <v>40</v>
      </c>
      <c r="O958" s="180">
        <v>0</v>
      </c>
      <c r="P958" s="180">
        <f>O958*H958</f>
        <v>0</v>
      </c>
      <c r="Q958" s="180">
        <v>0</v>
      </c>
      <c r="R958" s="180">
        <f>Q958*H958</f>
        <v>0</v>
      </c>
      <c r="S958" s="180">
        <v>0</v>
      </c>
      <c r="T958" s="181">
        <f>S958*H958</f>
        <v>0</v>
      </c>
      <c r="U958" s="28"/>
      <c r="V958" s="28"/>
      <c r="W958" s="28"/>
      <c r="X958" s="28"/>
      <c r="Y958" s="28"/>
      <c r="Z958" s="28"/>
      <c r="AA958" s="28"/>
      <c r="AB958" s="28"/>
      <c r="AC958" s="28"/>
      <c r="AD958" s="28"/>
      <c r="AE958" s="28"/>
      <c r="AR958" s="182" t="s">
        <v>1268</v>
      </c>
      <c r="AT958" s="182" t="s">
        <v>1265</v>
      </c>
      <c r="AU958" s="182" t="s">
        <v>77</v>
      </c>
      <c r="AY958" s="13" t="s">
        <v>111</v>
      </c>
      <c r="BE958" s="183">
        <f>IF(N958="základní",J958,0)</f>
        <v>5520</v>
      </c>
      <c r="BF958" s="183">
        <f>IF(N958="snížená",J958,0)</f>
        <v>0</v>
      </c>
      <c r="BG958" s="183">
        <f>IF(N958="zákl. přenesená",J958,0)</f>
        <v>0</v>
      </c>
      <c r="BH958" s="183">
        <f>IF(N958="sníž. přenesená",J958,0)</f>
        <v>0</v>
      </c>
      <c r="BI958" s="183">
        <f>IF(N958="nulová",J958,0)</f>
        <v>0</v>
      </c>
      <c r="BJ958" s="13" t="s">
        <v>77</v>
      </c>
      <c r="BK958" s="183">
        <f>ROUND(I958*H958,2)</f>
        <v>5520</v>
      </c>
      <c r="BL958" s="13" t="s">
        <v>1268</v>
      </c>
      <c r="BM958" s="182" t="s">
        <v>1939</v>
      </c>
    </row>
    <row r="959" s="2" customFormat="1">
      <c r="A959" s="28"/>
      <c r="B959" s="29"/>
      <c r="C959" s="30"/>
      <c r="D959" s="184" t="s">
        <v>114</v>
      </c>
      <c r="E959" s="30"/>
      <c r="F959" s="185" t="s">
        <v>1940</v>
      </c>
      <c r="G959" s="30"/>
      <c r="H959" s="30"/>
      <c r="I959" s="30"/>
      <c r="J959" s="30"/>
      <c r="K959" s="30"/>
      <c r="L959" s="34"/>
      <c r="M959" s="186"/>
      <c r="N959" s="187"/>
      <c r="O959" s="73"/>
      <c r="P959" s="73"/>
      <c r="Q959" s="73"/>
      <c r="R959" s="73"/>
      <c r="S959" s="73"/>
      <c r="T959" s="74"/>
      <c r="U959" s="28"/>
      <c r="V959" s="28"/>
      <c r="W959" s="28"/>
      <c r="X959" s="28"/>
      <c r="Y959" s="28"/>
      <c r="Z959" s="28"/>
      <c r="AA959" s="28"/>
      <c r="AB959" s="28"/>
      <c r="AC959" s="28"/>
      <c r="AD959" s="28"/>
      <c r="AE959" s="28"/>
      <c r="AT959" s="13" t="s">
        <v>114</v>
      </c>
      <c r="AU959" s="13" t="s">
        <v>77</v>
      </c>
    </row>
    <row r="960" s="2" customFormat="1" ht="16.5" customHeight="1">
      <c r="A960" s="28"/>
      <c r="B960" s="29"/>
      <c r="C960" s="201" t="s">
        <v>1941</v>
      </c>
      <c r="D960" s="201" t="s">
        <v>1265</v>
      </c>
      <c r="E960" s="202" t="s">
        <v>1942</v>
      </c>
      <c r="F960" s="203" t="s">
        <v>1943</v>
      </c>
      <c r="G960" s="204" t="s">
        <v>108</v>
      </c>
      <c r="H960" s="205">
        <v>3</v>
      </c>
      <c r="I960" s="206">
        <v>276</v>
      </c>
      <c r="J960" s="206">
        <f>ROUND(I960*H960,2)</f>
        <v>828</v>
      </c>
      <c r="K960" s="203" t="s">
        <v>109</v>
      </c>
      <c r="L960" s="34"/>
      <c r="M960" s="207" t="s">
        <v>17</v>
      </c>
      <c r="N960" s="208" t="s">
        <v>40</v>
      </c>
      <c r="O960" s="180">
        <v>0</v>
      </c>
      <c r="P960" s="180">
        <f>O960*H960</f>
        <v>0</v>
      </c>
      <c r="Q960" s="180">
        <v>0</v>
      </c>
      <c r="R960" s="180">
        <f>Q960*H960</f>
        <v>0</v>
      </c>
      <c r="S960" s="180">
        <v>0</v>
      </c>
      <c r="T960" s="181">
        <f>S960*H960</f>
        <v>0</v>
      </c>
      <c r="U960" s="28"/>
      <c r="V960" s="28"/>
      <c r="W960" s="28"/>
      <c r="X960" s="28"/>
      <c r="Y960" s="28"/>
      <c r="Z960" s="28"/>
      <c r="AA960" s="28"/>
      <c r="AB960" s="28"/>
      <c r="AC960" s="28"/>
      <c r="AD960" s="28"/>
      <c r="AE960" s="28"/>
      <c r="AR960" s="182" t="s">
        <v>1268</v>
      </c>
      <c r="AT960" s="182" t="s">
        <v>1265</v>
      </c>
      <c r="AU960" s="182" t="s">
        <v>77</v>
      </c>
      <c r="AY960" s="13" t="s">
        <v>111</v>
      </c>
      <c r="BE960" s="183">
        <f>IF(N960="základní",J960,0)</f>
        <v>828</v>
      </c>
      <c r="BF960" s="183">
        <f>IF(N960="snížená",J960,0)</f>
        <v>0</v>
      </c>
      <c r="BG960" s="183">
        <f>IF(N960="zákl. přenesená",J960,0)</f>
        <v>0</v>
      </c>
      <c r="BH960" s="183">
        <f>IF(N960="sníž. přenesená",J960,0)</f>
        <v>0</v>
      </c>
      <c r="BI960" s="183">
        <f>IF(N960="nulová",J960,0)</f>
        <v>0</v>
      </c>
      <c r="BJ960" s="13" t="s">
        <v>77</v>
      </c>
      <c r="BK960" s="183">
        <f>ROUND(I960*H960,2)</f>
        <v>828</v>
      </c>
      <c r="BL960" s="13" t="s">
        <v>1268</v>
      </c>
      <c r="BM960" s="182" t="s">
        <v>1944</v>
      </c>
    </row>
    <row r="961" s="2" customFormat="1">
      <c r="A961" s="28"/>
      <c r="B961" s="29"/>
      <c r="C961" s="30"/>
      <c r="D961" s="184" t="s">
        <v>114</v>
      </c>
      <c r="E961" s="30"/>
      <c r="F961" s="185" t="s">
        <v>1945</v>
      </c>
      <c r="G961" s="30"/>
      <c r="H961" s="30"/>
      <c r="I961" s="30"/>
      <c r="J961" s="30"/>
      <c r="K961" s="30"/>
      <c r="L961" s="34"/>
      <c r="M961" s="186"/>
      <c r="N961" s="187"/>
      <c r="O961" s="73"/>
      <c r="P961" s="73"/>
      <c r="Q961" s="73"/>
      <c r="R961" s="73"/>
      <c r="S961" s="73"/>
      <c r="T961" s="74"/>
      <c r="U961" s="28"/>
      <c r="V961" s="28"/>
      <c r="W961" s="28"/>
      <c r="X961" s="28"/>
      <c r="Y961" s="28"/>
      <c r="Z961" s="28"/>
      <c r="AA961" s="28"/>
      <c r="AB961" s="28"/>
      <c r="AC961" s="28"/>
      <c r="AD961" s="28"/>
      <c r="AE961" s="28"/>
      <c r="AT961" s="13" t="s">
        <v>114</v>
      </c>
      <c r="AU961" s="13" t="s">
        <v>77</v>
      </c>
    </row>
    <row r="962" s="2" customFormat="1" ht="16.5" customHeight="1">
      <c r="A962" s="28"/>
      <c r="B962" s="29"/>
      <c r="C962" s="201" t="s">
        <v>1946</v>
      </c>
      <c r="D962" s="201" t="s">
        <v>1265</v>
      </c>
      <c r="E962" s="202" t="s">
        <v>1947</v>
      </c>
      <c r="F962" s="203" t="s">
        <v>1948</v>
      </c>
      <c r="G962" s="204" t="s">
        <v>108</v>
      </c>
      <c r="H962" s="205">
        <v>3</v>
      </c>
      <c r="I962" s="206">
        <v>368</v>
      </c>
      <c r="J962" s="206">
        <f>ROUND(I962*H962,2)</f>
        <v>1104</v>
      </c>
      <c r="K962" s="203" t="s">
        <v>109</v>
      </c>
      <c r="L962" s="34"/>
      <c r="M962" s="207" t="s">
        <v>17</v>
      </c>
      <c r="N962" s="208" t="s">
        <v>40</v>
      </c>
      <c r="O962" s="180">
        <v>0</v>
      </c>
      <c r="P962" s="180">
        <f>O962*H962</f>
        <v>0</v>
      </c>
      <c r="Q962" s="180">
        <v>0</v>
      </c>
      <c r="R962" s="180">
        <f>Q962*H962</f>
        <v>0</v>
      </c>
      <c r="S962" s="180">
        <v>0</v>
      </c>
      <c r="T962" s="181">
        <f>S962*H962</f>
        <v>0</v>
      </c>
      <c r="U962" s="28"/>
      <c r="V962" s="28"/>
      <c r="W962" s="28"/>
      <c r="X962" s="28"/>
      <c r="Y962" s="28"/>
      <c r="Z962" s="28"/>
      <c r="AA962" s="28"/>
      <c r="AB962" s="28"/>
      <c r="AC962" s="28"/>
      <c r="AD962" s="28"/>
      <c r="AE962" s="28"/>
      <c r="AR962" s="182" t="s">
        <v>1268</v>
      </c>
      <c r="AT962" s="182" t="s">
        <v>1265</v>
      </c>
      <c r="AU962" s="182" t="s">
        <v>77</v>
      </c>
      <c r="AY962" s="13" t="s">
        <v>111</v>
      </c>
      <c r="BE962" s="183">
        <f>IF(N962="základní",J962,0)</f>
        <v>1104</v>
      </c>
      <c r="BF962" s="183">
        <f>IF(N962="snížená",J962,0)</f>
        <v>0</v>
      </c>
      <c r="BG962" s="183">
        <f>IF(N962="zákl. přenesená",J962,0)</f>
        <v>0</v>
      </c>
      <c r="BH962" s="183">
        <f>IF(N962="sníž. přenesená",J962,0)</f>
        <v>0</v>
      </c>
      <c r="BI962" s="183">
        <f>IF(N962="nulová",J962,0)</f>
        <v>0</v>
      </c>
      <c r="BJ962" s="13" t="s">
        <v>77</v>
      </c>
      <c r="BK962" s="183">
        <f>ROUND(I962*H962,2)</f>
        <v>1104</v>
      </c>
      <c r="BL962" s="13" t="s">
        <v>1268</v>
      </c>
      <c r="BM962" s="182" t="s">
        <v>1949</v>
      </c>
    </row>
    <row r="963" s="2" customFormat="1">
      <c r="A963" s="28"/>
      <c r="B963" s="29"/>
      <c r="C963" s="30"/>
      <c r="D963" s="184" t="s">
        <v>114</v>
      </c>
      <c r="E963" s="30"/>
      <c r="F963" s="185" t="s">
        <v>1950</v>
      </c>
      <c r="G963" s="30"/>
      <c r="H963" s="30"/>
      <c r="I963" s="30"/>
      <c r="J963" s="30"/>
      <c r="K963" s="30"/>
      <c r="L963" s="34"/>
      <c r="M963" s="186"/>
      <c r="N963" s="187"/>
      <c r="O963" s="73"/>
      <c r="P963" s="73"/>
      <c r="Q963" s="73"/>
      <c r="R963" s="73"/>
      <c r="S963" s="73"/>
      <c r="T963" s="74"/>
      <c r="U963" s="28"/>
      <c r="V963" s="28"/>
      <c r="W963" s="28"/>
      <c r="X963" s="28"/>
      <c r="Y963" s="28"/>
      <c r="Z963" s="28"/>
      <c r="AA963" s="28"/>
      <c r="AB963" s="28"/>
      <c r="AC963" s="28"/>
      <c r="AD963" s="28"/>
      <c r="AE963" s="28"/>
      <c r="AT963" s="13" t="s">
        <v>114</v>
      </c>
      <c r="AU963" s="13" t="s">
        <v>77</v>
      </c>
    </row>
    <row r="964" s="2" customFormat="1" ht="16.5" customHeight="1">
      <c r="A964" s="28"/>
      <c r="B964" s="29"/>
      <c r="C964" s="201" t="s">
        <v>1951</v>
      </c>
      <c r="D964" s="201" t="s">
        <v>1265</v>
      </c>
      <c r="E964" s="202" t="s">
        <v>1952</v>
      </c>
      <c r="F964" s="203" t="s">
        <v>1953</v>
      </c>
      <c r="G964" s="204" t="s">
        <v>108</v>
      </c>
      <c r="H964" s="205">
        <v>1</v>
      </c>
      <c r="I964" s="206">
        <v>5420</v>
      </c>
      <c r="J964" s="206">
        <f>ROUND(I964*H964,2)</f>
        <v>5420</v>
      </c>
      <c r="K964" s="203" t="s">
        <v>109</v>
      </c>
      <c r="L964" s="34"/>
      <c r="M964" s="207" t="s">
        <v>17</v>
      </c>
      <c r="N964" s="208" t="s">
        <v>40</v>
      </c>
      <c r="O964" s="180">
        <v>0</v>
      </c>
      <c r="P964" s="180">
        <f>O964*H964</f>
        <v>0</v>
      </c>
      <c r="Q964" s="180">
        <v>0</v>
      </c>
      <c r="R964" s="180">
        <f>Q964*H964</f>
        <v>0</v>
      </c>
      <c r="S964" s="180">
        <v>0</v>
      </c>
      <c r="T964" s="181">
        <f>S964*H964</f>
        <v>0</v>
      </c>
      <c r="U964" s="28"/>
      <c r="V964" s="28"/>
      <c r="W964" s="28"/>
      <c r="X964" s="28"/>
      <c r="Y964" s="28"/>
      <c r="Z964" s="28"/>
      <c r="AA964" s="28"/>
      <c r="AB964" s="28"/>
      <c r="AC964" s="28"/>
      <c r="AD964" s="28"/>
      <c r="AE964" s="28"/>
      <c r="AR964" s="182" t="s">
        <v>1268</v>
      </c>
      <c r="AT964" s="182" t="s">
        <v>1265</v>
      </c>
      <c r="AU964" s="182" t="s">
        <v>77</v>
      </c>
      <c r="AY964" s="13" t="s">
        <v>111</v>
      </c>
      <c r="BE964" s="183">
        <f>IF(N964="základní",J964,0)</f>
        <v>5420</v>
      </c>
      <c r="BF964" s="183">
        <f>IF(N964="snížená",J964,0)</f>
        <v>0</v>
      </c>
      <c r="BG964" s="183">
        <f>IF(N964="zákl. přenesená",J964,0)</f>
        <v>0</v>
      </c>
      <c r="BH964" s="183">
        <f>IF(N964="sníž. přenesená",J964,0)</f>
        <v>0</v>
      </c>
      <c r="BI964" s="183">
        <f>IF(N964="nulová",J964,0)</f>
        <v>0</v>
      </c>
      <c r="BJ964" s="13" t="s">
        <v>77</v>
      </c>
      <c r="BK964" s="183">
        <f>ROUND(I964*H964,2)</f>
        <v>5420</v>
      </c>
      <c r="BL964" s="13" t="s">
        <v>1268</v>
      </c>
      <c r="BM964" s="182" t="s">
        <v>1954</v>
      </c>
    </row>
    <row r="965" s="2" customFormat="1">
      <c r="A965" s="28"/>
      <c r="B965" s="29"/>
      <c r="C965" s="30"/>
      <c r="D965" s="184" t="s">
        <v>114</v>
      </c>
      <c r="E965" s="30"/>
      <c r="F965" s="185" t="s">
        <v>1953</v>
      </c>
      <c r="G965" s="30"/>
      <c r="H965" s="30"/>
      <c r="I965" s="30"/>
      <c r="J965" s="30"/>
      <c r="K965" s="30"/>
      <c r="L965" s="34"/>
      <c r="M965" s="186"/>
      <c r="N965" s="187"/>
      <c r="O965" s="73"/>
      <c r="P965" s="73"/>
      <c r="Q965" s="73"/>
      <c r="R965" s="73"/>
      <c r="S965" s="73"/>
      <c r="T965" s="74"/>
      <c r="U965" s="28"/>
      <c r="V965" s="28"/>
      <c r="W965" s="28"/>
      <c r="X965" s="28"/>
      <c r="Y965" s="28"/>
      <c r="Z965" s="28"/>
      <c r="AA965" s="28"/>
      <c r="AB965" s="28"/>
      <c r="AC965" s="28"/>
      <c r="AD965" s="28"/>
      <c r="AE965" s="28"/>
      <c r="AT965" s="13" t="s">
        <v>114</v>
      </c>
      <c r="AU965" s="13" t="s">
        <v>77</v>
      </c>
    </row>
    <row r="966" s="2" customFormat="1" ht="16.5" customHeight="1">
      <c r="A966" s="28"/>
      <c r="B966" s="29"/>
      <c r="C966" s="201" t="s">
        <v>1955</v>
      </c>
      <c r="D966" s="201" t="s">
        <v>1265</v>
      </c>
      <c r="E966" s="202" t="s">
        <v>1956</v>
      </c>
      <c r="F966" s="203" t="s">
        <v>1957</v>
      </c>
      <c r="G966" s="204" t="s">
        <v>108</v>
      </c>
      <c r="H966" s="205">
        <v>1</v>
      </c>
      <c r="I966" s="206">
        <v>19300</v>
      </c>
      <c r="J966" s="206">
        <f>ROUND(I966*H966,2)</f>
        <v>19300</v>
      </c>
      <c r="K966" s="203" t="s">
        <v>109</v>
      </c>
      <c r="L966" s="34"/>
      <c r="M966" s="207" t="s">
        <v>17</v>
      </c>
      <c r="N966" s="208" t="s">
        <v>40</v>
      </c>
      <c r="O966" s="180">
        <v>0</v>
      </c>
      <c r="P966" s="180">
        <f>O966*H966</f>
        <v>0</v>
      </c>
      <c r="Q966" s="180">
        <v>0</v>
      </c>
      <c r="R966" s="180">
        <f>Q966*H966</f>
        <v>0</v>
      </c>
      <c r="S966" s="180">
        <v>0</v>
      </c>
      <c r="T966" s="181">
        <f>S966*H966</f>
        <v>0</v>
      </c>
      <c r="U966" s="28"/>
      <c r="V966" s="28"/>
      <c r="W966" s="28"/>
      <c r="X966" s="28"/>
      <c r="Y966" s="28"/>
      <c r="Z966" s="28"/>
      <c r="AA966" s="28"/>
      <c r="AB966" s="28"/>
      <c r="AC966" s="28"/>
      <c r="AD966" s="28"/>
      <c r="AE966" s="28"/>
      <c r="AR966" s="182" t="s">
        <v>1268</v>
      </c>
      <c r="AT966" s="182" t="s">
        <v>1265</v>
      </c>
      <c r="AU966" s="182" t="s">
        <v>77</v>
      </c>
      <c r="AY966" s="13" t="s">
        <v>111</v>
      </c>
      <c r="BE966" s="183">
        <f>IF(N966="základní",J966,0)</f>
        <v>19300</v>
      </c>
      <c r="BF966" s="183">
        <f>IF(N966="snížená",J966,0)</f>
        <v>0</v>
      </c>
      <c r="BG966" s="183">
        <f>IF(N966="zákl. přenesená",J966,0)</f>
        <v>0</v>
      </c>
      <c r="BH966" s="183">
        <f>IF(N966="sníž. přenesená",J966,0)</f>
        <v>0</v>
      </c>
      <c r="BI966" s="183">
        <f>IF(N966="nulová",J966,0)</f>
        <v>0</v>
      </c>
      <c r="BJ966" s="13" t="s">
        <v>77</v>
      </c>
      <c r="BK966" s="183">
        <f>ROUND(I966*H966,2)</f>
        <v>19300</v>
      </c>
      <c r="BL966" s="13" t="s">
        <v>1268</v>
      </c>
      <c r="BM966" s="182" t="s">
        <v>1958</v>
      </c>
    </row>
    <row r="967" s="2" customFormat="1">
      <c r="A967" s="28"/>
      <c r="B967" s="29"/>
      <c r="C967" s="30"/>
      <c r="D967" s="184" t="s">
        <v>114</v>
      </c>
      <c r="E967" s="30"/>
      <c r="F967" s="185" t="s">
        <v>1959</v>
      </c>
      <c r="G967" s="30"/>
      <c r="H967" s="30"/>
      <c r="I967" s="30"/>
      <c r="J967" s="30"/>
      <c r="K967" s="30"/>
      <c r="L967" s="34"/>
      <c r="M967" s="186"/>
      <c r="N967" s="187"/>
      <c r="O967" s="73"/>
      <c r="P967" s="73"/>
      <c r="Q967" s="73"/>
      <c r="R967" s="73"/>
      <c r="S967" s="73"/>
      <c r="T967" s="74"/>
      <c r="U967" s="28"/>
      <c r="V967" s="28"/>
      <c r="W967" s="28"/>
      <c r="X967" s="28"/>
      <c r="Y967" s="28"/>
      <c r="Z967" s="28"/>
      <c r="AA967" s="28"/>
      <c r="AB967" s="28"/>
      <c r="AC967" s="28"/>
      <c r="AD967" s="28"/>
      <c r="AE967" s="28"/>
      <c r="AT967" s="13" t="s">
        <v>114</v>
      </c>
      <c r="AU967" s="13" t="s">
        <v>77</v>
      </c>
    </row>
    <row r="968" s="2" customFormat="1" ht="16.5" customHeight="1">
      <c r="A968" s="28"/>
      <c r="B968" s="29"/>
      <c r="C968" s="201" t="s">
        <v>1960</v>
      </c>
      <c r="D968" s="201" t="s">
        <v>1265</v>
      </c>
      <c r="E968" s="202" t="s">
        <v>1961</v>
      </c>
      <c r="F968" s="203" t="s">
        <v>1962</v>
      </c>
      <c r="G968" s="204" t="s">
        <v>108</v>
      </c>
      <c r="H968" s="205">
        <v>1</v>
      </c>
      <c r="I968" s="206">
        <v>4490</v>
      </c>
      <c r="J968" s="206">
        <f>ROUND(I968*H968,2)</f>
        <v>4490</v>
      </c>
      <c r="K968" s="203" t="s">
        <v>109</v>
      </c>
      <c r="L968" s="34"/>
      <c r="M968" s="207" t="s">
        <v>17</v>
      </c>
      <c r="N968" s="208" t="s">
        <v>40</v>
      </c>
      <c r="O968" s="180">
        <v>0</v>
      </c>
      <c r="P968" s="180">
        <f>O968*H968</f>
        <v>0</v>
      </c>
      <c r="Q968" s="180">
        <v>0</v>
      </c>
      <c r="R968" s="180">
        <f>Q968*H968</f>
        <v>0</v>
      </c>
      <c r="S968" s="180">
        <v>0</v>
      </c>
      <c r="T968" s="181">
        <f>S968*H968</f>
        <v>0</v>
      </c>
      <c r="U968" s="28"/>
      <c r="V968" s="28"/>
      <c r="W968" s="28"/>
      <c r="X968" s="28"/>
      <c r="Y968" s="28"/>
      <c r="Z968" s="28"/>
      <c r="AA968" s="28"/>
      <c r="AB968" s="28"/>
      <c r="AC968" s="28"/>
      <c r="AD968" s="28"/>
      <c r="AE968" s="28"/>
      <c r="AR968" s="182" t="s">
        <v>1268</v>
      </c>
      <c r="AT968" s="182" t="s">
        <v>1265</v>
      </c>
      <c r="AU968" s="182" t="s">
        <v>77</v>
      </c>
      <c r="AY968" s="13" t="s">
        <v>111</v>
      </c>
      <c r="BE968" s="183">
        <f>IF(N968="základní",J968,0)</f>
        <v>4490</v>
      </c>
      <c r="BF968" s="183">
        <f>IF(N968="snížená",J968,0)</f>
        <v>0</v>
      </c>
      <c r="BG968" s="183">
        <f>IF(N968="zákl. přenesená",J968,0)</f>
        <v>0</v>
      </c>
      <c r="BH968" s="183">
        <f>IF(N968="sníž. přenesená",J968,0)</f>
        <v>0</v>
      </c>
      <c r="BI968" s="183">
        <f>IF(N968="nulová",J968,0)</f>
        <v>0</v>
      </c>
      <c r="BJ968" s="13" t="s">
        <v>77</v>
      </c>
      <c r="BK968" s="183">
        <f>ROUND(I968*H968,2)</f>
        <v>4490</v>
      </c>
      <c r="BL968" s="13" t="s">
        <v>1268</v>
      </c>
      <c r="BM968" s="182" t="s">
        <v>1963</v>
      </c>
    </row>
    <row r="969" s="2" customFormat="1">
      <c r="A969" s="28"/>
      <c r="B969" s="29"/>
      <c r="C969" s="30"/>
      <c r="D969" s="184" t="s">
        <v>114</v>
      </c>
      <c r="E969" s="30"/>
      <c r="F969" s="185" t="s">
        <v>1964</v>
      </c>
      <c r="G969" s="30"/>
      <c r="H969" s="30"/>
      <c r="I969" s="30"/>
      <c r="J969" s="30"/>
      <c r="K969" s="30"/>
      <c r="L969" s="34"/>
      <c r="M969" s="186"/>
      <c r="N969" s="187"/>
      <c r="O969" s="73"/>
      <c r="P969" s="73"/>
      <c r="Q969" s="73"/>
      <c r="R969" s="73"/>
      <c r="S969" s="73"/>
      <c r="T969" s="74"/>
      <c r="U969" s="28"/>
      <c r="V969" s="28"/>
      <c r="W969" s="28"/>
      <c r="X969" s="28"/>
      <c r="Y969" s="28"/>
      <c r="Z969" s="28"/>
      <c r="AA969" s="28"/>
      <c r="AB969" s="28"/>
      <c r="AC969" s="28"/>
      <c r="AD969" s="28"/>
      <c r="AE969" s="28"/>
      <c r="AT969" s="13" t="s">
        <v>114</v>
      </c>
      <c r="AU969" s="13" t="s">
        <v>77</v>
      </c>
    </row>
    <row r="970" s="2" customFormat="1" ht="16.5" customHeight="1">
      <c r="A970" s="28"/>
      <c r="B970" s="29"/>
      <c r="C970" s="201" t="s">
        <v>1965</v>
      </c>
      <c r="D970" s="201" t="s">
        <v>1265</v>
      </c>
      <c r="E970" s="202" t="s">
        <v>1966</v>
      </c>
      <c r="F970" s="203" t="s">
        <v>1967</v>
      </c>
      <c r="G970" s="204" t="s">
        <v>1569</v>
      </c>
      <c r="H970" s="205">
        <v>3</v>
      </c>
      <c r="I970" s="206">
        <v>1300</v>
      </c>
      <c r="J970" s="206">
        <f>ROUND(I970*H970,2)</f>
        <v>3900</v>
      </c>
      <c r="K970" s="203" t="s">
        <v>109</v>
      </c>
      <c r="L970" s="34"/>
      <c r="M970" s="207" t="s">
        <v>17</v>
      </c>
      <c r="N970" s="208" t="s">
        <v>40</v>
      </c>
      <c r="O970" s="180">
        <v>0</v>
      </c>
      <c r="P970" s="180">
        <f>O970*H970</f>
        <v>0</v>
      </c>
      <c r="Q970" s="180">
        <v>0</v>
      </c>
      <c r="R970" s="180">
        <f>Q970*H970</f>
        <v>0</v>
      </c>
      <c r="S970" s="180">
        <v>0</v>
      </c>
      <c r="T970" s="181">
        <f>S970*H970</f>
        <v>0</v>
      </c>
      <c r="U970" s="28"/>
      <c r="V970" s="28"/>
      <c r="W970" s="28"/>
      <c r="X970" s="28"/>
      <c r="Y970" s="28"/>
      <c r="Z970" s="28"/>
      <c r="AA970" s="28"/>
      <c r="AB970" s="28"/>
      <c r="AC970" s="28"/>
      <c r="AD970" s="28"/>
      <c r="AE970" s="28"/>
      <c r="AR970" s="182" t="s">
        <v>1268</v>
      </c>
      <c r="AT970" s="182" t="s">
        <v>1265</v>
      </c>
      <c r="AU970" s="182" t="s">
        <v>77</v>
      </c>
      <c r="AY970" s="13" t="s">
        <v>111</v>
      </c>
      <c r="BE970" s="183">
        <f>IF(N970="základní",J970,0)</f>
        <v>3900</v>
      </c>
      <c r="BF970" s="183">
        <f>IF(N970="snížená",J970,0)</f>
        <v>0</v>
      </c>
      <c r="BG970" s="183">
        <f>IF(N970="zákl. přenesená",J970,0)</f>
        <v>0</v>
      </c>
      <c r="BH970" s="183">
        <f>IF(N970="sníž. přenesená",J970,0)</f>
        <v>0</v>
      </c>
      <c r="BI970" s="183">
        <f>IF(N970="nulová",J970,0)</f>
        <v>0</v>
      </c>
      <c r="BJ970" s="13" t="s">
        <v>77</v>
      </c>
      <c r="BK970" s="183">
        <f>ROUND(I970*H970,2)</f>
        <v>3900</v>
      </c>
      <c r="BL970" s="13" t="s">
        <v>1268</v>
      </c>
      <c r="BM970" s="182" t="s">
        <v>1968</v>
      </c>
    </row>
    <row r="971" s="2" customFormat="1">
      <c r="A971" s="28"/>
      <c r="B971" s="29"/>
      <c r="C971" s="30"/>
      <c r="D971" s="184" t="s">
        <v>114</v>
      </c>
      <c r="E971" s="30"/>
      <c r="F971" s="185" t="s">
        <v>1969</v>
      </c>
      <c r="G971" s="30"/>
      <c r="H971" s="30"/>
      <c r="I971" s="30"/>
      <c r="J971" s="30"/>
      <c r="K971" s="30"/>
      <c r="L971" s="34"/>
      <c r="M971" s="209"/>
      <c r="N971" s="210"/>
      <c r="O971" s="211"/>
      <c r="P971" s="211"/>
      <c r="Q971" s="211"/>
      <c r="R971" s="211"/>
      <c r="S971" s="211"/>
      <c r="T971" s="212"/>
      <c r="U971" s="28"/>
      <c r="V971" s="28"/>
      <c r="W971" s="28"/>
      <c r="X971" s="28"/>
      <c r="Y971" s="28"/>
      <c r="Z971" s="28"/>
      <c r="AA971" s="28"/>
      <c r="AB971" s="28"/>
      <c r="AC971" s="28"/>
      <c r="AD971" s="28"/>
      <c r="AE971" s="28"/>
      <c r="AT971" s="13" t="s">
        <v>114</v>
      </c>
      <c r="AU971" s="13" t="s">
        <v>77</v>
      </c>
    </row>
    <row r="972" s="2" customFormat="1" ht="6.96" customHeight="1">
      <c r="A972" s="28"/>
      <c r="B972" s="48"/>
      <c r="C972" s="49"/>
      <c r="D972" s="49"/>
      <c r="E972" s="49"/>
      <c r="F972" s="49"/>
      <c r="G972" s="49"/>
      <c r="H972" s="49"/>
      <c r="I972" s="49"/>
      <c r="J972" s="49"/>
      <c r="K972" s="49"/>
      <c r="L972" s="34"/>
      <c r="M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  <c r="AA972" s="28"/>
      <c r="AB972" s="28"/>
      <c r="AC972" s="28"/>
      <c r="AD972" s="28"/>
      <c r="AE972" s="28"/>
    </row>
  </sheetData>
  <sheetProtection sheet="1" autoFilter="0" formatColumns="0" formatRows="0" objects="1" scenarios="1" spinCount="100000" saltValue="zd8qroJob8SwZh0Wo/dhISJZrobObOfJiEtr1TozCB1sxL5CjsfhRo8LBnW7YoaQ7p68nOwhQonNj/ZtNe0iwQ==" hashValue="6PbL0NNcc2JNBMiLZDAIOGoMCyQ2mEM/6iePogYYeCM9eLzGKc9wuL+BsrNU5lygX0w/1YHN5IE1uQNbVqz91A==" algorithmName="SHA-512" password="CC35"/>
  <autoFilter ref="C79:K97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8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83</v>
      </c>
    </row>
    <row r="3" hidden="1" s="1" customFormat="1" ht="6.96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16"/>
      <c r="AT3" s="13" t="s">
        <v>79</v>
      </c>
    </row>
    <row r="4" hidden="1" s="1" customFormat="1" ht="24.96" customHeight="1">
      <c r="B4" s="16"/>
      <c r="D4" s="119" t="s">
        <v>84</v>
      </c>
      <c r="L4" s="16"/>
      <c r="M4" s="120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1" t="s">
        <v>14</v>
      </c>
      <c r="L6" s="16"/>
    </row>
    <row r="7" hidden="1" s="1" customFormat="1" ht="16.5" customHeight="1">
      <c r="B7" s="16"/>
      <c r="E7" s="122" t="str">
        <f>'Rekapitulace stavby'!K6</f>
        <v xml:space="preserve">Oprava  sdělovacího a rozhlasového zařízení OŘ Brno 2025-2029</v>
      </c>
      <c r="F7" s="121"/>
      <c r="G7" s="121"/>
      <c r="H7" s="121"/>
      <c r="L7" s="16"/>
    </row>
    <row r="8" hidden="1" s="2" customFormat="1" ht="12" customHeight="1">
      <c r="A8" s="28"/>
      <c r="B8" s="34"/>
      <c r="C8" s="28"/>
      <c r="D8" s="121" t="s">
        <v>85</v>
      </c>
      <c r="E8" s="28"/>
      <c r="F8" s="28"/>
      <c r="G8" s="28"/>
      <c r="H8" s="28"/>
      <c r="I8" s="28"/>
      <c r="J8" s="28"/>
      <c r="K8" s="28"/>
      <c r="L8" s="123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34"/>
      <c r="C9" s="28"/>
      <c r="D9" s="28"/>
      <c r="E9" s="124" t="s">
        <v>1970</v>
      </c>
      <c r="F9" s="28"/>
      <c r="G9" s="28"/>
      <c r="H9" s="28"/>
      <c r="I9" s="28"/>
      <c r="J9" s="28"/>
      <c r="K9" s="28"/>
      <c r="L9" s="123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34"/>
      <c r="C10" s="28"/>
      <c r="D10" s="28"/>
      <c r="E10" s="28"/>
      <c r="F10" s="28"/>
      <c r="G10" s="28"/>
      <c r="H10" s="28"/>
      <c r="I10" s="28"/>
      <c r="J10" s="28"/>
      <c r="K10" s="28"/>
      <c r="L10" s="123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34"/>
      <c r="C11" s="28"/>
      <c r="D11" s="121" t="s">
        <v>16</v>
      </c>
      <c r="E11" s="28"/>
      <c r="F11" s="125" t="s">
        <v>17</v>
      </c>
      <c r="G11" s="28"/>
      <c r="H11" s="28"/>
      <c r="I11" s="121" t="s">
        <v>18</v>
      </c>
      <c r="J11" s="125" t="s">
        <v>17</v>
      </c>
      <c r="K11" s="28"/>
      <c r="L11" s="123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34"/>
      <c r="C12" s="28"/>
      <c r="D12" s="121" t="s">
        <v>19</v>
      </c>
      <c r="E12" s="28"/>
      <c r="F12" s="125" t="s">
        <v>20</v>
      </c>
      <c r="G12" s="28"/>
      <c r="H12" s="28"/>
      <c r="I12" s="121" t="s">
        <v>21</v>
      </c>
      <c r="J12" s="126" t="str">
        <f>'Rekapitulace stavby'!AN8</f>
        <v>9. 5. 2025</v>
      </c>
      <c r="K12" s="28"/>
      <c r="L12" s="123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34"/>
      <c r="C13" s="28"/>
      <c r="D13" s="28"/>
      <c r="E13" s="28"/>
      <c r="F13" s="28"/>
      <c r="G13" s="28"/>
      <c r="H13" s="28"/>
      <c r="I13" s="28"/>
      <c r="J13" s="28"/>
      <c r="K13" s="28"/>
      <c r="L13" s="123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34"/>
      <c r="C14" s="28"/>
      <c r="D14" s="121" t="s">
        <v>23</v>
      </c>
      <c r="E14" s="28"/>
      <c r="F14" s="28"/>
      <c r="G14" s="28"/>
      <c r="H14" s="28"/>
      <c r="I14" s="121" t="s">
        <v>24</v>
      </c>
      <c r="J14" s="125" t="s">
        <v>17</v>
      </c>
      <c r="K14" s="28"/>
      <c r="L14" s="123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34"/>
      <c r="C15" s="28"/>
      <c r="D15" s="28"/>
      <c r="E15" s="125" t="s">
        <v>25</v>
      </c>
      <c r="F15" s="28"/>
      <c r="G15" s="28"/>
      <c r="H15" s="28"/>
      <c r="I15" s="121" t="s">
        <v>26</v>
      </c>
      <c r="J15" s="125" t="s">
        <v>17</v>
      </c>
      <c r="K15" s="28"/>
      <c r="L15" s="123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34"/>
      <c r="C16" s="28"/>
      <c r="D16" s="28"/>
      <c r="E16" s="28"/>
      <c r="F16" s="28"/>
      <c r="G16" s="28"/>
      <c r="H16" s="28"/>
      <c r="I16" s="28"/>
      <c r="J16" s="28"/>
      <c r="K16" s="28"/>
      <c r="L16" s="123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34"/>
      <c r="C17" s="28"/>
      <c r="D17" s="121" t="s">
        <v>27</v>
      </c>
      <c r="E17" s="28"/>
      <c r="F17" s="28"/>
      <c r="G17" s="28"/>
      <c r="H17" s="28"/>
      <c r="I17" s="121" t="s">
        <v>24</v>
      </c>
      <c r="J17" s="125" t="str">
        <f>'Rekapitulace stavby'!AN13</f>
        <v/>
      </c>
      <c r="K17" s="28"/>
      <c r="L17" s="123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34"/>
      <c r="C18" s="28"/>
      <c r="D18" s="28"/>
      <c r="E18" s="125" t="str">
        <f>'Rekapitulace stavby'!E14</f>
        <v xml:space="preserve"> </v>
      </c>
      <c r="F18" s="125"/>
      <c r="G18" s="125"/>
      <c r="H18" s="125"/>
      <c r="I18" s="121" t="s">
        <v>26</v>
      </c>
      <c r="J18" s="125" t="str">
        <f>'Rekapitulace stavby'!AN14</f>
        <v/>
      </c>
      <c r="K18" s="28"/>
      <c r="L18" s="123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34"/>
      <c r="C19" s="28"/>
      <c r="D19" s="28"/>
      <c r="E19" s="28"/>
      <c r="F19" s="28"/>
      <c r="G19" s="28"/>
      <c r="H19" s="28"/>
      <c r="I19" s="28"/>
      <c r="J19" s="28"/>
      <c r="K19" s="28"/>
      <c r="L19" s="123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34"/>
      <c r="C20" s="28"/>
      <c r="D20" s="121" t="s">
        <v>29</v>
      </c>
      <c r="E20" s="28"/>
      <c r="F20" s="28"/>
      <c r="G20" s="28"/>
      <c r="H20" s="28"/>
      <c r="I20" s="121" t="s">
        <v>24</v>
      </c>
      <c r="J20" s="125" t="str">
        <f>IF('Rekapitulace stavby'!AN16="","",'Rekapitulace stavby'!AN16)</f>
        <v/>
      </c>
      <c r="K20" s="28"/>
      <c r="L20" s="123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34"/>
      <c r="C21" s="28"/>
      <c r="D21" s="28"/>
      <c r="E21" s="125" t="str">
        <f>IF('Rekapitulace stavby'!E17="","",'Rekapitulace stavby'!E17)</f>
        <v xml:space="preserve"> </v>
      </c>
      <c r="F21" s="28"/>
      <c r="G21" s="28"/>
      <c r="H21" s="28"/>
      <c r="I21" s="121" t="s">
        <v>26</v>
      </c>
      <c r="J21" s="125" t="str">
        <f>IF('Rekapitulace stavby'!AN17="","",'Rekapitulace stavby'!AN17)</f>
        <v/>
      </c>
      <c r="K21" s="28"/>
      <c r="L21" s="123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34"/>
      <c r="C22" s="28"/>
      <c r="D22" s="28"/>
      <c r="E22" s="28"/>
      <c r="F22" s="28"/>
      <c r="G22" s="28"/>
      <c r="H22" s="28"/>
      <c r="I22" s="28"/>
      <c r="J22" s="28"/>
      <c r="K22" s="28"/>
      <c r="L22" s="123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34"/>
      <c r="C23" s="28"/>
      <c r="D23" s="121" t="s">
        <v>31</v>
      </c>
      <c r="E23" s="28"/>
      <c r="F23" s="28"/>
      <c r="G23" s="28"/>
      <c r="H23" s="28"/>
      <c r="I23" s="121" t="s">
        <v>24</v>
      </c>
      <c r="J23" s="125" t="s">
        <v>17</v>
      </c>
      <c r="K23" s="28"/>
      <c r="L23" s="123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34"/>
      <c r="C24" s="28"/>
      <c r="D24" s="28"/>
      <c r="E24" s="125" t="s">
        <v>32</v>
      </c>
      <c r="F24" s="28"/>
      <c r="G24" s="28"/>
      <c r="H24" s="28"/>
      <c r="I24" s="121" t="s">
        <v>26</v>
      </c>
      <c r="J24" s="125" t="s">
        <v>17</v>
      </c>
      <c r="K24" s="28"/>
      <c r="L24" s="123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34"/>
      <c r="C25" s="28"/>
      <c r="D25" s="28"/>
      <c r="E25" s="28"/>
      <c r="F25" s="28"/>
      <c r="G25" s="28"/>
      <c r="H25" s="28"/>
      <c r="I25" s="28"/>
      <c r="J25" s="28"/>
      <c r="K25" s="28"/>
      <c r="L25" s="123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34"/>
      <c r="C26" s="28"/>
      <c r="D26" s="121" t="s">
        <v>33</v>
      </c>
      <c r="E26" s="28"/>
      <c r="F26" s="28"/>
      <c r="G26" s="28"/>
      <c r="H26" s="28"/>
      <c r="I26" s="28"/>
      <c r="J26" s="28"/>
      <c r="K26" s="28"/>
      <c r="L26" s="123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27"/>
      <c r="B27" s="128"/>
      <c r="C27" s="127"/>
      <c r="D27" s="127"/>
      <c r="E27" s="129" t="s">
        <v>17</v>
      </c>
      <c r="F27" s="129"/>
      <c r="G27" s="129"/>
      <c r="H27" s="129"/>
      <c r="I27" s="127"/>
      <c r="J27" s="127"/>
      <c r="K27" s="127"/>
      <c r="L27" s="130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hidden="1" s="2" customFormat="1" ht="6.96" customHeight="1">
      <c r="A28" s="28"/>
      <c r="B28" s="34"/>
      <c r="C28" s="28"/>
      <c r="D28" s="28"/>
      <c r="E28" s="28"/>
      <c r="F28" s="28"/>
      <c r="G28" s="28"/>
      <c r="H28" s="28"/>
      <c r="I28" s="28"/>
      <c r="J28" s="28"/>
      <c r="K28" s="28"/>
      <c r="L28" s="123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34"/>
      <c r="C29" s="28"/>
      <c r="D29" s="131"/>
      <c r="E29" s="131"/>
      <c r="F29" s="131"/>
      <c r="G29" s="131"/>
      <c r="H29" s="131"/>
      <c r="I29" s="131"/>
      <c r="J29" s="131"/>
      <c r="K29" s="131"/>
      <c r="L29" s="123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34"/>
      <c r="C30" s="28"/>
      <c r="D30" s="132" t="s">
        <v>35</v>
      </c>
      <c r="E30" s="28"/>
      <c r="F30" s="28"/>
      <c r="G30" s="28"/>
      <c r="H30" s="28"/>
      <c r="I30" s="28"/>
      <c r="J30" s="133">
        <f>ROUND(J81, 2)</f>
        <v>429000</v>
      </c>
      <c r="K30" s="28"/>
      <c r="L30" s="123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34"/>
      <c r="C31" s="28"/>
      <c r="D31" s="131"/>
      <c r="E31" s="131"/>
      <c r="F31" s="131"/>
      <c r="G31" s="131"/>
      <c r="H31" s="131"/>
      <c r="I31" s="131"/>
      <c r="J31" s="131"/>
      <c r="K31" s="131"/>
      <c r="L31" s="123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34"/>
      <c r="C32" s="28"/>
      <c r="D32" s="28"/>
      <c r="E32" s="28"/>
      <c r="F32" s="134" t="s">
        <v>37</v>
      </c>
      <c r="G32" s="28"/>
      <c r="H32" s="28"/>
      <c r="I32" s="134" t="s">
        <v>36</v>
      </c>
      <c r="J32" s="134" t="s">
        <v>38</v>
      </c>
      <c r="K32" s="28"/>
      <c r="L32" s="123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34"/>
      <c r="C33" s="28"/>
      <c r="D33" s="135" t="s">
        <v>39</v>
      </c>
      <c r="E33" s="121" t="s">
        <v>40</v>
      </c>
      <c r="F33" s="136">
        <f>ROUND((SUM(BE81:BE93)),  2)</f>
        <v>429000</v>
      </c>
      <c r="G33" s="28"/>
      <c r="H33" s="28"/>
      <c r="I33" s="137">
        <v>0.20999999999999999</v>
      </c>
      <c r="J33" s="136">
        <f>ROUND(((SUM(BE81:BE93))*I33),  2)</f>
        <v>90090</v>
      </c>
      <c r="K33" s="28"/>
      <c r="L33" s="123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34"/>
      <c r="C34" s="28"/>
      <c r="D34" s="28"/>
      <c r="E34" s="121" t="s">
        <v>41</v>
      </c>
      <c r="F34" s="136">
        <f>ROUND((SUM(BF81:BF93)),  2)</f>
        <v>0</v>
      </c>
      <c r="G34" s="28"/>
      <c r="H34" s="28"/>
      <c r="I34" s="137">
        <v>0.14999999999999999</v>
      </c>
      <c r="J34" s="136">
        <f>ROUND(((SUM(BF81:BF93))*I34),  2)</f>
        <v>0</v>
      </c>
      <c r="K34" s="28"/>
      <c r="L34" s="123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34"/>
      <c r="C35" s="28"/>
      <c r="D35" s="28"/>
      <c r="E35" s="121" t="s">
        <v>42</v>
      </c>
      <c r="F35" s="136">
        <f>ROUND((SUM(BG81:BG93)),  2)</f>
        <v>0</v>
      </c>
      <c r="G35" s="28"/>
      <c r="H35" s="28"/>
      <c r="I35" s="137">
        <v>0.20999999999999999</v>
      </c>
      <c r="J35" s="136">
        <f>0</f>
        <v>0</v>
      </c>
      <c r="K35" s="28"/>
      <c r="L35" s="123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34"/>
      <c r="C36" s="28"/>
      <c r="D36" s="28"/>
      <c r="E36" s="121" t="s">
        <v>43</v>
      </c>
      <c r="F36" s="136">
        <f>ROUND((SUM(BH81:BH93)),  2)</f>
        <v>0</v>
      </c>
      <c r="G36" s="28"/>
      <c r="H36" s="28"/>
      <c r="I36" s="137">
        <v>0.14999999999999999</v>
      </c>
      <c r="J36" s="136">
        <f>0</f>
        <v>0</v>
      </c>
      <c r="K36" s="28"/>
      <c r="L36" s="123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34"/>
      <c r="C37" s="28"/>
      <c r="D37" s="28"/>
      <c r="E37" s="121" t="s">
        <v>44</v>
      </c>
      <c r="F37" s="136">
        <f>ROUND((SUM(BI81:BI93)),  2)</f>
        <v>0</v>
      </c>
      <c r="G37" s="28"/>
      <c r="H37" s="28"/>
      <c r="I37" s="137">
        <v>0</v>
      </c>
      <c r="J37" s="136">
        <f>0</f>
        <v>0</v>
      </c>
      <c r="K37" s="28"/>
      <c r="L37" s="123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34"/>
      <c r="C38" s="28"/>
      <c r="D38" s="28"/>
      <c r="E38" s="28"/>
      <c r="F38" s="28"/>
      <c r="G38" s="28"/>
      <c r="H38" s="28"/>
      <c r="I38" s="28"/>
      <c r="J38" s="28"/>
      <c r="K38" s="28"/>
      <c r="L38" s="123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34"/>
      <c r="C39" s="138"/>
      <c r="D39" s="139" t="s">
        <v>45</v>
      </c>
      <c r="E39" s="140"/>
      <c r="F39" s="140"/>
      <c r="G39" s="141" t="s">
        <v>46</v>
      </c>
      <c r="H39" s="142" t="s">
        <v>47</v>
      </c>
      <c r="I39" s="140"/>
      <c r="J39" s="143">
        <f>SUM(J30:J37)</f>
        <v>519090</v>
      </c>
      <c r="K39" s="144"/>
      <c r="L39" s="123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145"/>
      <c r="C40" s="146"/>
      <c r="D40" s="146"/>
      <c r="E40" s="146"/>
      <c r="F40" s="146"/>
      <c r="G40" s="146"/>
      <c r="H40" s="146"/>
      <c r="I40" s="146"/>
      <c r="J40" s="146"/>
      <c r="K40" s="146"/>
      <c r="L40" s="123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/>
    <row r="42" hidden="1"/>
    <row r="43" hidden="1"/>
    <row r="44" hidden="1" s="2" customFormat="1" ht="6.96" customHeight="1">
      <c r="A44" s="28"/>
      <c r="B44" s="147"/>
      <c r="C44" s="148"/>
      <c r="D44" s="148"/>
      <c r="E44" s="148"/>
      <c r="F44" s="148"/>
      <c r="G44" s="148"/>
      <c r="H44" s="148"/>
      <c r="I44" s="148"/>
      <c r="J44" s="148"/>
      <c r="K44" s="148"/>
      <c r="L44" s="123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hidden="1" s="2" customFormat="1" ht="24.96" customHeight="1">
      <c r="A45" s="28"/>
      <c r="B45" s="29"/>
      <c r="C45" s="19" t="s">
        <v>87</v>
      </c>
      <c r="D45" s="30"/>
      <c r="E45" s="30"/>
      <c r="F45" s="30"/>
      <c r="G45" s="30"/>
      <c r="H45" s="30"/>
      <c r="I45" s="30"/>
      <c r="J45" s="30"/>
      <c r="K45" s="30"/>
      <c r="L45" s="123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</row>
    <row r="46" hidden="1" s="2" customFormat="1" ht="6.96" customHeight="1">
      <c r="A46" s="28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123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hidden="1" s="2" customFormat="1" ht="12" customHeight="1">
      <c r="A47" s="28"/>
      <c r="B47" s="29"/>
      <c r="C47" s="25" t="s">
        <v>14</v>
      </c>
      <c r="D47" s="30"/>
      <c r="E47" s="30"/>
      <c r="F47" s="30"/>
      <c r="G47" s="30"/>
      <c r="H47" s="30"/>
      <c r="I47" s="30"/>
      <c r="J47" s="30"/>
      <c r="K47" s="30"/>
      <c r="L47" s="123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</row>
    <row r="48" hidden="1" s="2" customFormat="1" ht="16.5" customHeight="1">
      <c r="A48" s="28"/>
      <c r="B48" s="29"/>
      <c r="C48" s="30"/>
      <c r="D48" s="30"/>
      <c r="E48" s="149" t="str">
        <f>E7</f>
        <v xml:space="preserve">Oprava  sdělovacího a rozhlasového zařízení OŘ Brno 2025-2029</v>
      </c>
      <c r="F48" s="25"/>
      <c r="G48" s="25"/>
      <c r="H48" s="25"/>
      <c r="I48" s="30"/>
      <c r="J48" s="30"/>
      <c r="K48" s="30"/>
      <c r="L48" s="123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</row>
    <row r="49" hidden="1" s="2" customFormat="1" ht="12" customHeight="1">
      <c r="A49" s="28"/>
      <c r="B49" s="29"/>
      <c r="C49" s="25" t="s">
        <v>85</v>
      </c>
      <c r="D49" s="30"/>
      <c r="E49" s="30"/>
      <c r="F49" s="30"/>
      <c r="G49" s="30"/>
      <c r="H49" s="30"/>
      <c r="I49" s="30"/>
      <c r="J49" s="30"/>
      <c r="K49" s="30"/>
      <c r="L49" s="123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</row>
    <row r="50" hidden="1" s="2" customFormat="1" ht="16.5" customHeight="1">
      <c r="A50" s="28"/>
      <c r="B50" s="29"/>
      <c r="C50" s="30"/>
      <c r="D50" s="30"/>
      <c r="E50" s="58" t="str">
        <f>E9</f>
        <v>02 - VRN+VON Opravy a servis sdělovacího a rozhlasového zařízení dle Sborníku ÚOŽI</v>
      </c>
      <c r="F50" s="30"/>
      <c r="G50" s="30"/>
      <c r="H50" s="30"/>
      <c r="I50" s="30"/>
      <c r="J50" s="30"/>
      <c r="K50" s="30"/>
      <c r="L50" s="123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</row>
    <row r="51" hidden="1" s="2" customFormat="1" ht="6.96" customHeight="1">
      <c r="A51" s="28"/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123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</row>
    <row r="52" hidden="1" s="2" customFormat="1" ht="12" customHeight="1">
      <c r="A52" s="28"/>
      <c r="B52" s="29"/>
      <c r="C52" s="25" t="s">
        <v>19</v>
      </c>
      <c r="D52" s="30"/>
      <c r="E52" s="30"/>
      <c r="F52" s="22" t="str">
        <f>F12</f>
        <v>Brno</v>
      </c>
      <c r="G52" s="30"/>
      <c r="H52" s="30"/>
      <c r="I52" s="25" t="s">
        <v>21</v>
      </c>
      <c r="J52" s="61" t="str">
        <f>IF(J12="","",J12)</f>
        <v>9. 5. 2025</v>
      </c>
      <c r="K52" s="30"/>
      <c r="L52" s="123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</row>
    <row r="53" hidden="1" s="2" customFormat="1" ht="6.96" customHeight="1">
      <c r="A53" s="28"/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123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</row>
    <row r="54" hidden="1" s="2" customFormat="1" ht="15.15" customHeight="1">
      <c r="A54" s="28"/>
      <c r="B54" s="29"/>
      <c r="C54" s="25" t="s">
        <v>23</v>
      </c>
      <c r="D54" s="30"/>
      <c r="E54" s="30"/>
      <c r="F54" s="22" t="str">
        <f>E15</f>
        <v>OŘ Brno</v>
      </c>
      <c r="G54" s="30"/>
      <c r="H54" s="30"/>
      <c r="I54" s="25" t="s">
        <v>29</v>
      </c>
      <c r="J54" s="26" t="str">
        <f>E21</f>
        <v xml:space="preserve"> </v>
      </c>
      <c r="K54" s="30"/>
      <c r="L54" s="123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</row>
    <row r="55" hidden="1" s="2" customFormat="1" ht="15.15" customHeight="1">
      <c r="A55" s="28"/>
      <c r="B55" s="29"/>
      <c r="C55" s="25" t="s">
        <v>27</v>
      </c>
      <c r="D55" s="30"/>
      <c r="E55" s="30"/>
      <c r="F55" s="22" t="str">
        <f>IF(E18="","",E18)</f>
        <v xml:space="preserve"> </v>
      </c>
      <c r="G55" s="30"/>
      <c r="H55" s="30"/>
      <c r="I55" s="25" t="s">
        <v>31</v>
      </c>
      <c r="J55" s="26" t="str">
        <f>E24</f>
        <v>Jambor</v>
      </c>
      <c r="K55" s="30"/>
      <c r="L55" s="123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</row>
    <row r="56" hidden="1" s="2" customFormat="1" ht="10.32" customHeight="1">
      <c r="A56" s="28"/>
      <c r="B56" s="29"/>
      <c r="C56" s="30"/>
      <c r="D56" s="30"/>
      <c r="E56" s="30"/>
      <c r="F56" s="30"/>
      <c r="G56" s="30"/>
      <c r="H56" s="30"/>
      <c r="I56" s="30"/>
      <c r="J56" s="30"/>
      <c r="K56" s="30"/>
      <c r="L56" s="123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</row>
    <row r="57" hidden="1" s="2" customFormat="1" ht="29.28" customHeight="1">
      <c r="A57" s="28"/>
      <c r="B57" s="29"/>
      <c r="C57" s="150" t="s">
        <v>88</v>
      </c>
      <c r="D57" s="151"/>
      <c r="E57" s="151"/>
      <c r="F57" s="151"/>
      <c r="G57" s="151"/>
      <c r="H57" s="151"/>
      <c r="I57" s="151"/>
      <c r="J57" s="152" t="s">
        <v>89</v>
      </c>
      <c r="K57" s="151"/>
      <c r="L57" s="123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</row>
    <row r="58" hidden="1" s="2" customFormat="1" ht="10.32" customHeight="1">
      <c r="A58" s="28"/>
      <c r="B58" s="29"/>
      <c r="C58" s="30"/>
      <c r="D58" s="30"/>
      <c r="E58" s="30"/>
      <c r="F58" s="30"/>
      <c r="G58" s="30"/>
      <c r="H58" s="30"/>
      <c r="I58" s="30"/>
      <c r="J58" s="30"/>
      <c r="K58" s="30"/>
      <c r="L58" s="123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</row>
    <row r="59" hidden="1" s="2" customFormat="1" ht="22.8" customHeight="1">
      <c r="A59" s="28"/>
      <c r="B59" s="29"/>
      <c r="C59" s="153" t="s">
        <v>67</v>
      </c>
      <c r="D59" s="30"/>
      <c r="E59" s="30"/>
      <c r="F59" s="30"/>
      <c r="G59" s="30"/>
      <c r="H59" s="30"/>
      <c r="I59" s="30"/>
      <c r="J59" s="91">
        <f>J81</f>
        <v>429000</v>
      </c>
      <c r="K59" s="30"/>
      <c r="L59" s="123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U59" s="13" t="s">
        <v>90</v>
      </c>
    </row>
    <row r="60" hidden="1" s="9" customFormat="1" ht="24.96" customHeight="1">
      <c r="A60" s="9"/>
      <c r="B60" s="154"/>
      <c r="C60" s="155"/>
      <c r="D60" s="156" t="s">
        <v>91</v>
      </c>
      <c r="E60" s="157"/>
      <c r="F60" s="157"/>
      <c r="G60" s="157"/>
      <c r="H60" s="157"/>
      <c r="I60" s="157"/>
      <c r="J60" s="158">
        <f>J82</f>
        <v>289000</v>
      </c>
      <c r="K60" s="155"/>
      <c r="L60" s="15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54"/>
      <c r="C61" s="155"/>
      <c r="D61" s="156" t="s">
        <v>1971</v>
      </c>
      <c r="E61" s="157"/>
      <c r="F61" s="157"/>
      <c r="G61" s="157"/>
      <c r="H61" s="157"/>
      <c r="I61" s="157"/>
      <c r="J61" s="158">
        <f>J87</f>
        <v>140000</v>
      </c>
      <c r="K61" s="155"/>
      <c r="L61" s="15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2" customFormat="1" ht="21.84" customHeight="1">
      <c r="A62" s="28"/>
      <c r="B62" s="29"/>
      <c r="C62" s="30"/>
      <c r="D62" s="30"/>
      <c r="E62" s="30"/>
      <c r="F62" s="30"/>
      <c r="G62" s="30"/>
      <c r="H62" s="30"/>
      <c r="I62" s="30"/>
      <c r="J62" s="30"/>
      <c r="K62" s="30"/>
      <c r="L62" s="123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</row>
    <row r="63" hidden="1" s="2" customFormat="1" ht="6.96" customHeight="1">
      <c r="A63" s="2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23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</row>
    <row r="64" hidden="1"/>
    <row r="65" hidden="1"/>
    <row r="66" hidden="1"/>
    <row r="67" s="2" customFormat="1" ht="6.96" customHeight="1">
      <c r="A67" s="28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23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</row>
    <row r="68" s="2" customFormat="1" ht="24.96" customHeight="1">
      <c r="A68" s="28"/>
      <c r="B68" s="29"/>
      <c r="C68" s="19" t="s">
        <v>92</v>
      </c>
      <c r="D68" s="30"/>
      <c r="E68" s="30"/>
      <c r="F68" s="30"/>
      <c r="G68" s="30"/>
      <c r="H68" s="30"/>
      <c r="I68" s="30"/>
      <c r="J68" s="30"/>
      <c r="K68" s="30"/>
      <c r="L68" s="123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</row>
    <row r="69" s="2" customFormat="1" ht="6.96" customHeight="1">
      <c r="A69" s="28"/>
      <c r="B69" s="29"/>
      <c r="C69" s="30"/>
      <c r="D69" s="30"/>
      <c r="E69" s="30"/>
      <c r="F69" s="30"/>
      <c r="G69" s="30"/>
      <c r="H69" s="30"/>
      <c r="I69" s="30"/>
      <c r="J69" s="30"/>
      <c r="K69" s="30"/>
      <c r="L69" s="123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</row>
    <row r="70" s="2" customFormat="1" ht="12" customHeight="1">
      <c r="A70" s="28"/>
      <c r="B70" s="29"/>
      <c r="C70" s="25" t="s">
        <v>14</v>
      </c>
      <c r="D70" s="30"/>
      <c r="E70" s="30"/>
      <c r="F70" s="30"/>
      <c r="G70" s="30"/>
      <c r="H70" s="30"/>
      <c r="I70" s="30"/>
      <c r="J70" s="30"/>
      <c r="K70" s="30"/>
      <c r="L70" s="123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</row>
    <row r="71" s="2" customFormat="1" ht="16.5" customHeight="1">
      <c r="A71" s="28"/>
      <c r="B71" s="29"/>
      <c r="C71" s="30"/>
      <c r="D71" s="30"/>
      <c r="E71" s="149" t="str">
        <f>E7</f>
        <v xml:space="preserve">Oprava  sdělovacího a rozhlasového zařízení OŘ Brno 2025-2029</v>
      </c>
      <c r="F71" s="25"/>
      <c r="G71" s="25"/>
      <c r="H71" s="25"/>
      <c r="I71" s="30"/>
      <c r="J71" s="30"/>
      <c r="K71" s="30"/>
      <c r="L71" s="123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</row>
    <row r="72" s="2" customFormat="1" ht="12" customHeight="1">
      <c r="A72" s="28"/>
      <c r="B72" s="29"/>
      <c r="C72" s="25" t="s">
        <v>85</v>
      </c>
      <c r="D72" s="30"/>
      <c r="E72" s="30"/>
      <c r="F72" s="30"/>
      <c r="G72" s="30"/>
      <c r="H72" s="30"/>
      <c r="I72" s="30"/>
      <c r="J72" s="30"/>
      <c r="K72" s="30"/>
      <c r="L72" s="123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</row>
    <row r="73" s="2" customFormat="1" ht="16.5" customHeight="1">
      <c r="A73" s="28"/>
      <c r="B73" s="29"/>
      <c r="C73" s="30"/>
      <c r="D73" s="30"/>
      <c r="E73" s="58" t="str">
        <f>E9</f>
        <v>02 - VRN+VON Opravy a servis sdělovacího a rozhlasového zařízení dle Sborníku ÚOŽI</v>
      </c>
      <c r="F73" s="30"/>
      <c r="G73" s="30"/>
      <c r="H73" s="30"/>
      <c r="I73" s="30"/>
      <c r="J73" s="30"/>
      <c r="K73" s="30"/>
      <c r="L73" s="123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</row>
    <row r="74" s="2" customFormat="1" ht="6.96" customHeight="1">
      <c r="A74" s="28"/>
      <c r="B74" s="29"/>
      <c r="C74" s="30"/>
      <c r="D74" s="30"/>
      <c r="E74" s="30"/>
      <c r="F74" s="30"/>
      <c r="G74" s="30"/>
      <c r="H74" s="30"/>
      <c r="I74" s="30"/>
      <c r="J74" s="30"/>
      <c r="K74" s="30"/>
      <c r="L74" s="123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</row>
    <row r="75" s="2" customFormat="1" ht="12" customHeight="1">
      <c r="A75" s="28"/>
      <c r="B75" s="29"/>
      <c r="C75" s="25" t="s">
        <v>19</v>
      </c>
      <c r="D75" s="30"/>
      <c r="E75" s="30"/>
      <c r="F75" s="22" t="str">
        <f>F12</f>
        <v>Brno</v>
      </c>
      <c r="G75" s="30"/>
      <c r="H75" s="30"/>
      <c r="I75" s="25" t="s">
        <v>21</v>
      </c>
      <c r="J75" s="61" t="str">
        <f>IF(J12="","",J12)</f>
        <v>9. 5. 2025</v>
      </c>
      <c r="K75" s="30"/>
      <c r="L75" s="123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</row>
    <row r="76" s="2" customFormat="1" ht="6.96" customHeight="1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123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5.15" customHeight="1">
      <c r="A77" s="28"/>
      <c r="B77" s="29"/>
      <c r="C77" s="25" t="s">
        <v>23</v>
      </c>
      <c r="D77" s="30"/>
      <c r="E77" s="30"/>
      <c r="F77" s="22" t="str">
        <f>E15</f>
        <v>OŘ Brno</v>
      </c>
      <c r="G77" s="30"/>
      <c r="H77" s="30"/>
      <c r="I77" s="25" t="s">
        <v>29</v>
      </c>
      <c r="J77" s="26" t="str">
        <f>E21</f>
        <v xml:space="preserve"> </v>
      </c>
      <c r="K77" s="30"/>
      <c r="L77" s="123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="2" customFormat="1" ht="15.15" customHeight="1">
      <c r="A78" s="28"/>
      <c r="B78" s="29"/>
      <c r="C78" s="25" t="s">
        <v>27</v>
      </c>
      <c r="D78" s="30"/>
      <c r="E78" s="30"/>
      <c r="F78" s="22" t="str">
        <f>IF(E18="","",E18)</f>
        <v xml:space="preserve"> </v>
      </c>
      <c r="G78" s="30"/>
      <c r="H78" s="30"/>
      <c r="I78" s="25" t="s">
        <v>31</v>
      </c>
      <c r="J78" s="26" t="str">
        <f>E24</f>
        <v>Jambor</v>
      </c>
      <c r="K78" s="30"/>
      <c r="L78" s="123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</row>
    <row r="79" s="2" customFormat="1" ht="10.32" customHeight="1">
      <c r="A79" s="28"/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123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</row>
    <row r="80" s="10" customFormat="1" ht="29.28" customHeight="1">
      <c r="A80" s="160"/>
      <c r="B80" s="161"/>
      <c r="C80" s="162" t="s">
        <v>93</v>
      </c>
      <c r="D80" s="163" t="s">
        <v>54</v>
      </c>
      <c r="E80" s="163" t="s">
        <v>50</v>
      </c>
      <c r="F80" s="163" t="s">
        <v>51</v>
      </c>
      <c r="G80" s="163" t="s">
        <v>94</v>
      </c>
      <c r="H80" s="163" t="s">
        <v>95</v>
      </c>
      <c r="I80" s="163" t="s">
        <v>96</v>
      </c>
      <c r="J80" s="163" t="s">
        <v>89</v>
      </c>
      <c r="K80" s="164" t="s">
        <v>97</v>
      </c>
      <c r="L80" s="165"/>
      <c r="M80" s="81" t="s">
        <v>17</v>
      </c>
      <c r="N80" s="82" t="s">
        <v>39</v>
      </c>
      <c r="O80" s="82" t="s">
        <v>98</v>
      </c>
      <c r="P80" s="82" t="s">
        <v>99</v>
      </c>
      <c r="Q80" s="82" t="s">
        <v>100</v>
      </c>
      <c r="R80" s="82" t="s">
        <v>101</v>
      </c>
      <c r="S80" s="82" t="s">
        <v>102</v>
      </c>
      <c r="T80" s="83" t="s">
        <v>103</v>
      </c>
      <c r="U80" s="160"/>
      <c r="V80" s="160"/>
      <c r="W80" s="160"/>
      <c r="X80" s="160"/>
      <c r="Y80" s="160"/>
      <c r="Z80" s="160"/>
      <c r="AA80" s="160"/>
      <c r="AB80" s="160"/>
      <c r="AC80" s="160"/>
      <c r="AD80" s="160"/>
      <c r="AE80" s="160"/>
    </row>
    <row r="81" s="2" customFormat="1" ht="22.8" customHeight="1">
      <c r="A81" s="28"/>
      <c r="B81" s="29"/>
      <c r="C81" s="88" t="s">
        <v>104</v>
      </c>
      <c r="D81" s="30"/>
      <c r="E81" s="30"/>
      <c r="F81" s="30"/>
      <c r="G81" s="30"/>
      <c r="H81" s="30"/>
      <c r="I81" s="30"/>
      <c r="J81" s="166">
        <f>BK81</f>
        <v>429000</v>
      </c>
      <c r="K81" s="30"/>
      <c r="L81" s="34"/>
      <c r="M81" s="84"/>
      <c r="N81" s="167"/>
      <c r="O81" s="85"/>
      <c r="P81" s="168">
        <f>P82+P87</f>
        <v>0</v>
      </c>
      <c r="Q81" s="85"/>
      <c r="R81" s="168">
        <f>R82+R87</f>
        <v>0</v>
      </c>
      <c r="S81" s="85"/>
      <c r="T81" s="169">
        <f>T82+T87</f>
        <v>0</v>
      </c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T81" s="13" t="s">
        <v>68</v>
      </c>
      <c r="AU81" s="13" t="s">
        <v>90</v>
      </c>
      <c r="BK81" s="170">
        <f>BK82+BK87</f>
        <v>429000</v>
      </c>
    </row>
    <row r="82" s="11" customFormat="1" ht="25.92" customHeight="1">
      <c r="A82" s="11"/>
      <c r="B82" s="188"/>
      <c r="C82" s="189"/>
      <c r="D82" s="190" t="s">
        <v>68</v>
      </c>
      <c r="E82" s="191" t="s">
        <v>1262</v>
      </c>
      <c r="F82" s="191" t="s">
        <v>1263</v>
      </c>
      <c r="G82" s="189"/>
      <c r="H82" s="189"/>
      <c r="I82" s="189"/>
      <c r="J82" s="192">
        <f>BK82</f>
        <v>289000</v>
      </c>
      <c r="K82" s="189"/>
      <c r="L82" s="193"/>
      <c r="M82" s="194"/>
      <c r="N82" s="195"/>
      <c r="O82" s="195"/>
      <c r="P82" s="196">
        <f>SUM(P83:P86)</f>
        <v>0</v>
      </c>
      <c r="Q82" s="195"/>
      <c r="R82" s="196">
        <f>SUM(R83:R86)</f>
        <v>0</v>
      </c>
      <c r="S82" s="195"/>
      <c r="T82" s="197">
        <f>SUM(T83:T86)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8" t="s">
        <v>112</v>
      </c>
      <c r="AT82" s="199" t="s">
        <v>68</v>
      </c>
      <c r="AU82" s="199" t="s">
        <v>69</v>
      </c>
      <c r="AY82" s="198" t="s">
        <v>111</v>
      </c>
      <c r="BK82" s="200">
        <f>SUM(BK83:BK86)</f>
        <v>289000</v>
      </c>
    </row>
    <row r="83" s="2" customFormat="1" ht="24.15" customHeight="1">
      <c r="A83" s="28"/>
      <c r="B83" s="29"/>
      <c r="C83" s="201" t="s">
        <v>112</v>
      </c>
      <c r="D83" s="201" t="s">
        <v>1265</v>
      </c>
      <c r="E83" s="202" t="s">
        <v>1972</v>
      </c>
      <c r="F83" s="203" t="s">
        <v>1973</v>
      </c>
      <c r="G83" s="204" t="s">
        <v>108</v>
      </c>
      <c r="H83" s="205">
        <v>200</v>
      </c>
      <c r="I83" s="206">
        <v>435</v>
      </c>
      <c r="J83" s="206">
        <f>ROUND(I83*H83,2)</f>
        <v>87000</v>
      </c>
      <c r="K83" s="203" t="s">
        <v>109</v>
      </c>
      <c r="L83" s="34"/>
      <c r="M83" s="207" t="s">
        <v>17</v>
      </c>
      <c r="N83" s="208" t="s">
        <v>40</v>
      </c>
      <c r="O83" s="180">
        <v>0</v>
      </c>
      <c r="P83" s="180">
        <f>O83*H83</f>
        <v>0</v>
      </c>
      <c r="Q83" s="180">
        <v>0</v>
      </c>
      <c r="R83" s="180">
        <f>Q83*H83</f>
        <v>0</v>
      </c>
      <c r="S83" s="180">
        <v>0</v>
      </c>
      <c r="T83" s="181">
        <f>S83*H83</f>
        <v>0</v>
      </c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R83" s="182" t="s">
        <v>1268</v>
      </c>
      <c r="AT83" s="182" t="s">
        <v>1265</v>
      </c>
      <c r="AU83" s="182" t="s">
        <v>77</v>
      </c>
      <c r="AY83" s="13" t="s">
        <v>111</v>
      </c>
      <c r="BE83" s="183">
        <f>IF(N83="základní",J83,0)</f>
        <v>87000</v>
      </c>
      <c r="BF83" s="183">
        <f>IF(N83="snížená",J83,0)</f>
        <v>0</v>
      </c>
      <c r="BG83" s="183">
        <f>IF(N83="zákl. přenesená",J83,0)</f>
        <v>0</v>
      </c>
      <c r="BH83" s="183">
        <f>IF(N83="sníž. přenesená",J83,0)</f>
        <v>0</v>
      </c>
      <c r="BI83" s="183">
        <f>IF(N83="nulová",J83,0)</f>
        <v>0</v>
      </c>
      <c r="BJ83" s="13" t="s">
        <v>77</v>
      </c>
      <c r="BK83" s="183">
        <f>ROUND(I83*H83,2)</f>
        <v>87000</v>
      </c>
      <c r="BL83" s="13" t="s">
        <v>1268</v>
      </c>
      <c r="BM83" s="182" t="s">
        <v>1974</v>
      </c>
    </row>
    <row r="84" s="2" customFormat="1">
      <c r="A84" s="28"/>
      <c r="B84" s="29"/>
      <c r="C84" s="30"/>
      <c r="D84" s="184" t="s">
        <v>114</v>
      </c>
      <c r="E84" s="30"/>
      <c r="F84" s="185" t="s">
        <v>1975</v>
      </c>
      <c r="G84" s="30"/>
      <c r="H84" s="30"/>
      <c r="I84" s="30"/>
      <c r="J84" s="30"/>
      <c r="K84" s="30"/>
      <c r="L84" s="34"/>
      <c r="M84" s="186"/>
      <c r="N84" s="187"/>
      <c r="O84" s="73"/>
      <c r="P84" s="73"/>
      <c r="Q84" s="73"/>
      <c r="R84" s="73"/>
      <c r="S84" s="73"/>
      <c r="T84" s="74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T84" s="13" t="s">
        <v>114</v>
      </c>
      <c r="AU84" s="13" t="s">
        <v>77</v>
      </c>
    </row>
    <row r="85" s="2" customFormat="1" ht="24.15" customHeight="1">
      <c r="A85" s="28"/>
      <c r="B85" s="29"/>
      <c r="C85" s="201" t="s">
        <v>125</v>
      </c>
      <c r="D85" s="201" t="s">
        <v>1265</v>
      </c>
      <c r="E85" s="202" t="s">
        <v>1976</v>
      </c>
      <c r="F85" s="203" t="s">
        <v>1977</v>
      </c>
      <c r="G85" s="204" t="s">
        <v>108</v>
      </c>
      <c r="H85" s="205">
        <v>500</v>
      </c>
      <c r="I85" s="206">
        <v>404</v>
      </c>
      <c r="J85" s="206">
        <f>ROUND(I85*H85,2)</f>
        <v>202000</v>
      </c>
      <c r="K85" s="203" t="s">
        <v>109</v>
      </c>
      <c r="L85" s="34"/>
      <c r="M85" s="207" t="s">
        <v>17</v>
      </c>
      <c r="N85" s="208" t="s">
        <v>40</v>
      </c>
      <c r="O85" s="180">
        <v>0</v>
      </c>
      <c r="P85" s="180">
        <f>O85*H85</f>
        <v>0</v>
      </c>
      <c r="Q85" s="180">
        <v>0</v>
      </c>
      <c r="R85" s="180">
        <f>Q85*H85</f>
        <v>0</v>
      </c>
      <c r="S85" s="180">
        <v>0</v>
      </c>
      <c r="T85" s="181">
        <f>S85*H85</f>
        <v>0</v>
      </c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R85" s="182" t="s">
        <v>1268</v>
      </c>
      <c r="AT85" s="182" t="s">
        <v>1265</v>
      </c>
      <c r="AU85" s="182" t="s">
        <v>77</v>
      </c>
      <c r="AY85" s="13" t="s">
        <v>111</v>
      </c>
      <c r="BE85" s="183">
        <f>IF(N85="základní",J85,0)</f>
        <v>202000</v>
      </c>
      <c r="BF85" s="183">
        <f>IF(N85="snížená",J85,0)</f>
        <v>0</v>
      </c>
      <c r="BG85" s="183">
        <f>IF(N85="zákl. přenesená",J85,0)</f>
        <v>0</v>
      </c>
      <c r="BH85" s="183">
        <f>IF(N85="sníž. přenesená",J85,0)</f>
        <v>0</v>
      </c>
      <c r="BI85" s="183">
        <f>IF(N85="nulová",J85,0)</f>
        <v>0</v>
      </c>
      <c r="BJ85" s="13" t="s">
        <v>77</v>
      </c>
      <c r="BK85" s="183">
        <f>ROUND(I85*H85,2)</f>
        <v>202000</v>
      </c>
      <c r="BL85" s="13" t="s">
        <v>1268</v>
      </c>
      <c r="BM85" s="182" t="s">
        <v>1978</v>
      </c>
    </row>
    <row r="86" s="2" customFormat="1">
      <c r="A86" s="28"/>
      <c r="B86" s="29"/>
      <c r="C86" s="30"/>
      <c r="D86" s="184" t="s">
        <v>114</v>
      </c>
      <c r="E86" s="30"/>
      <c r="F86" s="185" t="s">
        <v>1979</v>
      </c>
      <c r="G86" s="30"/>
      <c r="H86" s="30"/>
      <c r="I86" s="30"/>
      <c r="J86" s="30"/>
      <c r="K86" s="30"/>
      <c r="L86" s="34"/>
      <c r="M86" s="186"/>
      <c r="N86" s="187"/>
      <c r="O86" s="73"/>
      <c r="P86" s="73"/>
      <c r="Q86" s="73"/>
      <c r="R86" s="73"/>
      <c r="S86" s="73"/>
      <c r="T86" s="74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T86" s="13" t="s">
        <v>114</v>
      </c>
      <c r="AU86" s="13" t="s">
        <v>77</v>
      </c>
    </row>
    <row r="87" s="11" customFormat="1" ht="25.92" customHeight="1">
      <c r="A87" s="11"/>
      <c r="B87" s="188"/>
      <c r="C87" s="189"/>
      <c r="D87" s="190" t="s">
        <v>68</v>
      </c>
      <c r="E87" s="191" t="s">
        <v>1980</v>
      </c>
      <c r="F87" s="191" t="s">
        <v>1981</v>
      </c>
      <c r="G87" s="189"/>
      <c r="H87" s="189"/>
      <c r="I87" s="189"/>
      <c r="J87" s="192">
        <f>BK87</f>
        <v>140000</v>
      </c>
      <c r="K87" s="189"/>
      <c r="L87" s="193"/>
      <c r="M87" s="194"/>
      <c r="N87" s="195"/>
      <c r="O87" s="195"/>
      <c r="P87" s="196">
        <f>SUM(P88:P93)</f>
        <v>0</v>
      </c>
      <c r="Q87" s="195"/>
      <c r="R87" s="196">
        <f>SUM(R88:R93)</f>
        <v>0</v>
      </c>
      <c r="S87" s="195"/>
      <c r="T87" s="197">
        <f>SUM(T88:T93)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8" t="s">
        <v>125</v>
      </c>
      <c r="AT87" s="199" t="s">
        <v>68</v>
      </c>
      <c r="AU87" s="199" t="s">
        <v>69</v>
      </c>
      <c r="AY87" s="198" t="s">
        <v>111</v>
      </c>
      <c r="BK87" s="200">
        <f>SUM(BK88:BK93)</f>
        <v>140000</v>
      </c>
    </row>
    <row r="88" s="2" customFormat="1" ht="24.15" customHeight="1">
      <c r="A88" s="28"/>
      <c r="B88" s="29"/>
      <c r="C88" s="201" t="s">
        <v>77</v>
      </c>
      <c r="D88" s="201" t="s">
        <v>1265</v>
      </c>
      <c r="E88" s="202" t="s">
        <v>1982</v>
      </c>
      <c r="F88" s="203" t="s">
        <v>1983</v>
      </c>
      <c r="G88" s="204" t="s">
        <v>1984</v>
      </c>
      <c r="H88" s="205">
        <v>2000000</v>
      </c>
      <c r="I88" s="206">
        <v>0.029999999999999999</v>
      </c>
      <c r="J88" s="206">
        <f>ROUND(I88*H88,2)</f>
        <v>60000</v>
      </c>
      <c r="K88" s="203" t="s">
        <v>109</v>
      </c>
      <c r="L88" s="34"/>
      <c r="M88" s="207" t="s">
        <v>17</v>
      </c>
      <c r="N88" s="208" t="s">
        <v>40</v>
      </c>
      <c r="O88" s="180">
        <v>0</v>
      </c>
      <c r="P88" s="180">
        <f>O88*H88</f>
        <v>0</v>
      </c>
      <c r="Q88" s="180">
        <v>0</v>
      </c>
      <c r="R88" s="180">
        <f>Q88*H88</f>
        <v>0</v>
      </c>
      <c r="S88" s="180">
        <v>0</v>
      </c>
      <c r="T88" s="181">
        <f>S88*H88</f>
        <v>0</v>
      </c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R88" s="182" t="s">
        <v>112</v>
      </c>
      <c r="AT88" s="182" t="s">
        <v>1265</v>
      </c>
      <c r="AU88" s="182" t="s">
        <v>77</v>
      </c>
      <c r="AY88" s="13" t="s">
        <v>111</v>
      </c>
      <c r="BE88" s="183">
        <f>IF(N88="základní",J88,0)</f>
        <v>60000</v>
      </c>
      <c r="BF88" s="183">
        <f>IF(N88="snížená",J88,0)</f>
        <v>0</v>
      </c>
      <c r="BG88" s="183">
        <f>IF(N88="zákl. přenesená",J88,0)</f>
        <v>0</v>
      </c>
      <c r="BH88" s="183">
        <f>IF(N88="sníž. přenesená",J88,0)</f>
        <v>0</v>
      </c>
      <c r="BI88" s="183">
        <f>IF(N88="nulová",J88,0)</f>
        <v>0</v>
      </c>
      <c r="BJ88" s="13" t="s">
        <v>77</v>
      </c>
      <c r="BK88" s="183">
        <f>ROUND(I88*H88,2)</f>
        <v>60000</v>
      </c>
      <c r="BL88" s="13" t="s">
        <v>112</v>
      </c>
      <c r="BM88" s="182" t="s">
        <v>1985</v>
      </c>
    </row>
    <row r="89" s="2" customFormat="1">
      <c r="A89" s="28"/>
      <c r="B89" s="29"/>
      <c r="C89" s="30"/>
      <c r="D89" s="184" t="s">
        <v>114</v>
      </c>
      <c r="E89" s="30"/>
      <c r="F89" s="185" t="s">
        <v>1986</v>
      </c>
      <c r="G89" s="30"/>
      <c r="H89" s="30"/>
      <c r="I89" s="30"/>
      <c r="J89" s="30"/>
      <c r="K89" s="30"/>
      <c r="L89" s="34"/>
      <c r="M89" s="186"/>
      <c r="N89" s="187"/>
      <c r="O89" s="73"/>
      <c r="P89" s="73"/>
      <c r="Q89" s="73"/>
      <c r="R89" s="73"/>
      <c r="S89" s="73"/>
      <c r="T89" s="74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T89" s="13" t="s">
        <v>114</v>
      </c>
      <c r="AU89" s="13" t="s">
        <v>77</v>
      </c>
    </row>
    <row r="90" s="2" customFormat="1" ht="24.15" customHeight="1">
      <c r="A90" s="28"/>
      <c r="B90" s="29"/>
      <c r="C90" s="201" t="s">
        <v>79</v>
      </c>
      <c r="D90" s="201" t="s">
        <v>1265</v>
      </c>
      <c r="E90" s="202" t="s">
        <v>1987</v>
      </c>
      <c r="F90" s="203" t="s">
        <v>1988</v>
      </c>
      <c r="G90" s="204" t="s">
        <v>1984</v>
      </c>
      <c r="H90" s="205">
        <v>2000000</v>
      </c>
      <c r="I90" s="206">
        <v>0.029999999999999999</v>
      </c>
      <c r="J90" s="206">
        <f>ROUND(I90*H90,2)</f>
        <v>60000</v>
      </c>
      <c r="K90" s="203" t="s">
        <v>109</v>
      </c>
      <c r="L90" s="34"/>
      <c r="M90" s="207" t="s">
        <v>17</v>
      </c>
      <c r="N90" s="208" t="s">
        <v>40</v>
      </c>
      <c r="O90" s="180">
        <v>0</v>
      </c>
      <c r="P90" s="180">
        <f>O90*H90</f>
        <v>0</v>
      </c>
      <c r="Q90" s="180">
        <v>0</v>
      </c>
      <c r="R90" s="180">
        <f>Q90*H90</f>
        <v>0</v>
      </c>
      <c r="S90" s="180">
        <v>0</v>
      </c>
      <c r="T90" s="181">
        <f>S90*H90</f>
        <v>0</v>
      </c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R90" s="182" t="s">
        <v>112</v>
      </c>
      <c r="AT90" s="182" t="s">
        <v>1265</v>
      </c>
      <c r="AU90" s="182" t="s">
        <v>77</v>
      </c>
      <c r="AY90" s="13" t="s">
        <v>111</v>
      </c>
      <c r="BE90" s="183">
        <f>IF(N90="základní",J90,0)</f>
        <v>60000</v>
      </c>
      <c r="BF90" s="183">
        <f>IF(N90="snížená",J90,0)</f>
        <v>0</v>
      </c>
      <c r="BG90" s="183">
        <f>IF(N90="zákl. přenesená",J90,0)</f>
        <v>0</v>
      </c>
      <c r="BH90" s="183">
        <f>IF(N90="sníž. přenesená",J90,0)</f>
        <v>0</v>
      </c>
      <c r="BI90" s="183">
        <f>IF(N90="nulová",J90,0)</f>
        <v>0</v>
      </c>
      <c r="BJ90" s="13" t="s">
        <v>77</v>
      </c>
      <c r="BK90" s="183">
        <f>ROUND(I90*H90,2)</f>
        <v>60000</v>
      </c>
      <c r="BL90" s="13" t="s">
        <v>112</v>
      </c>
      <c r="BM90" s="182" t="s">
        <v>1989</v>
      </c>
    </row>
    <row r="91" s="2" customFormat="1">
      <c r="A91" s="28"/>
      <c r="B91" s="29"/>
      <c r="C91" s="30"/>
      <c r="D91" s="184" t="s">
        <v>114</v>
      </c>
      <c r="E91" s="30"/>
      <c r="F91" s="185" t="s">
        <v>1990</v>
      </c>
      <c r="G91" s="30"/>
      <c r="H91" s="30"/>
      <c r="I91" s="30"/>
      <c r="J91" s="30"/>
      <c r="K91" s="30"/>
      <c r="L91" s="34"/>
      <c r="M91" s="186"/>
      <c r="N91" s="187"/>
      <c r="O91" s="73"/>
      <c r="P91" s="73"/>
      <c r="Q91" s="73"/>
      <c r="R91" s="73"/>
      <c r="S91" s="73"/>
      <c r="T91" s="74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T91" s="13" t="s">
        <v>114</v>
      </c>
      <c r="AU91" s="13" t="s">
        <v>77</v>
      </c>
    </row>
    <row r="92" s="2" customFormat="1" ht="21.75" customHeight="1">
      <c r="A92" s="28"/>
      <c r="B92" s="29"/>
      <c r="C92" s="201" t="s">
        <v>118</v>
      </c>
      <c r="D92" s="201" t="s">
        <v>1265</v>
      </c>
      <c r="E92" s="202" t="s">
        <v>1991</v>
      </c>
      <c r="F92" s="203" t="s">
        <v>1992</v>
      </c>
      <c r="G92" s="204" t="s">
        <v>1984</v>
      </c>
      <c r="H92" s="205">
        <v>2000000</v>
      </c>
      <c r="I92" s="206">
        <v>0.01</v>
      </c>
      <c r="J92" s="206">
        <f>ROUND(I92*H92,2)</f>
        <v>20000</v>
      </c>
      <c r="K92" s="203" t="s">
        <v>109</v>
      </c>
      <c r="L92" s="34"/>
      <c r="M92" s="207" t="s">
        <v>17</v>
      </c>
      <c r="N92" s="208" t="s">
        <v>40</v>
      </c>
      <c r="O92" s="180">
        <v>0</v>
      </c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R92" s="182" t="s">
        <v>112</v>
      </c>
      <c r="AT92" s="182" t="s">
        <v>1265</v>
      </c>
      <c r="AU92" s="182" t="s">
        <v>77</v>
      </c>
      <c r="AY92" s="13" t="s">
        <v>111</v>
      </c>
      <c r="BE92" s="183">
        <f>IF(N92="základní",J92,0)</f>
        <v>20000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3" t="s">
        <v>77</v>
      </c>
      <c r="BK92" s="183">
        <f>ROUND(I92*H92,2)</f>
        <v>20000</v>
      </c>
      <c r="BL92" s="13" t="s">
        <v>112</v>
      </c>
      <c r="BM92" s="182" t="s">
        <v>1993</v>
      </c>
    </row>
    <row r="93" s="2" customFormat="1">
      <c r="A93" s="28"/>
      <c r="B93" s="29"/>
      <c r="C93" s="30"/>
      <c r="D93" s="184" t="s">
        <v>114</v>
      </c>
      <c r="E93" s="30"/>
      <c r="F93" s="185" t="s">
        <v>1994</v>
      </c>
      <c r="G93" s="30"/>
      <c r="H93" s="30"/>
      <c r="I93" s="30"/>
      <c r="J93" s="30"/>
      <c r="K93" s="30"/>
      <c r="L93" s="34"/>
      <c r="M93" s="209"/>
      <c r="N93" s="210"/>
      <c r="O93" s="211"/>
      <c r="P93" s="211"/>
      <c r="Q93" s="211"/>
      <c r="R93" s="211"/>
      <c r="S93" s="211"/>
      <c r="T93" s="212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T93" s="13" t="s">
        <v>114</v>
      </c>
      <c r="AU93" s="13" t="s">
        <v>77</v>
      </c>
    </row>
    <row r="94" s="2" customFormat="1" ht="6.96" customHeight="1">
      <c r="A94" s="2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34"/>
      <c r="M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</sheetData>
  <sheetProtection sheet="1" autoFilter="0" formatColumns="0" formatRows="0" objects="1" scenarios="1" spinCount="100000" saltValue="RS8pfhyrlCeEL/iC5fYC6JuPPB9T5jgyxlFSz1a8Yob59vUwYzqX1vTdY5uG7OM/F1XCWJaVU6aSeOC0D8DNaQ==" hashValue="5cJxLWyOxSdKMVgXFnE8n9Bn/9pZGD93UDQvBW74Vwij7nk3j661I1mdUP6awpZ858FekZQBAJrD9KUHywi1SQ==" algorithmName="SHA-512" password="CC35"/>
  <autoFilter ref="C80:K9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Jambor Petr, Bc.</dc:creator>
  <cp:lastModifiedBy>Jambor Petr, Bc.</cp:lastModifiedBy>
  <dcterms:created xsi:type="dcterms:W3CDTF">2025-06-17T11:01:37Z</dcterms:created>
  <dcterms:modified xsi:type="dcterms:W3CDTF">2025-06-17T11:01:41Z</dcterms:modified>
</cp:coreProperties>
</file>