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Pracovní stůl\Zadávání VŘ\____NováCyklika Choceň - Pardubice\Rozpočet - final\Po dotazu\"/>
    </mc:Choice>
  </mc:AlternateContent>
  <bookViews>
    <workbookView xWindow="0" yWindow="0" windowWidth="0" windowHeight="0"/>
  </bookViews>
  <sheets>
    <sheet name="Rekapitulace stavby" sheetId="1" r:id="rId1"/>
    <sheet name="So 01 - Obnova železniční..." sheetId="2" r:id="rId2"/>
    <sheet name="So 02 - Obnova železniční..." sheetId="3" r:id="rId3"/>
    <sheet name="So 03 - Obnova železniční..." sheetId="4" r:id="rId4"/>
    <sheet name="SO 04 - Obnova železniční..." sheetId="5" r:id="rId5"/>
    <sheet name="SO 05 - Obnova železniční..." sheetId="6" r:id="rId6"/>
    <sheet name="SO 06 - Obnova železniční..." sheetId="7" r:id="rId7"/>
    <sheet name="SO 07 - Obnova železniční..." sheetId="8" r:id="rId8"/>
    <sheet name="SO 08 - Obnova železniční..." sheetId="9" r:id="rId9"/>
    <sheet name="SO 09 - Obnova železniční..." sheetId="10" r:id="rId10"/>
    <sheet name="SO 10 - Obnova železniční..." sheetId="11" r:id="rId11"/>
    <sheet name="01 - Sborník ÚOŽI" sheetId="12" r:id="rId12"/>
    <sheet name="02 - ÚRS " sheetId="13" r:id="rId13"/>
    <sheet name="SO 12 - Práce na zařízení..." sheetId="14" r:id="rId14"/>
    <sheet name="SO 13 - Materiál objednat..." sheetId="15" r:id="rId15"/>
    <sheet name="SO 14 - VON" sheetId="16" r:id="rId16"/>
    <sheet name="01 - Dle sborníku ÚOŽI" sheetId="17" r:id="rId17"/>
    <sheet name="02 - URS" sheetId="18" r:id="rId18"/>
    <sheet name="01 - Dle sborníku ÚOŽI_01" sheetId="19" r:id="rId19"/>
    <sheet name="01 - Dle sborníku UOŽI" sheetId="20" r:id="rId20"/>
    <sheet name="01 - Dle sborníku UOŽI_01" sheetId="21" r:id="rId21"/>
    <sheet name="01 - Dle sborníku" sheetId="22" r:id="rId22"/>
    <sheet name="01 - Dle sbornáku UOŽI" sheetId="23" r:id="rId23"/>
    <sheet name="02 - Dle sborníku URS" sheetId="24" r:id="rId24"/>
    <sheet name="01 - Dle sborníku UOŽI_02" sheetId="25" r:id="rId25"/>
    <sheet name="01 - Dle sborníku  UOŽI" sheetId="26" r:id="rId26"/>
    <sheet name="01 - Dle sborníku_01" sheetId="27" r:id="rId27"/>
    <sheet name="01 - Dle sborníku UOŽI_03" sheetId="28" r:id="rId28"/>
    <sheet name="01 - Dle sborníku UOŽI_04" sheetId="29" r:id="rId29"/>
    <sheet name="01 - Dle sborníku UOŽI_05" sheetId="30" r:id="rId30"/>
    <sheet name="01 - Dle sborníku UOŽI_06" sheetId="31" r:id="rId31"/>
    <sheet name="02 - Dle sborníku URS_01" sheetId="32" r:id="rId32"/>
    <sheet name="01 - Dle sborníku UOŽI_07" sheetId="33" r:id="rId33"/>
    <sheet name="01 - Dle sborníku UOŽI_08" sheetId="34" r:id="rId34"/>
    <sheet name="01 - Dle sborníku UOŽI_09" sheetId="35" r:id="rId35"/>
    <sheet name="01 - Dle sborníku UOŽI_10" sheetId="36" r:id="rId36"/>
    <sheet name="01 - Dle souboru UOŽI" sheetId="37" r:id="rId37"/>
    <sheet name="02 - Dle souboru URS" sheetId="38" r:id="rId38"/>
    <sheet name="01 - Dle souboru UOŽI_01" sheetId="39" r:id="rId39"/>
    <sheet name="01 - Dle souboru UOŽI_02" sheetId="40" r:id="rId40"/>
    <sheet name="01 - Dle sborníku UOŽI_11" sheetId="41" r:id="rId41"/>
    <sheet name="02 - Dle sborníku URS_02" sheetId="42" r:id="rId42"/>
    <sheet name="01 - Dle sborníku UOŽI_12" sheetId="43" r:id="rId43"/>
    <sheet name="01 - Dle sborníku UOŽI_13" sheetId="44" r:id="rId44"/>
    <sheet name="01 - Dle sborníku UOŽI_14" sheetId="45" r:id="rId45"/>
    <sheet name="01 - VRN" sheetId="46" r:id="rId46"/>
  </sheets>
  <definedNames>
    <definedName name="_xlnm.Print_Area" localSheetId="0">'Rekapitulace stavby'!$D$4:$AO$76,'Rekapitulace stavby'!$C$82:$AQ$171</definedName>
    <definedName name="_xlnm.Print_Titles" localSheetId="0">'Rekapitulace stavby'!$92:$92</definedName>
    <definedName name="_xlnm._FilterDatabase" localSheetId="1" hidden="1">'So 01 - Obnova železniční...'!$C$119:$K$452</definedName>
    <definedName name="_xlnm.Print_Area" localSheetId="1">'So 01 - Obnova železniční...'!$C$4:$J$76,'So 01 - Obnova železniční...'!$C$82:$J$101,'So 01 - Obnova železniční...'!$C$107:$K$452</definedName>
    <definedName name="_xlnm.Print_Titles" localSheetId="1">'So 01 - Obnova železniční...'!$119:$119</definedName>
    <definedName name="_xlnm._FilterDatabase" localSheetId="2" hidden="1">'So 02 - Obnova železniční...'!$C$118:$K$332</definedName>
    <definedName name="_xlnm.Print_Area" localSheetId="2">'So 02 - Obnova železniční...'!$C$4:$J$76,'So 02 - Obnova železniční...'!$C$82:$J$100,'So 02 - Obnova železniční...'!$C$106:$K$332</definedName>
    <definedName name="_xlnm.Print_Titles" localSheetId="2">'So 02 - Obnova železniční...'!$118:$118</definedName>
    <definedName name="_xlnm._FilterDatabase" localSheetId="3" hidden="1">'So 03 - Obnova železniční...'!$C$116:$K$316</definedName>
    <definedName name="_xlnm.Print_Area" localSheetId="3">'So 03 - Obnova železniční...'!$C$4:$J$76,'So 03 - Obnova železniční...'!$C$82:$J$98,'So 03 - Obnova železniční...'!$C$104:$K$316</definedName>
    <definedName name="_xlnm.Print_Titles" localSheetId="3">'So 03 - Obnova železniční...'!$116:$116</definedName>
    <definedName name="_xlnm._FilterDatabase" localSheetId="4" hidden="1">'SO 04 - Obnova železniční...'!$C$120:$K$478</definedName>
    <definedName name="_xlnm.Print_Area" localSheetId="4">'SO 04 - Obnova železniční...'!$C$4:$J$76,'SO 04 - Obnova železniční...'!$C$82:$J$102,'SO 04 - Obnova železniční...'!$C$108:$K$478</definedName>
    <definedName name="_xlnm.Print_Titles" localSheetId="4">'SO 04 - Obnova železniční...'!$120:$120</definedName>
    <definedName name="_xlnm._FilterDatabase" localSheetId="5" hidden="1">'SO 05 - Obnova železniční...'!$C$115:$K$304</definedName>
    <definedName name="_xlnm.Print_Area" localSheetId="5">'SO 05 - Obnova železniční...'!$C$4:$J$76,'SO 05 - Obnova železniční...'!$C$82:$J$97,'SO 05 - Obnova železniční...'!$C$103:$K$304</definedName>
    <definedName name="_xlnm.Print_Titles" localSheetId="5">'SO 05 - Obnova železniční...'!$115:$115</definedName>
    <definedName name="_xlnm._FilterDatabase" localSheetId="6" hidden="1">'SO 06 - Obnova železniční...'!$C$120:$K$364</definedName>
    <definedName name="_xlnm.Print_Area" localSheetId="6">'SO 06 - Obnova železniční...'!$C$4:$J$76,'SO 06 - Obnova železniční...'!$C$82:$J$102,'SO 06 - Obnova železniční...'!$C$108:$K$364</definedName>
    <definedName name="_xlnm.Print_Titles" localSheetId="6">'SO 06 - Obnova železniční...'!$120:$120</definedName>
    <definedName name="_xlnm._FilterDatabase" localSheetId="7" hidden="1">'SO 07 - Obnova železniční...'!$C$115:$K$309</definedName>
    <definedName name="_xlnm.Print_Area" localSheetId="7">'SO 07 - Obnova železniční...'!$C$4:$J$76,'SO 07 - Obnova železniční...'!$C$82:$J$97,'SO 07 - Obnova železniční...'!$C$103:$K$309</definedName>
    <definedName name="_xlnm.Print_Titles" localSheetId="7">'SO 07 - Obnova železniční...'!$115:$115</definedName>
    <definedName name="_xlnm._FilterDatabase" localSheetId="8" hidden="1">'SO 08 - Obnova železniční...'!$C$115:$K$195</definedName>
    <definedName name="_xlnm.Print_Area" localSheetId="8">'SO 08 - Obnova železniční...'!$C$4:$J$76,'SO 08 - Obnova železniční...'!$C$82:$J$97,'SO 08 - Obnova železniční...'!$C$103:$K$195</definedName>
    <definedName name="_xlnm.Print_Titles" localSheetId="8">'SO 08 - Obnova železniční...'!$115:$115</definedName>
    <definedName name="_xlnm._FilterDatabase" localSheetId="9" hidden="1">'SO 09 - Obnova železniční...'!$C$115:$K$297</definedName>
    <definedName name="_xlnm.Print_Area" localSheetId="9">'SO 09 - Obnova železniční...'!$C$4:$J$76,'SO 09 - Obnova železniční...'!$C$82:$J$97,'SO 09 - Obnova železniční...'!$C$103:$K$297</definedName>
    <definedName name="_xlnm.Print_Titles" localSheetId="9">'SO 09 - Obnova železniční...'!$115:$115</definedName>
    <definedName name="_xlnm._FilterDatabase" localSheetId="10" hidden="1">'SO 10 - Obnova železniční...'!$C$118:$K$316</definedName>
    <definedName name="_xlnm.Print_Area" localSheetId="10">'SO 10 - Obnova železniční...'!$C$4:$J$76,'SO 10 - Obnova železniční...'!$C$82:$J$100,'SO 10 - Obnova železniční...'!$C$106:$K$316</definedName>
    <definedName name="_xlnm.Print_Titles" localSheetId="10">'SO 10 - Obnova železniční...'!$118:$118</definedName>
    <definedName name="_xlnm._FilterDatabase" localSheetId="11" hidden="1">'01 - Sborník ÚOŽI'!$C$119:$K$234</definedName>
    <definedName name="_xlnm.Print_Area" localSheetId="11">'01 - Sborník ÚOŽI'!$C$4:$J$76,'01 - Sborník ÚOŽI'!$C$82:$J$99,'01 - Sborník ÚOŽI'!$C$105:$K$234</definedName>
    <definedName name="_xlnm.Print_Titles" localSheetId="11">'01 - Sborník ÚOŽI'!$119:$119</definedName>
    <definedName name="_xlnm._FilterDatabase" localSheetId="12" hidden="1">'02 - ÚRS '!$C$122:$K$171</definedName>
    <definedName name="_xlnm.Print_Area" localSheetId="12">'02 - ÚRS '!$C$4:$J$76,'02 - ÚRS '!$C$82:$J$102,'02 - ÚRS '!$C$108:$K$171</definedName>
    <definedName name="_xlnm.Print_Titles" localSheetId="12">'02 - ÚRS '!$122:$122</definedName>
    <definedName name="_xlnm._FilterDatabase" localSheetId="13" hidden="1">'SO 12 - Práce na zařízení...'!$C$115:$K$132</definedName>
    <definedName name="_xlnm.Print_Area" localSheetId="13">'SO 12 - Práce na zařízení...'!$C$4:$J$76,'SO 12 - Práce na zařízení...'!$C$82:$J$97,'SO 12 - Práce na zařízení...'!$C$103:$K$132</definedName>
    <definedName name="_xlnm.Print_Titles" localSheetId="13">'SO 12 - Práce na zařízení...'!$115:$115</definedName>
    <definedName name="_xlnm._FilterDatabase" localSheetId="14" hidden="1">'SO 13 - Materiál objednat...'!$C$115:$K$197</definedName>
    <definedName name="_xlnm.Print_Area" localSheetId="14">'SO 13 - Materiál objednat...'!$C$4:$J$76,'SO 13 - Materiál objednat...'!$C$82:$J$97,'SO 13 - Materiál objednat...'!$C$103:$K$197</definedName>
    <definedName name="_xlnm.Print_Titles" localSheetId="14">'SO 13 - Materiál objednat...'!$115:$115</definedName>
    <definedName name="_xlnm._FilterDatabase" localSheetId="15" hidden="1">'SO 14 - VON'!$C$115:$K$124</definedName>
    <definedName name="_xlnm.Print_Area" localSheetId="15">'SO 14 - VON'!$C$4:$J$76,'SO 14 - VON'!$C$82:$J$97,'SO 14 - VON'!$C$103:$K$124</definedName>
    <definedName name="_xlnm.Print_Titles" localSheetId="15">'SO 14 - VON'!$115:$115</definedName>
    <definedName name="_xlnm._FilterDatabase" localSheetId="16" hidden="1">'01 - Dle sborníku ÚOŽI'!$C$126:$K$156</definedName>
    <definedName name="_xlnm.Print_Area" localSheetId="16">'01 - Dle sborníku ÚOŽI'!$C$4:$J$76,'01 - Dle sborníku ÚOŽI'!$C$82:$J$104,'01 - Dle sborníku ÚOŽI'!$C$110:$K$156</definedName>
    <definedName name="_xlnm.Print_Titles" localSheetId="16">'01 - Dle sborníku ÚOŽI'!$126:$126</definedName>
    <definedName name="_xlnm._FilterDatabase" localSheetId="17" hidden="1">'02 - URS'!$C$125:$K$138</definedName>
    <definedName name="_xlnm.Print_Area" localSheetId="17">'02 - URS'!$C$4:$J$76,'02 - URS'!$C$82:$J$103,'02 - URS'!$C$109:$K$138</definedName>
    <definedName name="_xlnm.Print_Titles" localSheetId="17">'02 - URS'!$125:$125</definedName>
    <definedName name="_xlnm._FilterDatabase" localSheetId="18" hidden="1">'01 - Dle sborníku ÚOŽI_01'!$C$123:$K$161</definedName>
    <definedName name="_xlnm.Print_Area" localSheetId="18">'01 - Dle sborníku ÚOŽI_01'!$C$4:$J$76,'01 - Dle sborníku ÚOŽI_01'!$C$82:$J$101,'01 - Dle sborníku ÚOŽI_01'!$C$107:$K$161</definedName>
    <definedName name="_xlnm.Print_Titles" localSheetId="18">'01 - Dle sborníku ÚOŽI_01'!$123:$123</definedName>
    <definedName name="_xlnm._FilterDatabase" localSheetId="19" hidden="1">'01 - Dle sborníku UOŽI'!$C$123:$K$154</definedName>
    <definedName name="_xlnm.Print_Area" localSheetId="19">'01 - Dle sborníku UOŽI'!$C$4:$J$76,'01 - Dle sborníku UOŽI'!$C$82:$J$101,'01 - Dle sborníku UOŽI'!$C$107:$K$154</definedName>
    <definedName name="_xlnm.Print_Titles" localSheetId="19">'01 - Dle sborníku UOŽI'!$123:$123</definedName>
    <definedName name="_xlnm._FilterDatabase" localSheetId="20" hidden="1">'01 - Dle sborníku UOŽI_01'!$C$124:$K$143</definedName>
    <definedName name="_xlnm.Print_Area" localSheetId="20">'01 - Dle sborníku UOŽI_01'!$C$4:$J$76,'01 - Dle sborníku UOŽI_01'!$C$82:$J$102,'01 - Dle sborníku UOŽI_01'!$C$108:$K$143</definedName>
    <definedName name="_xlnm.Print_Titles" localSheetId="20">'01 - Dle sborníku UOŽI_01'!$124:$124</definedName>
    <definedName name="_xlnm._FilterDatabase" localSheetId="21" hidden="1">'01 - Dle sborníku'!$C$123:$K$155</definedName>
    <definedName name="_xlnm.Print_Area" localSheetId="21">'01 - Dle sborníku'!$C$4:$J$76,'01 - Dle sborníku'!$C$82:$J$101,'01 - Dle sborníku'!$C$107:$K$155</definedName>
    <definedName name="_xlnm.Print_Titles" localSheetId="21">'01 - Dle sborníku'!$123:$123</definedName>
    <definedName name="_xlnm._FilterDatabase" localSheetId="22" hidden="1">'01 - Dle sbornáku UOŽI'!$C$126:$K$156</definedName>
    <definedName name="_xlnm.Print_Area" localSheetId="22">'01 - Dle sbornáku UOŽI'!$C$4:$J$76,'01 - Dle sbornáku UOŽI'!$C$82:$J$104,'01 - Dle sbornáku UOŽI'!$C$110:$K$156</definedName>
    <definedName name="_xlnm.Print_Titles" localSheetId="22">'01 - Dle sbornáku UOŽI'!$126:$126</definedName>
    <definedName name="_xlnm._FilterDatabase" localSheetId="23" hidden="1">'02 - Dle sborníku URS'!$C$125:$K$138</definedName>
    <definedName name="_xlnm.Print_Area" localSheetId="23">'02 - Dle sborníku URS'!$C$4:$J$76,'02 - Dle sborníku URS'!$C$82:$J$103,'02 - Dle sborníku URS'!$C$109:$K$138</definedName>
    <definedName name="_xlnm.Print_Titles" localSheetId="23">'02 - Dle sborníku URS'!$125:$125</definedName>
    <definedName name="_xlnm._FilterDatabase" localSheetId="24" hidden="1">'01 - Dle sborníku UOŽI_02'!$C$123:$K$160</definedName>
    <definedName name="_xlnm.Print_Area" localSheetId="24">'01 - Dle sborníku UOŽI_02'!$C$4:$J$76,'01 - Dle sborníku UOŽI_02'!$C$82:$J$101,'01 - Dle sborníku UOŽI_02'!$C$107:$K$160</definedName>
    <definedName name="_xlnm.Print_Titles" localSheetId="24">'01 - Dle sborníku UOŽI_02'!$123:$123</definedName>
    <definedName name="_xlnm._FilterDatabase" localSheetId="25" hidden="1">'01 - Dle sborníku  UOŽI'!$C$123:$K$156</definedName>
    <definedName name="_xlnm.Print_Area" localSheetId="25">'01 - Dle sborníku  UOŽI'!$C$4:$J$76,'01 - Dle sborníku  UOŽI'!$C$82:$J$101,'01 - Dle sborníku  UOŽI'!$C$107:$K$156</definedName>
    <definedName name="_xlnm.Print_Titles" localSheetId="25">'01 - Dle sborníku  UOŽI'!$123:$123</definedName>
    <definedName name="_xlnm._FilterDatabase" localSheetId="26" hidden="1">'01 - Dle sborníku_01'!$C$123:$K$156</definedName>
    <definedName name="_xlnm.Print_Area" localSheetId="26">'01 - Dle sborníku_01'!$C$4:$J$76,'01 - Dle sborníku_01'!$C$82:$J$101,'01 - Dle sborníku_01'!$C$107:$K$156</definedName>
    <definedName name="_xlnm.Print_Titles" localSheetId="26">'01 - Dle sborníku_01'!$123:$123</definedName>
    <definedName name="_xlnm._FilterDatabase" localSheetId="27" hidden="1">'01 - Dle sborníku UOŽI_03'!$C$123:$K$154</definedName>
    <definedName name="_xlnm.Print_Area" localSheetId="27">'01 - Dle sborníku UOŽI_03'!$C$4:$J$76,'01 - Dle sborníku UOŽI_03'!$C$82:$J$101,'01 - Dle sborníku UOŽI_03'!$C$107:$K$154</definedName>
    <definedName name="_xlnm.Print_Titles" localSheetId="27">'01 - Dle sborníku UOŽI_03'!$123:$123</definedName>
    <definedName name="_xlnm._FilterDatabase" localSheetId="28" hidden="1">'01 - Dle sborníku UOŽI_04'!$C$123:$K$154</definedName>
    <definedName name="_xlnm.Print_Area" localSheetId="28">'01 - Dle sborníku UOŽI_04'!$C$4:$J$76,'01 - Dle sborníku UOŽI_04'!$C$82:$J$101,'01 - Dle sborníku UOŽI_04'!$C$107:$K$154</definedName>
    <definedName name="_xlnm.Print_Titles" localSheetId="28">'01 - Dle sborníku UOŽI_04'!$123:$123</definedName>
    <definedName name="_xlnm._FilterDatabase" localSheetId="29" hidden="1">'01 - Dle sborníku UOŽI_05'!$C$123:$K$159</definedName>
    <definedName name="_xlnm.Print_Area" localSheetId="29">'01 - Dle sborníku UOŽI_05'!$C$4:$J$76,'01 - Dle sborníku UOŽI_05'!$C$82:$J$101,'01 - Dle sborníku UOŽI_05'!$C$107:$K$159</definedName>
    <definedName name="_xlnm.Print_Titles" localSheetId="29">'01 - Dle sborníku UOŽI_05'!$123:$123</definedName>
    <definedName name="_xlnm._FilterDatabase" localSheetId="30" hidden="1">'01 - Dle sborníku UOŽI_06'!$C$125:$K$155</definedName>
    <definedName name="_xlnm.Print_Area" localSheetId="30">'01 - Dle sborníku UOŽI_06'!$C$4:$J$76,'01 - Dle sborníku UOŽI_06'!$C$82:$J$103,'01 - Dle sborníku UOŽI_06'!$C$109:$K$155</definedName>
    <definedName name="_xlnm.Print_Titles" localSheetId="30">'01 - Dle sborníku UOŽI_06'!$125:$125</definedName>
    <definedName name="_xlnm._FilterDatabase" localSheetId="31" hidden="1">'02 - Dle sborníku URS_01'!$C$125:$K$138</definedName>
    <definedName name="_xlnm.Print_Area" localSheetId="31">'02 - Dle sborníku URS_01'!$C$4:$J$76,'02 - Dle sborníku URS_01'!$C$82:$J$103,'02 - Dle sborníku URS_01'!$C$109:$K$138</definedName>
    <definedName name="_xlnm.Print_Titles" localSheetId="31">'02 - Dle sborníku URS_01'!$125:$125</definedName>
    <definedName name="_xlnm._FilterDatabase" localSheetId="32" hidden="1">'01 - Dle sborníku UOŽI_07'!$C$123:$K$164</definedName>
    <definedName name="_xlnm.Print_Area" localSheetId="32">'01 - Dle sborníku UOŽI_07'!$C$4:$J$76,'01 - Dle sborníku UOŽI_07'!$C$82:$J$101,'01 - Dle sborníku UOŽI_07'!$C$107:$K$164</definedName>
    <definedName name="_xlnm.Print_Titles" localSheetId="32">'01 - Dle sborníku UOŽI_07'!$123:$123</definedName>
    <definedName name="_xlnm._FilterDatabase" localSheetId="33" hidden="1">'01 - Dle sborníku UOŽI_08'!$C$124:$K$143</definedName>
    <definedName name="_xlnm.Print_Area" localSheetId="33">'01 - Dle sborníku UOŽI_08'!$C$4:$J$76,'01 - Dle sborníku UOŽI_08'!$C$82:$J$102,'01 - Dle sborníku UOŽI_08'!$C$108:$K$143</definedName>
    <definedName name="_xlnm.Print_Titles" localSheetId="33">'01 - Dle sborníku UOŽI_08'!$124:$124</definedName>
    <definedName name="_xlnm._FilterDatabase" localSheetId="34" hidden="1">'01 - Dle sborníku UOŽI_09'!$C$124:$K$143</definedName>
    <definedName name="_xlnm.Print_Area" localSheetId="34">'01 - Dle sborníku UOŽI_09'!$C$4:$J$76,'01 - Dle sborníku UOŽI_09'!$C$82:$J$102,'01 - Dle sborníku UOŽI_09'!$C$108:$K$143</definedName>
    <definedName name="_xlnm.Print_Titles" localSheetId="34">'01 - Dle sborníku UOŽI_09'!$124:$124</definedName>
    <definedName name="_xlnm._FilterDatabase" localSheetId="35" hidden="1">'01 - Dle sborníku UOŽI_10'!$C$123:$K$166</definedName>
    <definedName name="_xlnm.Print_Area" localSheetId="35">'01 - Dle sborníku UOŽI_10'!$C$4:$J$76,'01 - Dle sborníku UOŽI_10'!$C$82:$J$101,'01 - Dle sborníku UOŽI_10'!$C$107:$K$166</definedName>
    <definedName name="_xlnm.Print_Titles" localSheetId="35">'01 - Dle sborníku UOŽI_10'!$123:$123</definedName>
    <definedName name="_xlnm._FilterDatabase" localSheetId="36" hidden="1">'01 - Dle souboru UOŽI'!$C$124:$K$152</definedName>
    <definedName name="_xlnm.Print_Area" localSheetId="36">'01 - Dle souboru UOŽI'!$C$4:$J$76,'01 - Dle souboru UOŽI'!$C$82:$J$102,'01 - Dle souboru UOŽI'!$C$108:$K$152</definedName>
    <definedName name="_xlnm.Print_Titles" localSheetId="36">'01 - Dle souboru UOŽI'!$124:$124</definedName>
    <definedName name="_xlnm._FilterDatabase" localSheetId="37" hidden="1">'02 - Dle souboru URS'!$C$123:$K$134</definedName>
    <definedName name="_xlnm.Print_Area" localSheetId="37">'02 - Dle souboru URS'!$C$4:$J$76,'02 - Dle souboru URS'!$C$82:$J$101,'02 - Dle souboru URS'!$C$107:$K$134</definedName>
    <definedName name="_xlnm.Print_Titles" localSheetId="37">'02 - Dle souboru URS'!$123:$123</definedName>
    <definedName name="_xlnm._FilterDatabase" localSheetId="38" hidden="1">'01 - Dle souboru UOŽI_01'!$C$123:$K$153</definedName>
    <definedName name="_xlnm.Print_Area" localSheetId="38">'01 - Dle souboru UOŽI_01'!$C$4:$J$76,'01 - Dle souboru UOŽI_01'!$C$82:$J$101,'01 - Dle souboru UOŽI_01'!$C$107:$K$153</definedName>
    <definedName name="_xlnm.Print_Titles" localSheetId="38">'01 - Dle souboru UOŽI_01'!$123:$123</definedName>
    <definedName name="_xlnm._FilterDatabase" localSheetId="39" hidden="1">'01 - Dle souboru UOŽI_02'!$C$123:$K$160</definedName>
    <definedName name="_xlnm.Print_Area" localSheetId="39">'01 - Dle souboru UOŽI_02'!$C$4:$J$76,'01 - Dle souboru UOŽI_02'!$C$82:$J$101,'01 - Dle souboru UOŽI_02'!$C$107:$K$160</definedName>
    <definedName name="_xlnm.Print_Titles" localSheetId="39">'01 - Dle souboru UOŽI_02'!$123:$123</definedName>
    <definedName name="_xlnm._FilterDatabase" localSheetId="40" hidden="1">'01 - Dle sborníku UOŽI_11'!$C$124:$K$152</definedName>
    <definedName name="_xlnm.Print_Area" localSheetId="40">'01 - Dle sborníku UOŽI_11'!$C$4:$J$76,'01 - Dle sborníku UOŽI_11'!$C$82:$J$102,'01 - Dle sborníku UOŽI_11'!$C$108:$K$152</definedName>
    <definedName name="_xlnm.Print_Titles" localSheetId="40">'01 - Dle sborníku UOŽI_11'!$124:$124</definedName>
    <definedName name="_xlnm._FilterDatabase" localSheetId="41" hidden="1">'02 - Dle sborníku URS_02'!$C$123:$K$134</definedName>
    <definedName name="_xlnm.Print_Area" localSheetId="41">'02 - Dle sborníku URS_02'!$C$4:$J$76,'02 - Dle sborníku URS_02'!$C$82:$J$101,'02 - Dle sborníku URS_02'!$C$107:$K$134</definedName>
    <definedName name="_xlnm.Print_Titles" localSheetId="41">'02 - Dle sborníku URS_02'!$123:$123</definedName>
    <definedName name="_xlnm._FilterDatabase" localSheetId="42" hidden="1">'01 - Dle sborníku UOŽI_12'!$C$123:$K$155</definedName>
    <definedName name="_xlnm.Print_Area" localSheetId="42">'01 - Dle sborníku UOŽI_12'!$C$4:$J$76,'01 - Dle sborníku UOŽI_12'!$C$82:$J$101,'01 - Dle sborníku UOŽI_12'!$C$107:$K$155</definedName>
    <definedName name="_xlnm.Print_Titles" localSheetId="42">'01 - Dle sborníku UOŽI_12'!$123:$123</definedName>
    <definedName name="_xlnm._FilterDatabase" localSheetId="43" hidden="1">'01 - Dle sborníku UOŽI_13'!$C$124:$K$143</definedName>
    <definedName name="_xlnm.Print_Area" localSheetId="43">'01 - Dle sborníku UOŽI_13'!$C$4:$J$76,'01 - Dle sborníku UOŽI_13'!$C$82:$J$102,'01 - Dle sborníku UOŽI_13'!$C$108:$K$143</definedName>
    <definedName name="_xlnm.Print_Titles" localSheetId="43">'01 - Dle sborníku UOŽI_13'!$124:$124</definedName>
    <definedName name="_xlnm._FilterDatabase" localSheetId="44" hidden="1">'01 - Dle sborníku UOŽI_14'!$C$123:$K$159</definedName>
    <definedName name="_xlnm.Print_Area" localSheetId="44">'01 - Dle sborníku UOŽI_14'!$C$4:$J$76,'01 - Dle sborníku UOŽI_14'!$C$82:$J$101,'01 - Dle sborníku UOŽI_14'!$C$107:$K$159</definedName>
    <definedName name="_xlnm.Print_Titles" localSheetId="44">'01 - Dle sborníku UOŽI_14'!$123:$123</definedName>
    <definedName name="_xlnm._FilterDatabase" localSheetId="45" hidden="1">'01 - VRN'!$C$119:$K$125</definedName>
    <definedName name="_xlnm.Print_Area" localSheetId="45">'01 - VRN'!$C$4:$J$76,'01 - VRN'!$C$82:$J$99,'01 - VRN'!$C$105:$K$125</definedName>
    <definedName name="_xlnm.Print_Titles" localSheetId="45">'01 - VRN'!$119:$119</definedName>
  </definedNames>
  <calcPr/>
</workbook>
</file>

<file path=xl/calcChain.xml><?xml version="1.0" encoding="utf-8"?>
<calcChain xmlns="http://schemas.openxmlformats.org/spreadsheetml/2006/main">
  <c i="46" l="1" r="J39"/>
  <c r="J38"/>
  <c i="1" r="AY170"/>
  <c i="46" r="J37"/>
  <c i="1" r="AX170"/>
  <c i="46" r="BI124"/>
  <c r="BH124"/>
  <c r="BG124"/>
  <c r="BF124"/>
  <c r="T124"/>
  <c r="R124"/>
  <c r="P124"/>
  <c r="BI122"/>
  <c r="BH122"/>
  <c r="BG122"/>
  <c r="BF122"/>
  <c r="T122"/>
  <c r="R122"/>
  <c r="P122"/>
  <c r="BI121"/>
  <c r="BH121"/>
  <c r="BG121"/>
  <c r="BF121"/>
  <c r="T121"/>
  <c r="R121"/>
  <c r="P121"/>
  <c r="J117"/>
  <c r="J116"/>
  <c r="F116"/>
  <c r="F114"/>
  <c r="E112"/>
  <c r="J94"/>
  <c r="J93"/>
  <c r="F93"/>
  <c r="F91"/>
  <c r="E89"/>
  <c r="J20"/>
  <c r="E20"/>
  <c r="F94"/>
  <c r="J19"/>
  <c r="J14"/>
  <c r="J114"/>
  <c r="E7"/>
  <c r="E108"/>
  <c i="45" r="J41"/>
  <c r="J40"/>
  <c i="1" r="AY168"/>
  <c i="45" r="J39"/>
  <c i="1" r="AX168"/>
  <c i="45"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6"/>
  <c r="BH126"/>
  <c r="BG126"/>
  <c r="BF126"/>
  <c r="T126"/>
  <c r="R126"/>
  <c r="P126"/>
  <c r="BI125"/>
  <c r="BH125"/>
  <c r="BG125"/>
  <c r="BF125"/>
  <c r="T125"/>
  <c r="R125"/>
  <c r="P125"/>
  <c r="J121"/>
  <c r="J120"/>
  <c r="F120"/>
  <c r="F118"/>
  <c r="E116"/>
  <c r="J96"/>
  <c r="J95"/>
  <c r="F95"/>
  <c r="F93"/>
  <c r="E91"/>
  <c r="J22"/>
  <c r="E22"/>
  <c r="F121"/>
  <c r="J21"/>
  <c r="J16"/>
  <c r="J93"/>
  <c r="E7"/>
  <c r="E85"/>
  <c i="44" r="J41"/>
  <c r="J40"/>
  <c i="1" r="AY166"/>
  <c i="44" r="J39"/>
  <c i="1" r="AX166"/>
  <c i="44" r="BI143"/>
  <c r="BH143"/>
  <c r="BG143"/>
  <c r="BF143"/>
  <c r="T143"/>
  <c r="R143"/>
  <c r="P143"/>
  <c r="BI142"/>
  <c r="BH142"/>
  <c r="BG142"/>
  <c r="BF142"/>
  <c r="T142"/>
  <c r="R142"/>
  <c r="P142"/>
  <c r="BI141"/>
  <c r="BH141"/>
  <c r="BG141"/>
  <c r="BF141"/>
  <c r="T141"/>
  <c r="R141"/>
  <c r="P141"/>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J122"/>
  <c r="J121"/>
  <c r="F121"/>
  <c r="F119"/>
  <c r="E117"/>
  <c r="J96"/>
  <c r="J95"/>
  <c r="F95"/>
  <c r="F93"/>
  <c r="E91"/>
  <c r="J22"/>
  <c r="E22"/>
  <c r="F96"/>
  <c r="J21"/>
  <c r="J16"/>
  <c r="J93"/>
  <c r="E7"/>
  <c r="E111"/>
  <c i="43" r="J41"/>
  <c r="J40"/>
  <c i="1" r="AY164"/>
  <c i="43" r="J39"/>
  <c i="1" r="AX164"/>
  <c i="43"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J121"/>
  <c r="J120"/>
  <c r="F120"/>
  <c r="F118"/>
  <c r="E116"/>
  <c r="J96"/>
  <c r="J95"/>
  <c r="F95"/>
  <c r="F93"/>
  <c r="E91"/>
  <c r="J22"/>
  <c r="E22"/>
  <c r="F121"/>
  <c r="J21"/>
  <c r="J16"/>
  <c r="J93"/>
  <c r="E7"/>
  <c r="E85"/>
  <c i="42" r="J41"/>
  <c r="J40"/>
  <c i="1" r="AY162"/>
  <c i="42" r="J39"/>
  <c i="1" r="AX162"/>
  <c i="42"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96"/>
  <c r="J21"/>
  <c r="J16"/>
  <c r="J93"/>
  <c r="E7"/>
  <c r="E110"/>
  <c i="41" r="J41"/>
  <c r="J40"/>
  <c i="1" r="AY161"/>
  <c i="41" r="J39"/>
  <c i="1" r="AX161"/>
  <c i="41" r="BI152"/>
  <c r="BH152"/>
  <c r="BG152"/>
  <c r="BF152"/>
  <c r="T152"/>
  <c r="T151"/>
  <c r="R152"/>
  <c r="R151"/>
  <c r="P152"/>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6"/>
  <c r="BH126"/>
  <c r="BG126"/>
  <c r="BF126"/>
  <c r="T126"/>
  <c r="R126"/>
  <c r="R125"/>
  <c r="P126"/>
  <c r="P125"/>
  <c i="1" r="AU161"/>
  <c i="41" r="J122"/>
  <c r="J121"/>
  <c r="F121"/>
  <c r="F119"/>
  <c r="E117"/>
  <c r="J96"/>
  <c r="J95"/>
  <c r="F95"/>
  <c r="F93"/>
  <c r="E91"/>
  <c r="J22"/>
  <c r="E22"/>
  <c r="F96"/>
  <c r="J21"/>
  <c r="J16"/>
  <c r="J93"/>
  <c r="E7"/>
  <c r="E111"/>
  <c i="40" r="J41"/>
  <c r="J40"/>
  <c i="1" r="AY158"/>
  <c i="40" r="J39"/>
  <c i="1" r="AX158"/>
  <c i="40" r="BI160"/>
  <c r="BH160"/>
  <c r="BG160"/>
  <c r="BF160"/>
  <c r="T160"/>
  <c r="R160"/>
  <c r="P160"/>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6"/>
  <c r="BH126"/>
  <c r="BG126"/>
  <c r="BF126"/>
  <c r="T126"/>
  <c r="R126"/>
  <c r="P126"/>
  <c r="BI125"/>
  <c r="BH125"/>
  <c r="BG125"/>
  <c r="BF125"/>
  <c r="T125"/>
  <c r="R125"/>
  <c r="P125"/>
  <c r="J121"/>
  <c r="J120"/>
  <c r="F120"/>
  <c r="F118"/>
  <c r="E116"/>
  <c r="J96"/>
  <c r="J95"/>
  <c r="F95"/>
  <c r="F93"/>
  <c r="E91"/>
  <c r="J22"/>
  <c r="E22"/>
  <c r="F96"/>
  <c r="J21"/>
  <c r="J16"/>
  <c r="J118"/>
  <c r="E7"/>
  <c r="E110"/>
  <c i="39" r="J41"/>
  <c r="J40"/>
  <c i="1" r="AY156"/>
  <c i="39" r="J39"/>
  <c i="1" r="AX156"/>
  <c i="39"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J121"/>
  <c r="J120"/>
  <c r="F120"/>
  <c r="F118"/>
  <c r="E116"/>
  <c r="J96"/>
  <c r="J95"/>
  <c r="F95"/>
  <c r="F93"/>
  <c r="E91"/>
  <c r="J22"/>
  <c r="E22"/>
  <c r="F121"/>
  <c r="J21"/>
  <c r="J16"/>
  <c r="J118"/>
  <c r="E7"/>
  <c r="E110"/>
  <c i="38" r="J41"/>
  <c r="J40"/>
  <c i="1" r="AY154"/>
  <c i="38" r="J39"/>
  <c i="1" r="AX154"/>
  <c i="38"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96"/>
  <c r="J21"/>
  <c r="J16"/>
  <c r="J93"/>
  <c r="E7"/>
  <c r="E110"/>
  <c i="37" r="J41"/>
  <c r="J40"/>
  <c i="1" r="AY153"/>
  <c i="37" r="J39"/>
  <c i="1" r="AX153"/>
  <c i="37" r="BI152"/>
  <c r="BH152"/>
  <c r="BG152"/>
  <c r="BF152"/>
  <c r="T152"/>
  <c r="T151"/>
  <c r="R152"/>
  <c r="R151"/>
  <c r="P152"/>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6"/>
  <c r="BH126"/>
  <c r="BG126"/>
  <c r="BF126"/>
  <c r="T126"/>
  <c r="T125"/>
  <c r="R126"/>
  <c r="R125"/>
  <c r="P126"/>
  <c r="P125"/>
  <c i="1" r="AU153"/>
  <c i="37" r="J122"/>
  <c r="J121"/>
  <c r="F121"/>
  <c r="F119"/>
  <c r="E117"/>
  <c r="J96"/>
  <c r="J95"/>
  <c r="F95"/>
  <c r="F93"/>
  <c r="E91"/>
  <c r="J22"/>
  <c r="E22"/>
  <c r="F96"/>
  <c r="J21"/>
  <c r="J16"/>
  <c r="J119"/>
  <c r="E7"/>
  <c r="E85"/>
  <c i="36" r="J41"/>
  <c r="J40"/>
  <c i="1" r="AY150"/>
  <c i="36" r="J39"/>
  <c i="1" r="AX150"/>
  <c i="36" r="BI166"/>
  <c r="BH166"/>
  <c r="BG166"/>
  <c r="BF166"/>
  <c r="T166"/>
  <c r="R166"/>
  <c r="P166"/>
  <c r="BI165"/>
  <c r="BH165"/>
  <c r="BG165"/>
  <c r="BF165"/>
  <c r="T165"/>
  <c r="R165"/>
  <c r="P165"/>
  <c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7"/>
  <c r="BH127"/>
  <c r="BG127"/>
  <c r="BF127"/>
  <c r="T127"/>
  <c r="R127"/>
  <c r="P127"/>
  <c r="BI125"/>
  <c r="BH125"/>
  <c r="BG125"/>
  <c r="BF125"/>
  <c r="T125"/>
  <c r="R125"/>
  <c r="P125"/>
  <c r="J121"/>
  <c r="J120"/>
  <c r="F120"/>
  <c r="F118"/>
  <c r="E116"/>
  <c r="J96"/>
  <c r="J95"/>
  <c r="F95"/>
  <c r="F93"/>
  <c r="E91"/>
  <c r="J22"/>
  <c r="E22"/>
  <c r="F121"/>
  <c r="J21"/>
  <c r="J16"/>
  <c r="J93"/>
  <c r="E7"/>
  <c r="E110"/>
  <c i="35" r="J41"/>
  <c r="J40"/>
  <c i="1" r="AY148"/>
  <c i="35" r="J39"/>
  <c i="1" r="AX148"/>
  <c i="35" r="BI143"/>
  <c r="BH143"/>
  <c r="BG143"/>
  <c r="BF143"/>
  <c r="T143"/>
  <c r="R143"/>
  <c r="P143"/>
  <c r="BI142"/>
  <c r="BH142"/>
  <c r="BG142"/>
  <c r="BF142"/>
  <c r="T142"/>
  <c r="R142"/>
  <c r="P142"/>
  <c r="BI141"/>
  <c r="BH141"/>
  <c r="BG141"/>
  <c r="BF141"/>
  <c r="T141"/>
  <c r="R141"/>
  <c r="P141"/>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J122"/>
  <c r="J121"/>
  <c r="F121"/>
  <c r="F119"/>
  <c r="E117"/>
  <c r="J96"/>
  <c r="J95"/>
  <c r="F95"/>
  <c r="F93"/>
  <c r="E91"/>
  <c r="J22"/>
  <c r="E22"/>
  <c r="F122"/>
  <c r="J21"/>
  <c r="J16"/>
  <c r="J93"/>
  <c r="E7"/>
  <c r="E111"/>
  <c i="34" r="J41"/>
  <c r="J40"/>
  <c i="1" r="AY146"/>
  <c i="34" r="J39"/>
  <c i="1" r="AX146"/>
  <c i="34" r="BI143"/>
  <c r="BH143"/>
  <c r="BG143"/>
  <c r="BF143"/>
  <c r="T143"/>
  <c r="R143"/>
  <c r="P143"/>
  <c r="BI142"/>
  <c r="BH142"/>
  <c r="BG142"/>
  <c r="BF142"/>
  <c r="T142"/>
  <c r="R142"/>
  <c r="P142"/>
  <c r="BI141"/>
  <c r="BH141"/>
  <c r="BG141"/>
  <c r="BF141"/>
  <c r="T141"/>
  <c r="R141"/>
  <c r="P141"/>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J122"/>
  <c r="J121"/>
  <c r="F121"/>
  <c r="F119"/>
  <c r="E117"/>
  <c r="J96"/>
  <c r="J95"/>
  <c r="F95"/>
  <c r="F93"/>
  <c r="E91"/>
  <c r="J22"/>
  <c r="E22"/>
  <c r="F122"/>
  <c r="J21"/>
  <c r="J16"/>
  <c r="J119"/>
  <c r="E7"/>
  <c r="E85"/>
  <c i="33" r="J41"/>
  <c r="J40"/>
  <c i="1" r="AY144"/>
  <c i="33" r="J39"/>
  <c i="1" r="AX144"/>
  <c i="33"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7"/>
  <c r="BH127"/>
  <c r="BG127"/>
  <c r="BF127"/>
  <c r="T127"/>
  <c r="R127"/>
  <c r="P127"/>
  <c r="BI125"/>
  <c r="BH125"/>
  <c r="BG125"/>
  <c r="BF125"/>
  <c r="T125"/>
  <c r="R125"/>
  <c r="P125"/>
  <c r="J121"/>
  <c r="J120"/>
  <c r="F120"/>
  <c r="F118"/>
  <c r="E116"/>
  <c r="J96"/>
  <c r="J95"/>
  <c r="F95"/>
  <c r="F93"/>
  <c r="E91"/>
  <c r="J22"/>
  <c r="E22"/>
  <c r="F121"/>
  <c r="J21"/>
  <c r="J16"/>
  <c r="J118"/>
  <c r="E7"/>
  <c r="E110"/>
  <c i="32" r="J41"/>
  <c r="J40"/>
  <c i="1" r="AY142"/>
  <c i="32" r="J39"/>
  <c i="1" r="AX142"/>
  <c i="32"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3"/>
  <c r="J122"/>
  <c r="F122"/>
  <c r="F120"/>
  <c r="E118"/>
  <c r="J96"/>
  <c r="J95"/>
  <c r="F95"/>
  <c r="F93"/>
  <c r="E91"/>
  <c r="J22"/>
  <c r="E22"/>
  <c r="F96"/>
  <c r="J21"/>
  <c r="J16"/>
  <c r="J120"/>
  <c r="E7"/>
  <c r="E112"/>
  <c i="31" r="J41"/>
  <c r="J40"/>
  <c i="1" r="AY141"/>
  <c i="31" r="J39"/>
  <c i="1" r="AX141"/>
  <c i="31" r="BI155"/>
  <c r="BH155"/>
  <c r="BG155"/>
  <c r="BF155"/>
  <c r="T155"/>
  <c r="T154"/>
  <c r="R155"/>
  <c r="R154"/>
  <c r="P155"/>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8"/>
  <c r="BH128"/>
  <c r="BG128"/>
  <c r="BF128"/>
  <c r="T128"/>
  <c r="R128"/>
  <c r="P128"/>
  <c r="J123"/>
  <c r="J122"/>
  <c r="F122"/>
  <c r="F120"/>
  <c r="E118"/>
  <c r="J96"/>
  <c r="J95"/>
  <c r="F95"/>
  <c r="F93"/>
  <c r="E91"/>
  <c r="J22"/>
  <c r="E22"/>
  <c r="F123"/>
  <c r="J21"/>
  <c r="J16"/>
  <c r="J120"/>
  <c r="E7"/>
  <c r="E85"/>
  <c i="30" r="J41"/>
  <c r="J40"/>
  <c i="1" r="AY138"/>
  <c i="30" r="J39"/>
  <c i="1" r="AX138"/>
  <c i="30"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J121"/>
  <c r="J120"/>
  <c r="F120"/>
  <c r="F118"/>
  <c r="E116"/>
  <c r="J96"/>
  <c r="J95"/>
  <c r="F95"/>
  <c r="F93"/>
  <c r="E91"/>
  <c r="J22"/>
  <c r="E22"/>
  <c r="F121"/>
  <c r="J21"/>
  <c r="J16"/>
  <c r="J93"/>
  <c r="E7"/>
  <c r="E110"/>
  <c i="29" r="J41"/>
  <c r="J40"/>
  <c i="1" r="AY136"/>
  <c i="29" r="J39"/>
  <c i="1" r="AX136"/>
  <c i="29"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J121"/>
  <c r="J120"/>
  <c r="F120"/>
  <c r="F118"/>
  <c r="E116"/>
  <c r="J96"/>
  <c r="J95"/>
  <c r="F95"/>
  <c r="F93"/>
  <c r="E91"/>
  <c r="J22"/>
  <c r="E22"/>
  <c r="F96"/>
  <c r="J21"/>
  <c r="J16"/>
  <c r="J118"/>
  <c r="E7"/>
  <c r="E110"/>
  <c i="28" r="J41"/>
  <c r="J40"/>
  <c i="1" r="AY134"/>
  <c i="28" r="J39"/>
  <c i="1" r="AX134"/>
  <c i="28"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J121"/>
  <c r="J120"/>
  <c r="F120"/>
  <c r="F118"/>
  <c r="E116"/>
  <c r="J96"/>
  <c r="J95"/>
  <c r="F95"/>
  <c r="F93"/>
  <c r="E91"/>
  <c r="J22"/>
  <c r="E22"/>
  <c r="F121"/>
  <c r="J21"/>
  <c r="J16"/>
  <c r="J93"/>
  <c r="E7"/>
  <c r="E85"/>
  <c i="27" r="J41"/>
  <c r="J40"/>
  <c i="1" r="AY132"/>
  <c i="27" r="J39"/>
  <c i="1" r="AX132"/>
  <c i="27"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J121"/>
  <c r="J120"/>
  <c r="F120"/>
  <c r="F118"/>
  <c r="E116"/>
  <c r="J96"/>
  <c r="J95"/>
  <c r="F95"/>
  <c r="F93"/>
  <c r="E91"/>
  <c r="J22"/>
  <c r="E22"/>
  <c r="F96"/>
  <c r="J21"/>
  <c r="J16"/>
  <c r="J118"/>
  <c r="E7"/>
  <c r="E110"/>
  <c i="26" r="J41"/>
  <c r="J40"/>
  <c i="1" r="AY130"/>
  <c i="26" r="J39"/>
  <c i="1" r="AX130"/>
  <c i="26"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J121"/>
  <c r="J120"/>
  <c r="F120"/>
  <c r="F118"/>
  <c r="E116"/>
  <c r="J96"/>
  <c r="J95"/>
  <c r="F95"/>
  <c r="F93"/>
  <c r="E91"/>
  <c r="J22"/>
  <c r="E22"/>
  <c r="F96"/>
  <c r="J21"/>
  <c r="J16"/>
  <c r="J93"/>
  <c r="E7"/>
  <c r="E110"/>
  <c i="25" r="J41"/>
  <c r="J40"/>
  <c i="1" r="AY128"/>
  <c i="25" r="J39"/>
  <c i="1" r="AX128"/>
  <c i="25" r="BI160"/>
  <c r="BH160"/>
  <c r="BG160"/>
  <c r="BF160"/>
  <c r="T160"/>
  <c r="R160"/>
  <c r="P160"/>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7"/>
  <c r="BH127"/>
  <c r="BG127"/>
  <c r="BF127"/>
  <c r="T127"/>
  <c r="R127"/>
  <c r="P127"/>
  <c r="BI125"/>
  <c r="BH125"/>
  <c r="BG125"/>
  <c r="BF125"/>
  <c r="T125"/>
  <c r="R125"/>
  <c r="P125"/>
  <c r="J121"/>
  <c r="J120"/>
  <c r="F120"/>
  <c r="F118"/>
  <c r="E116"/>
  <c r="J96"/>
  <c r="J95"/>
  <c r="F95"/>
  <c r="F93"/>
  <c r="E91"/>
  <c r="J22"/>
  <c r="E22"/>
  <c r="F96"/>
  <c r="J21"/>
  <c r="J16"/>
  <c r="J118"/>
  <c r="E7"/>
  <c r="E85"/>
  <c i="24" r="J41"/>
  <c r="J40"/>
  <c i="1" r="AY126"/>
  <c i="24" r="J39"/>
  <c i="1" r="AX126"/>
  <c i="24"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3"/>
  <c r="J122"/>
  <c r="F122"/>
  <c r="F120"/>
  <c r="E118"/>
  <c r="J96"/>
  <c r="J95"/>
  <c r="F95"/>
  <c r="F93"/>
  <c r="E91"/>
  <c r="J22"/>
  <c r="E22"/>
  <c r="F123"/>
  <c r="J21"/>
  <c r="J16"/>
  <c r="J93"/>
  <c r="E7"/>
  <c r="E112"/>
  <c i="23" r="J41"/>
  <c r="J40"/>
  <c i="1" r="AY125"/>
  <c i="23" r="J39"/>
  <c i="1" r="AX125"/>
  <c i="23"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6"/>
  <c r="BH136"/>
  <c r="BG136"/>
  <c r="BF136"/>
  <c r="T136"/>
  <c r="R136"/>
  <c r="P136"/>
  <c r="BI134"/>
  <c r="BH134"/>
  <c r="BG134"/>
  <c r="BF134"/>
  <c r="T134"/>
  <c r="R134"/>
  <c r="P134"/>
  <c r="BI133"/>
  <c r="BH133"/>
  <c r="BG133"/>
  <c r="BF133"/>
  <c r="T133"/>
  <c r="R133"/>
  <c r="P133"/>
  <c r="BI131"/>
  <c r="BH131"/>
  <c r="BG131"/>
  <c r="BF131"/>
  <c r="T131"/>
  <c r="R131"/>
  <c r="P131"/>
  <c r="BI130"/>
  <c r="BH130"/>
  <c r="BG130"/>
  <c r="BF130"/>
  <c r="T130"/>
  <c r="R130"/>
  <c r="P130"/>
  <c r="BI129"/>
  <c r="BH129"/>
  <c r="BG129"/>
  <c r="BF129"/>
  <c r="T129"/>
  <c r="R129"/>
  <c r="P129"/>
  <c r="J124"/>
  <c r="J123"/>
  <c r="F123"/>
  <c r="F121"/>
  <c r="E119"/>
  <c r="J96"/>
  <c r="J95"/>
  <c r="F95"/>
  <c r="F93"/>
  <c r="E91"/>
  <c r="J22"/>
  <c r="E22"/>
  <c r="F96"/>
  <c r="J21"/>
  <c r="J16"/>
  <c r="J121"/>
  <c r="E7"/>
  <c r="E113"/>
  <c i="22" r="J41"/>
  <c r="J40"/>
  <c i="1" r="AY122"/>
  <c i="22" r="J39"/>
  <c i="1" r="AX122"/>
  <c i="22"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J121"/>
  <c r="J120"/>
  <c r="F120"/>
  <c r="F118"/>
  <c r="E116"/>
  <c r="J96"/>
  <c r="J95"/>
  <c r="F95"/>
  <c r="F93"/>
  <c r="E91"/>
  <c r="J22"/>
  <c r="E22"/>
  <c r="F121"/>
  <c r="J21"/>
  <c r="J16"/>
  <c r="J118"/>
  <c r="E7"/>
  <c r="E85"/>
  <c i="21" r="J41"/>
  <c r="J40"/>
  <c i="1" r="AY120"/>
  <c i="21" r="J39"/>
  <c i="1" r="AX120"/>
  <c i="21" r="BI143"/>
  <c r="BH143"/>
  <c r="BG143"/>
  <c r="BF143"/>
  <c r="T143"/>
  <c r="R143"/>
  <c r="P143"/>
  <c r="BI142"/>
  <c r="BH142"/>
  <c r="BG142"/>
  <c r="BF142"/>
  <c r="T142"/>
  <c r="R142"/>
  <c r="P142"/>
  <c r="BI141"/>
  <c r="BH141"/>
  <c r="BG141"/>
  <c r="BF141"/>
  <c r="T141"/>
  <c r="R141"/>
  <c r="P141"/>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J122"/>
  <c r="J121"/>
  <c r="F121"/>
  <c r="F119"/>
  <c r="E117"/>
  <c r="J96"/>
  <c r="J95"/>
  <c r="F95"/>
  <c r="F93"/>
  <c r="E91"/>
  <c r="J22"/>
  <c r="E22"/>
  <c r="F96"/>
  <c r="J21"/>
  <c r="J16"/>
  <c r="J119"/>
  <c r="E7"/>
  <c r="E111"/>
  <c i="20" r="J41"/>
  <c r="J40"/>
  <c i="1" r="AY118"/>
  <c i="20" r="J39"/>
  <c i="1" r="AX118"/>
  <c i="20"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J121"/>
  <c r="J120"/>
  <c r="F120"/>
  <c r="F118"/>
  <c r="E116"/>
  <c r="J96"/>
  <c r="J95"/>
  <c r="F95"/>
  <c r="F93"/>
  <c r="E91"/>
  <c r="J22"/>
  <c r="E22"/>
  <c r="F121"/>
  <c r="J21"/>
  <c r="J16"/>
  <c r="J93"/>
  <c r="E7"/>
  <c r="E110"/>
  <c i="19" r="J41"/>
  <c r="J40"/>
  <c i="1" r="AY116"/>
  <c i="19" r="J39"/>
  <c i="1" r="AX116"/>
  <c i="19" r="BI161"/>
  <c r="BH161"/>
  <c r="BG161"/>
  <c r="BF161"/>
  <c r="T161"/>
  <c r="R161"/>
  <c r="P161"/>
  <c r="BI160"/>
  <c r="BH160"/>
  <c r="BG160"/>
  <c r="BF160"/>
  <c r="T160"/>
  <c r="R160"/>
  <c r="P160"/>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7"/>
  <c r="BH127"/>
  <c r="BG127"/>
  <c r="BF127"/>
  <c r="T127"/>
  <c r="R127"/>
  <c r="P127"/>
  <c r="BI125"/>
  <c r="BH125"/>
  <c r="BG125"/>
  <c r="BF125"/>
  <c r="T125"/>
  <c r="R125"/>
  <c r="P125"/>
  <c r="J121"/>
  <c r="J120"/>
  <c r="F120"/>
  <c r="F118"/>
  <c r="E116"/>
  <c r="J96"/>
  <c r="J95"/>
  <c r="F95"/>
  <c r="F93"/>
  <c r="E91"/>
  <c r="J22"/>
  <c r="E22"/>
  <c r="F121"/>
  <c r="J21"/>
  <c r="J16"/>
  <c r="J93"/>
  <c r="E7"/>
  <c r="E110"/>
  <c i="18" r="J41"/>
  <c r="J40"/>
  <c i="1" r="AY114"/>
  <c i="18" r="J39"/>
  <c i="1" r="AX114"/>
  <c i="18"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3"/>
  <c r="J122"/>
  <c r="F122"/>
  <c r="F120"/>
  <c r="E118"/>
  <c r="J96"/>
  <c r="J95"/>
  <c r="F95"/>
  <c r="F93"/>
  <c r="E91"/>
  <c r="J22"/>
  <c r="E22"/>
  <c r="F123"/>
  <c r="J21"/>
  <c r="J16"/>
  <c r="J93"/>
  <c r="E7"/>
  <c r="E112"/>
  <c i="17" r="J41"/>
  <c r="J40"/>
  <c i="1" r="AY113"/>
  <c i="17" r="J39"/>
  <c i="1" r="AX113"/>
  <c i="17"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6"/>
  <c r="BH136"/>
  <c r="BG136"/>
  <c r="BF136"/>
  <c r="T136"/>
  <c r="R136"/>
  <c r="P136"/>
  <c r="BI134"/>
  <c r="BH134"/>
  <c r="BG134"/>
  <c r="BF134"/>
  <c r="T134"/>
  <c r="R134"/>
  <c r="P134"/>
  <c r="BI133"/>
  <c r="BH133"/>
  <c r="BG133"/>
  <c r="BF133"/>
  <c r="T133"/>
  <c r="R133"/>
  <c r="P133"/>
  <c r="BI131"/>
  <c r="BH131"/>
  <c r="BG131"/>
  <c r="BF131"/>
  <c r="T131"/>
  <c r="R131"/>
  <c r="P131"/>
  <c r="BI130"/>
  <c r="BH130"/>
  <c r="BG130"/>
  <c r="BF130"/>
  <c r="T130"/>
  <c r="R130"/>
  <c r="P130"/>
  <c r="BI129"/>
  <c r="BH129"/>
  <c r="BG129"/>
  <c r="BF129"/>
  <c r="T129"/>
  <c r="R129"/>
  <c r="P129"/>
  <c r="J124"/>
  <c r="J123"/>
  <c r="F123"/>
  <c r="F121"/>
  <c r="E119"/>
  <c r="J96"/>
  <c r="J95"/>
  <c r="F95"/>
  <c r="F93"/>
  <c r="E91"/>
  <c r="J22"/>
  <c r="E22"/>
  <c r="F96"/>
  <c r="J21"/>
  <c r="J16"/>
  <c r="J93"/>
  <c r="E7"/>
  <c r="E113"/>
  <c i="16" r="J37"/>
  <c r="J36"/>
  <c i="1" r="AY110"/>
  <c i="16" r="J35"/>
  <c i="1" r="AX110"/>
  <c i="16" r="BI124"/>
  <c r="BH124"/>
  <c r="BG124"/>
  <c r="BF124"/>
  <c r="T124"/>
  <c r="R124"/>
  <c r="P124"/>
  <c r="BI123"/>
  <c r="BH123"/>
  <c r="BG123"/>
  <c r="BF123"/>
  <c r="T123"/>
  <c r="R123"/>
  <c r="P123"/>
  <c r="BI122"/>
  <c r="BH122"/>
  <c r="BG122"/>
  <c r="BF122"/>
  <c r="T122"/>
  <c r="R122"/>
  <c r="P122"/>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F110"/>
  <c r="E108"/>
  <c r="F89"/>
  <c r="E87"/>
  <c r="J24"/>
  <c r="E24"/>
  <c r="J113"/>
  <c r="J23"/>
  <c r="J21"/>
  <c r="E21"/>
  <c r="J112"/>
  <c r="J20"/>
  <c r="J18"/>
  <c r="E18"/>
  <c r="F92"/>
  <c r="J17"/>
  <c r="J15"/>
  <c r="E15"/>
  <c r="F91"/>
  <c r="J14"/>
  <c r="J12"/>
  <c r="J89"/>
  <c r="E7"/>
  <c r="E106"/>
  <c i="15" r="J37"/>
  <c r="J36"/>
  <c i="1" r="AY109"/>
  <c i="15" r="J35"/>
  <c i="1" r="AX109"/>
  <c i="15" r="BI196"/>
  <c r="BH196"/>
  <c r="BG196"/>
  <c r="BF196"/>
  <c r="T196"/>
  <c r="R196"/>
  <c r="P196"/>
  <c r="BI195"/>
  <c r="BH195"/>
  <c r="BG195"/>
  <c r="BF195"/>
  <c r="T195"/>
  <c r="R195"/>
  <c r="P195"/>
  <c r="BI194"/>
  <c r="BH194"/>
  <c r="BG194"/>
  <c r="BF194"/>
  <c r="T194"/>
  <c r="R194"/>
  <c r="P194"/>
  <c r="BI193"/>
  <c r="BH193"/>
  <c r="BG193"/>
  <c r="BF193"/>
  <c r="T193"/>
  <c r="R193"/>
  <c r="P193"/>
  <c r="BI192"/>
  <c r="BH192"/>
  <c r="BG192"/>
  <c r="BF192"/>
  <c r="T192"/>
  <c r="R192"/>
  <c r="P192"/>
  <c r="BI191"/>
  <c r="BH191"/>
  <c r="BG191"/>
  <c r="BF191"/>
  <c r="T191"/>
  <c r="R191"/>
  <c r="P191"/>
  <c r="BI190"/>
  <c r="BH190"/>
  <c r="BG190"/>
  <c r="BF190"/>
  <c r="T190"/>
  <c r="R190"/>
  <c r="P190"/>
  <c r="BI188"/>
  <c r="BH188"/>
  <c r="BG188"/>
  <c r="BF188"/>
  <c r="T188"/>
  <c r="R188"/>
  <c r="P188"/>
  <c r="BI187"/>
  <c r="BH187"/>
  <c r="BG187"/>
  <c r="BF187"/>
  <c r="T187"/>
  <c r="R187"/>
  <c r="P187"/>
  <c r="BI186"/>
  <c r="BH186"/>
  <c r="BG186"/>
  <c r="BF186"/>
  <c r="T186"/>
  <c r="R186"/>
  <c r="P186"/>
  <c r="BI185"/>
  <c r="BH185"/>
  <c r="BG185"/>
  <c r="BF185"/>
  <c r="T185"/>
  <c r="R185"/>
  <c r="P185"/>
  <c r="BI184"/>
  <c r="BH184"/>
  <c r="BG184"/>
  <c r="BF184"/>
  <c r="T184"/>
  <c r="R184"/>
  <c r="P184"/>
  <c r="BI183"/>
  <c r="BH183"/>
  <c r="BG183"/>
  <c r="BF183"/>
  <c r="T183"/>
  <c r="R183"/>
  <c r="P183"/>
  <c r="BI181"/>
  <c r="BH181"/>
  <c r="BG181"/>
  <c r="BF181"/>
  <c r="T181"/>
  <c r="R181"/>
  <c r="P181"/>
  <c r="BI180"/>
  <c r="BH180"/>
  <c r="BG180"/>
  <c r="BF180"/>
  <c r="T180"/>
  <c r="R180"/>
  <c r="P180"/>
  <c r="BI179"/>
  <c r="BH179"/>
  <c r="BG179"/>
  <c r="BF179"/>
  <c r="T179"/>
  <c r="R179"/>
  <c r="P179"/>
  <c r="BI178"/>
  <c r="BH178"/>
  <c r="BG178"/>
  <c r="BF178"/>
  <c r="T178"/>
  <c r="R178"/>
  <c r="P178"/>
  <c r="BI177"/>
  <c r="BH177"/>
  <c r="BG177"/>
  <c r="BF177"/>
  <c r="T177"/>
  <c r="R177"/>
  <c r="P177"/>
  <c r="BI176"/>
  <c r="BH176"/>
  <c r="BG176"/>
  <c r="BF176"/>
  <c r="T176"/>
  <c r="R176"/>
  <c r="P176"/>
  <c r="BI175"/>
  <c r="BH175"/>
  <c r="BG175"/>
  <c r="BF175"/>
  <c r="T175"/>
  <c r="R175"/>
  <c r="P175"/>
  <c r="BI174"/>
  <c r="BH174"/>
  <c r="BG174"/>
  <c r="BF174"/>
  <c r="T174"/>
  <c r="R174"/>
  <c r="P174"/>
  <c r="BI173"/>
  <c r="BH173"/>
  <c r="BG173"/>
  <c r="BF173"/>
  <c r="T173"/>
  <c r="R173"/>
  <c r="P173"/>
  <c r="BI172"/>
  <c r="BH172"/>
  <c r="BG172"/>
  <c r="BF172"/>
  <c r="T172"/>
  <c r="R172"/>
  <c r="P172"/>
  <c r="BI171"/>
  <c r="BH171"/>
  <c r="BG171"/>
  <c r="BF171"/>
  <c r="T171"/>
  <c r="R171"/>
  <c r="P171"/>
  <c r="BI169"/>
  <c r="BH169"/>
  <c r="BG169"/>
  <c r="BF169"/>
  <c r="T169"/>
  <c r="R169"/>
  <c r="P169"/>
  <c r="BI168"/>
  <c r="BH168"/>
  <c r="BG168"/>
  <c r="BF168"/>
  <c r="T168"/>
  <c r="R168"/>
  <c r="P168"/>
  <c r="BI167"/>
  <c r="BH167"/>
  <c r="BG167"/>
  <c r="BF167"/>
  <c r="T167"/>
  <c r="R167"/>
  <c r="P167"/>
  <c r="BI166"/>
  <c r="BH166"/>
  <c r="BG166"/>
  <c r="BF166"/>
  <c r="T166"/>
  <c r="R166"/>
  <c r="P166"/>
  <c r="BI165"/>
  <c r="BH165"/>
  <c r="BG165"/>
  <c r="BF165"/>
  <c r="T165"/>
  <c r="R165"/>
  <c r="P165"/>
  <c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F110"/>
  <c r="E108"/>
  <c r="F89"/>
  <c r="E87"/>
  <c r="J24"/>
  <c r="E24"/>
  <c r="J113"/>
  <c r="J23"/>
  <c r="J21"/>
  <c r="E21"/>
  <c r="J112"/>
  <c r="J20"/>
  <c r="J18"/>
  <c r="E18"/>
  <c r="F92"/>
  <c r="J17"/>
  <c r="J15"/>
  <c r="E15"/>
  <c r="F112"/>
  <c r="J14"/>
  <c r="J12"/>
  <c r="J89"/>
  <c r="E7"/>
  <c r="E106"/>
  <c i="14" r="J37"/>
  <c r="J36"/>
  <c i="1" r="AY108"/>
  <c i="14" r="J35"/>
  <c i="1" r="AX108"/>
  <c i="14"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F110"/>
  <c r="E108"/>
  <c r="F89"/>
  <c r="E87"/>
  <c r="J24"/>
  <c r="E24"/>
  <c r="J113"/>
  <c r="J23"/>
  <c r="J21"/>
  <c r="E21"/>
  <c r="J91"/>
  <c r="J20"/>
  <c r="J18"/>
  <c r="E18"/>
  <c r="F92"/>
  <c r="J17"/>
  <c r="J15"/>
  <c r="E15"/>
  <c r="F91"/>
  <c r="J14"/>
  <c r="J12"/>
  <c r="J89"/>
  <c r="E7"/>
  <c r="E85"/>
  <c i="13" r="J39"/>
  <c r="J38"/>
  <c i="1" r="AY107"/>
  <c i="13" r="J37"/>
  <c i="1" r="AX107"/>
  <c i="13" r="BI170"/>
  <c r="BH170"/>
  <c r="BG170"/>
  <c r="BF170"/>
  <c r="T170"/>
  <c r="R170"/>
  <c r="P170"/>
  <c r="BI167"/>
  <c r="BH167"/>
  <c r="BG167"/>
  <c r="BF167"/>
  <c r="T167"/>
  <c r="R167"/>
  <c r="P167"/>
  <c r="BI164"/>
  <c r="BH164"/>
  <c r="BG164"/>
  <c r="BF164"/>
  <c r="T164"/>
  <c r="R164"/>
  <c r="P164"/>
  <c r="BI161"/>
  <c r="BH161"/>
  <c r="BG161"/>
  <c r="BF161"/>
  <c r="T161"/>
  <c r="R161"/>
  <c r="P161"/>
  <c r="BI158"/>
  <c r="BH158"/>
  <c r="BG158"/>
  <c r="BF158"/>
  <c r="T158"/>
  <c r="R158"/>
  <c r="P158"/>
  <c r="BI156"/>
  <c r="BH156"/>
  <c r="BG156"/>
  <c r="BF156"/>
  <c r="T156"/>
  <c r="R156"/>
  <c r="P156"/>
  <c r="BI154"/>
  <c r="BH154"/>
  <c r="BG154"/>
  <c r="BF154"/>
  <c r="T154"/>
  <c r="R154"/>
  <c r="P154"/>
  <c r="BI152"/>
  <c r="BH152"/>
  <c r="BG152"/>
  <c r="BF152"/>
  <c r="T152"/>
  <c r="R152"/>
  <c r="P152"/>
  <c r="BI151"/>
  <c r="BH151"/>
  <c r="BG151"/>
  <c r="BF151"/>
  <c r="T151"/>
  <c r="R151"/>
  <c r="P151"/>
  <c r="BI149"/>
  <c r="BH149"/>
  <c r="BG149"/>
  <c r="BF149"/>
  <c r="T149"/>
  <c r="R149"/>
  <c r="P149"/>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7"/>
  <c r="BH137"/>
  <c r="BG137"/>
  <c r="BF137"/>
  <c r="T137"/>
  <c r="R137"/>
  <c r="P137"/>
  <c r="BI136"/>
  <c r="BH136"/>
  <c r="BG136"/>
  <c r="BF136"/>
  <c r="T136"/>
  <c r="R136"/>
  <c r="P136"/>
  <c r="BI135"/>
  <c r="BH135"/>
  <c r="BG135"/>
  <c r="BF135"/>
  <c r="T135"/>
  <c r="R135"/>
  <c r="P135"/>
  <c r="BI133"/>
  <c r="BH133"/>
  <c r="BG133"/>
  <c r="BF133"/>
  <c r="T133"/>
  <c r="R133"/>
  <c r="P133"/>
  <c r="BI132"/>
  <c r="BH132"/>
  <c r="BG132"/>
  <c r="BF132"/>
  <c r="T132"/>
  <c r="R132"/>
  <c r="P132"/>
  <c r="BI130"/>
  <c r="BH130"/>
  <c r="BG130"/>
  <c r="BF130"/>
  <c r="T130"/>
  <c r="R130"/>
  <c r="P130"/>
  <c r="BI128"/>
  <c r="BH128"/>
  <c r="BG128"/>
  <c r="BF128"/>
  <c r="T128"/>
  <c r="R128"/>
  <c r="P128"/>
  <c r="BI126"/>
  <c r="BH126"/>
  <c r="BG126"/>
  <c r="BF126"/>
  <c r="T126"/>
  <c r="R126"/>
  <c r="P126"/>
  <c r="BI124"/>
  <c r="BH124"/>
  <c r="BG124"/>
  <c r="BF124"/>
  <c r="T124"/>
  <c r="R124"/>
  <c r="P124"/>
  <c r="F117"/>
  <c r="E115"/>
  <c r="F91"/>
  <c r="E89"/>
  <c r="J26"/>
  <c r="E26"/>
  <c r="J94"/>
  <c r="J25"/>
  <c r="J23"/>
  <c r="E23"/>
  <c r="J119"/>
  <c r="J22"/>
  <c r="J20"/>
  <c r="E20"/>
  <c r="F94"/>
  <c r="J19"/>
  <c r="J17"/>
  <c r="E17"/>
  <c r="F119"/>
  <c r="J16"/>
  <c r="J14"/>
  <c r="J117"/>
  <c r="E7"/>
  <c r="E85"/>
  <c i="1" r="AY106"/>
  <c i="12" r="J39"/>
  <c r="J38"/>
  <c r="J37"/>
  <c i="1" r="AX106"/>
  <c i="12" r="BI233"/>
  <c r="BH233"/>
  <c r="BG233"/>
  <c r="BF233"/>
  <c r="T233"/>
  <c r="R233"/>
  <c r="P233"/>
  <c r="BI231"/>
  <c r="BH231"/>
  <c r="BG231"/>
  <c r="BF231"/>
  <c r="T231"/>
  <c r="R231"/>
  <c r="P231"/>
  <c r="BI228"/>
  <c r="BH228"/>
  <c r="BG228"/>
  <c r="BF228"/>
  <c r="T228"/>
  <c r="R228"/>
  <c r="P228"/>
  <c r="BI225"/>
  <c r="BH225"/>
  <c r="BG225"/>
  <c r="BF225"/>
  <c r="T225"/>
  <c r="R225"/>
  <c r="P225"/>
  <c r="BI222"/>
  <c r="BH222"/>
  <c r="BG222"/>
  <c r="BF222"/>
  <c r="T222"/>
  <c r="R222"/>
  <c r="P222"/>
  <c r="BI220"/>
  <c r="BH220"/>
  <c r="BG220"/>
  <c r="BF220"/>
  <c r="T220"/>
  <c r="R220"/>
  <c r="P220"/>
  <c r="BI218"/>
  <c r="BH218"/>
  <c r="BG218"/>
  <c r="BF218"/>
  <c r="T218"/>
  <c r="R218"/>
  <c r="P218"/>
  <c r="BI216"/>
  <c r="BH216"/>
  <c r="BG216"/>
  <c r="BF216"/>
  <c r="T216"/>
  <c r="R216"/>
  <c r="P216"/>
  <c r="BI213"/>
  <c r="BH213"/>
  <c r="BG213"/>
  <c r="BF213"/>
  <c r="T213"/>
  <c r="R213"/>
  <c r="P213"/>
  <c r="BI210"/>
  <c r="BH210"/>
  <c r="BG210"/>
  <c r="BF210"/>
  <c r="T210"/>
  <c r="R210"/>
  <c r="P210"/>
  <c r="BI208"/>
  <c r="BH208"/>
  <c r="BG208"/>
  <c r="BF208"/>
  <c r="T208"/>
  <c r="R208"/>
  <c r="P208"/>
  <c r="BI205"/>
  <c r="BH205"/>
  <c r="BG205"/>
  <c r="BF205"/>
  <c r="T205"/>
  <c r="R205"/>
  <c r="P205"/>
  <c r="BI202"/>
  <c r="BH202"/>
  <c r="BG202"/>
  <c r="BF202"/>
  <c r="T202"/>
  <c r="R202"/>
  <c r="P202"/>
  <c r="BI200"/>
  <c r="BH200"/>
  <c r="BG200"/>
  <c r="BF200"/>
  <c r="T200"/>
  <c r="R200"/>
  <c r="P200"/>
  <c r="BI199"/>
  <c r="BH199"/>
  <c r="BG199"/>
  <c r="BF199"/>
  <c r="T199"/>
  <c r="R199"/>
  <c r="P199"/>
  <c r="BI198"/>
  <c r="BH198"/>
  <c r="BG198"/>
  <c r="BF198"/>
  <c r="T198"/>
  <c r="R198"/>
  <c r="P198"/>
  <c r="BI196"/>
  <c r="BH196"/>
  <c r="BG196"/>
  <c r="BF196"/>
  <c r="T196"/>
  <c r="R196"/>
  <c r="P196"/>
  <c r="BI193"/>
  <c r="BH193"/>
  <c r="BG193"/>
  <c r="BF193"/>
  <c r="T193"/>
  <c r="R193"/>
  <c r="P193"/>
  <c r="BI190"/>
  <c r="BH190"/>
  <c r="BG190"/>
  <c r="BF190"/>
  <c r="T190"/>
  <c r="R190"/>
  <c r="P190"/>
  <c r="BI187"/>
  <c r="BH187"/>
  <c r="BG187"/>
  <c r="BF187"/>
  <c r="T187"/>
  <c r="R187"/>
  <c r="P187"/>
  <c r="BI184"/>
  <c r="BH184"/>
  <c r="BG184"/>
  <c r="BF184"/>
  <c r="T184"/>
  <c r="R184"/>
  <c r="P184"/>
  <c r="BI182"/>
  <c r="BH182"/>
  <c r="BG182"/>
  <c r="BF182"/>
  <c r="T182"/>
  <c r="R182"/>
  <c r="P182"/>
  <c r="BI179"/>
  <c r="BH179"/>
  <c r="BG179"/>
  <c r="BF179"/>
  <c r="T179"/>
  <c r="R179"/>
  <c r="P179"/>
  <c r="BI176"/>
  <c r="BH176"/>
  <c r="BG176"/>
  <c r="BF176"/>
  <c r="T176"/>
  <c r="R176"/>
  <c r="P176"/>
  <c r="BI175"/>
  <c r="BH175"/>
  <c r="BG175"/>
  <c r="BF175"/>
  <c r="T175"/>
  <c r="R175"/>
  <c r="P175"/>
  <c r="BI172"/>
  <c r="BH172"/>
  <c r="BG172"/>
  <c r="BF172"/>
  <c r="T172"/>
  <c r="R172"/>
  <c r="P172"/>
  <c r="BI169"/>
  <c r="BH169"/>
  <c r="BG169"/>
  <c r="BF169"/>
  <c r="T169"/>
  <c r="R169"/>
  <c r="P169"/>
  <c r="BI167"/>
  <c r="BH167"/>
  <c r="BG167"/>
  <c r="BF167"/>
  <c r="T167"/>
  <c r="R167"/>
  <c r="P167"/>
  <c r="BI164"/>
  <c r="BH164"/>
  <c r="BG164"/>
  <c r="BF164"/>
  <c r="T164"/>
  <c r="R164"/>
  <c r="P164"/>
  <c r="BI161"/>
  <c r="BH161"/>
  <c r="BG161"/>
  <c r="BF161"/>
  <c r="T161"/>
  <c r="R161"/>
  <c r="P161"/>
  <c r="BI159"/>
  <c r="BH159"/>
  <c r="BG159"/>
  <c r="BF159"/>
  <c r="T159"/>
  <c r="R159"/>
  <c r="P159"/>
  <c r="BI157"/>
  <c r="BH157"/>
  <c r="BG157"/>
  <c r="BF157"/>
  <c r="T157"/>
  <c r="R157"/>
  <c r="P157"/>
  <c r="BI154"/>
  <c r="BH154"/>
  <c r="BG154"/>
  <c r="BF154"/>
  <c r="T154"/>
  <c r="R154"/>
  <c r="P154"/>
  <c r="BI151"/>
  <c r="BH151"/>
  <c r="BG151"/>
  <c r="BF151"/>
  <c r="T151"/>
  <c r="R151"/>
  <c r="P151"/>
  <c r="BI149"/>
  <c r="BH149"/>
  <c r="BG149"/>
  <c r="BF149"/>
  <c r="T149"/>
  <c r="R149"/>
  <c r="P149"/>
  <c r="BI146"/>
  <c r="BH146"/>
  <c r="BG146"/>
  <c r="BF146"/>
  <c r="T146"/>
  <c r="R146"/>
  <c r="P146"/>
  <c r="BI143"/>
  <c r="BH143"/>
  <c r="BG143"/>
  <c r="BF143"/>
  <c r="T143"/>
  <c r="R143"/>
  <c r="P143"/>
  <c r="BI140"/>
  <c r="BH140"/>
  <c r="BG140"/>
  <c r="BF140"/>
  <c r="T140"/>
  <c r="R140"/>
  <c r="P140"/>
  <c r="BI137"/>
  <c r="BH137"/>
  <c r="BG137"/>
  <c r="BF137"/>
  <c r="T137"/>
  <c r="R137"/>
  <c r="P137"/>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1"/>
  <c r="BH121"/>
  <c r="BG121"/>
  <c r="BF121"/>
  <c r="T121"/>
  <c r="R121"/>
  <c r="P121"/>
  <c r="F114"/>
  <c r="E112"/>
  <c r="F91"/>
  <c r="E89"/>
  <c r="J26"/>
  <c r="E26"/>
  <c r="J117"/>
  <c r="J25"/>
  <c r="J23"/>
  <c r="E23"/>
  <c r="J116"/>
  <c r="J22"/>
  <c r="J20"/>
  <c r="E20"/>
  <c r="F94"/>
  <c r="J19"/>
  <c r="J17"/>
  <c r="E17"/>
  <c r="F93"/>
  <c r="J16"/>
  <c r="J14"/>
  <c r="J114"/>
  <c r="E7"/>
  <c r="E85"/>
  <c i="11" r="T238"/>
  <c r="J120"/>
  <c r="J37"/>
  <c r="J36"/>
  <c i="1" r="AY104"/>
  <c i="11" r="J35"/>
  <c i="1" r="AX104"/>
  <c i="11" r="BI315"/>
  <c r="BH315"/>
  <c r="BG315"/>
  <c r="BF315"/>
  <c r="T315"/>
  <c r="R315"/>
  <c r="P315"/>
  <c r="BI313"/>
  <c r="BH313"/>
  <c r="BG313"/>
  <c r="BF313"/>
  <c r="T313"/>
  <c r="R313"/>
  <c r="P313"/>
  <c r="BI312"/>
  <c r="BH312"/>
  <c r="BG312"/>
  <c r="BF312"/>
  <c r="T312"/>
  <c r="R312"/>
  <c r="P312"/>
  <c r="BI311"/>
  <c r="BH311"/>
  <c r="BG311"/>
  <c r="BF311"/>
  <c r="T311"/>
  <c r="R311"/>
  <c r="P311"/>
  <c r="BI309"/>
  <c r="BH309"/>
  <c r="BG309"/>
  <c r="BF309"/>
  <c r="T309"/>
  <c r="R309"/>
  <c r="P309"/>
  <c r="BI307"/>
  <c r="BH307"/>
  <c r="BG307"/>
  <c r="BF307"/>
  <c r="T307"/>
  <c r="R307"/>
  <c r="P307"/>
  <c r="BI305"/>
  <c r="BH305"/>
  <c r="BG305"/>
  <c r="BF305"/>
  <c r="T305"/>
  <c r="R305"/>
  <c r="P305"/>
  <c r="BI303"/>
  <c r="BH303"/>
  <c r="BG303"/>
  <c r="BF303"/>
  <c r="T303"/>
  <c r="R303"/>
  <c r="P303"/>
  <c r="BI301"/>
  <c r="BH301"/>
  <c r="BG301"/>
  <c r="BF301"/>
  <c r="T301"/>
  <c r="R301"/>
  <c r="P301"/>
  <c r="BI299"/>
  <c r="BH299"/>
  <c r="BG299"/>
  <c r="BF299"/>
  <c r="T299"/>
  <c r="R299"/>
  <c r="P299"/>
  <c r="BI297"/>
  <c r="BH297"/>
  <c r="BG297"/>
  <c r="BF297"/>
  <c r="T297"/>
  <c r="R297"/>
  <c r="P297"/>
  <c r="BI295"/>
  <c r="BH295"/>
  <c r="BG295"/>
  <c r="BF295"/>
  <c r="T295"/>
  <c r="R295"/>
  <c r="P295"/>
  <c r="BI293"/>
  <c r="BH293"/>
  <c r="BG293"/>
  <c r="BF293"/>
  <c r="T293"/>
  <c r="R293"/>
  <c r="P293"/>
  <c r="BI291"/>
  <c r="BH291"/>
  <c r="BG291"/>
  <c r="BF291"/>
  <c r="T291"/>
  <c r="R291"/>
  <c r="P291"/>
  <c r="BI289"/>
  <c r="BH289"/>
  <c r="BG289"/>
  <c r="BF289"/>
  <c r="T289"/>
  <c r="R289"/>
  <c r="P289"/>
  <c r="BI287"/>
  <c r="BH287"/>
  <c r="BG287"/>
  <c r="BF287"/>
  <c r="T287"/>
  <c r="R287"/>
  <c r="P287"/>
  <c r="BI285"/>
  <c r="BH285"/>
  <c r="BG285"/>
  <c r="BF285"/>
  <c r="T285"/>
  <c r="R285"/>
  <c r="P285"/>
  <c r="BI283"/>
  <c r="BH283"/>
  <c r="BG283"/>
  <c r="BF283"/>
  <c r="T283"/>
  <c r="R283"/>
  <c r="P283"/>
  <c r="BI281"/>
  <c r="BH281"/>
  <c r="BG281"/>
  <c r="BF281"/>
  <c r="T281"/>
  <c r="R281"/>
  <c r="P281"/>
  <c r="BI279"/>
  <c r="BH279"/>
  <c r="BG279"/>
  <c r="BF279"/>
  <c r="T279"/>
  <c r="R279"/>
  <c r="P279"/>
  <c r="BI277"/>
  <c r="BH277"/>
  <c r="BG277"/>
  <c r="BF277"/>
  <c r="T277"/>
  <c r="R277"/>
  <c r="P277"/>
  <c r="BI275"/>
  <c r="BH275"/>
  <c r="BG275"/>
  <c r="BF275"/>
  <c r="T275"/>
  <c r="R275"/>
  <c r="P275"/>
  <c r="BI273"/>
  <c r="BH273"/>
  <c r="BG273"/>
  <c r="BF273"/>
  <c r="T273"/>
  <c r="R273"/>
  <c r="P273"/>
  <c r="BI271"/>
  <c r="BH271"/>
  <c r="BG271"/>
  <c r="BF271"/>
  <c r="T271"/>
  <c r="R271"/>
  <c r="P271"/>
  <c r="BI269"/>
  <c r="BH269"/>
  <c r="BG269"/>
  <c r="BF269"/>
  <c r="T269"/>
  <c r="R269"/>
  <c r="P269"/>
  <c r="BI267"/>
  <c r="BH267"/>
  <c r="BG267"/>
  <c r="BF267"/>
  <c r="T267"/>
  <c r="R267"/>
  <c r="P267"/>
  <c r="BI265"/>
  <c r="BH265"/>
  <c r="BG265"/>
  <c r="BF265"/>
  <c r="T265"/>
  <c r="R265"/>
  <c r="P265"/>
  <c r="BI263"/>
  <c r="BH263"/>
  <c r="BG263"/>
  <c r="BF263"/>
  <c r="T263"/>
  <c r="R263"/>
  <c r="P263"/>
  <c r="BI261"/>
  <c r="BH261"/>
  <c r="BG261"/>
  <c r="BF261"/>
  <c r="T261"/>
  <c r="R261"/>
  <c r="P261"/>
  <c r="BI259"/>
  <c r="BH259"/>
  <c r="BG259"/>
  <c r="BF259"/>
  <c r="T259"/>
  <c r="R259"/>
  <c r="P259"/>
  <c r="BI257"/>
  <c r="BH257"/>
  <c r="BG257"/>
  <c r="BF257"/>
  <c r="T257"/>
  <c r="R257"/>
  <c r="P257"/>
  <c r="BI255"/>
  <c r="BH255"/>
  <c r="BG255"/>
  <c r="BF255"/>
  <c r="T255"/>
  <c r="R255"/>
  <c r="P255"/>
  <c r="BI253"/>
  <c r="BH253"/>
  <c r="BG253"/>
  <c r="BF253"/>
  <c r="T253"/>
  <c r="R253"/>
  <c r="P253"/>
  <c r="BI251"/>
  <c r="BH251"/>
  <c r="BG251"/>
  <c r="BF251"/>
  <c r="T251"/>
  <c r="R251"/>
  <c r="P251"/>
  <c r="BI249"/>
  <c r="BH249"/>
  <c r="BG249"/>
  <c r="BF249"/>
  <c r="T249"/>
  <c r="R249"/>
  <c r="P249"/>
  <c r="BI247"/>
  <c r="BH247"/>
  <c r="BG247"/>
  <c r="BF247"/>
  <c r="T247"/>
  <c r="R247"/>
  <c r="P247"/>
  <c r="BI245"/>
  <c r="BH245"/>
  <c r="BG245"/>
  <c r="BF245"/>
  <c r="T245"/>
  <c r="R245"/>
  <c r="P245"/>
  <c r="BI243"/>
  <c r="BH243"/>
  <c r="BG243"/>
  <c r="BF243"/>
  <c r="T243"/>
  <c r="R243"/>
  <c r="P243"/>
  <c r="BI241"/>
  <c r="BH241"/>
  <c r="BG241"/>
  <c r="BF241"/>
  <c r="T241"/>
  <c r="R241"/>
  <c r="P241"/>
  <c r="BI239"/>
  <c r="BH239"/>
  <c r="BG239"/>
  <c r="BF239"/>
  <c r="T239"/>
  <c r="R239"/>
  <c r="P239"/>
  <c r="BI236"/>
  <c r="BH236"/>
  <c r="BG236"/>
  <c r="BF236"/>
  <c r="T236"/>
  <c r="R236"/>
  <c r="P236"/>
  <c r="BI234"/>
  <c r="BH234"/>
  <c r="BG234"/>
  <c r="BF234"/>
  <c r="T234"/>
  <c r="R234"/>
  <c r="P234"/>
  <c r="BI232"/>
  <c r="BH232"/>
  <c r="BG232"/>
  <c r="BF232"/>
  <c r="T232"/>
  <c r="R232"/>
  <c r="P232"/>
  <c r="BI230"/>
  <c r="BH230"/>
  <c r="BG230"/>
  <c r="BF230"/>
  <c r="T230"/>
  <c r="R230"/>
  <c r="P230"/>
  <c r="BI228"/>
  <c r="BH228"/>
  <c r="BG228"/>
  <c r="BF228"/>
  <c r="T228"/>
  <c r="R228"/>
  <c r="P228"/>
  <c r="BI226"/>
  <c r="BH226"/>
  <c r="BG226"/>
  <c r="BF226"/>
  <c r="T226"/>
  <c r="R226"/>
  <c r="P226"/>
  <c r="BI224"/>
  <c r="BH224"/>
  <c r="BG224"/>
  <c r="BF224"/>
  <c r="T224"/>
  <c r="R224"/>
  <c r="P224"/>
  <c r="BI222"/>
  <c r="BH222"/>
  <c r="BG222"/>
  <c r="BF222"/>
  <c r="T222"/>
  <c r="R222"/>
  <c r="P222"/>
  <c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10"/>
  <c r="BH210"/>
  <c r="BG210"/>
  <c r="BF210"/>
  <c r="T210"/>
  <c r="R210"/>
  <c r="P210"/>
  <c r="BI208"/>
  <c r="BH208"/>
  <c r="BG208"/>
  <c r="BF208"/>
  <c r="T208"/>
  <c r="R208"/>
  <c r="P208"/>
  <c r="BI206"/>
  <c r="BH206"/>
  <c r="BG206"/>
  <c r="BF206"/>
  <c r="T206"/>
  <c r="R206"/>
  <c r="P206"/>
  <c r="BI204"/>
  <c r="BH204"/>
  <c r="BG204"/>
  <c r="BF204"/>
  <c r="T204"/>
  <c r="R204"/>
  <c r="P204"/>
  <c r="BI202"/>
  <c r="BH202"/>
  <c r="BG202"/>
  <c r="BF202"/>
  <c r="T202"/>
  <c r="R202"/>
  <c r="P202"/>
  <c r="BI200"/>
  <c r="BH200"/>
  <c r="BG200"/>
  <c r="BF200"/>
  <c r="T200"/>
  <c r="R200"/>
  <c r="P200"/>
  <c r="BI198"/>
  <c r="BH198"/>
  <c r="BG198"/>
  <c r="BF198"/>
  <c r="T198"/>
  <c r="R198"/>
  <c r="P198"/>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BI124"/>
  <c r="BH124"/>
  <c r="BG124"/>
  <c r="BF124"/>
  <c r="T124"/>
  <c r="R124"/>
  <c r="P124"/>
  <c r="BI122"/>
  <c r="BH122"/>
  <c r="BG122"/>
  <c r="BF122"/>
  <c r="T122"/>
  <c r="R122"/>
  <c r="P122"/>
  <c r="J97"/>
  <c r="F113"/>
  <c r="E111"/>
  <c r="F89"/>
  <c r="E87"/>
  <c r="J24"/>
  <c r="E24"/>
  <c r="J92"/>
  <c r="J23"/>
  <c r="J21"/>
  <c r="E21"/>
  <c r="J115"/>
  <c r="J20"/>
  <c r="J18"/>
  <c r="E18"/>
  <c r="F92"/>
  <c r="J17"/>
  <c r="J15"/>
  <c r="E15"/>
  <c r="F91"/>
  <c r="J14"/>
  <c r="J12"/>
  <c r="J89"/>
  <c r="E7"/>
  <c r="E85"/>
  <c i="10" r="J37"/>
  <c r="J36"/>
  <c i="1" r="AY103"/>
  <c i="10" r="J35"/>
  <c i="1" r="AX103"/>
  <c i="10" r="BI296"/>
  <c r="BH296"/>
  <c r="BG296"/>
  <c r="BF296"/>
  <c r="T296"/>
  <c r="R296"/>
  <c r="P296"/>
  <c r="BI294"/>
  <c r="BH294"/>
  <c r="BG294"/>
  <c r="BF294"/>
  <c r="T294"/>
  <c r="R294"/>
  <c r="P294"/>
  <c r="BI292"/>
  <c r="BH292"/>
  <c r="BG292"/>
  <c r="BF292"/>
  <c r="T292"/>
  <c r="R292"/>
  <c r="P292"/>
  <c r="BI290"/>
  <c r="BH290"/>
  <c r="BG290"/>
  <c r="BF290"/>
  <c r="T290"/>
  <c r="R290"/>
  <c r="P290"/>
  <c r="BI288"/>
  <c r="BH288"/>
  <c r="BG288"/>
  <c r="BF288"/>
  <c r="T288"/>
  <c r="R288"/>
  <c r="P288"/>
  <c r="BI286"/>
  <c r="BH286"/>
  <c r="BG286"/>
  <c r="BF286"/>
  <c r="T286"/>
  <c r="R286"/>
  <c r="P286"/>
  <c r="BI284"/>
  <c r="BH284"/>
  <c r="BG284"/>
  <c r="BF284"/>
  <c r="T284"/>
  <c r="R284"/>
  <c r="P284"/>
  <c r="BI282"/>
  <c r="BH282"/>
  <c r="BG282"/>
  <c r="BF282"/>
  <c r="T282"/>
  <c r="R282"/>
  <c r="P282"/>
  <c r="BI281"/>
  <c r="BH281"/>
  <c r="BG281"/>
  <c r="BF281"/>
  <c r="T281"/>
  <c r="R281"/>
  <c r="P281"/>
  <c r="BI280"/>
  <c r="BH280"/>
  <c r="BG280"/>
  <c r="BF280"/>
  <c r="T280"/>
  <c r="R280"/>
  <c r="P280"/>
  <c r="BI279"/>
  <c r="BH279"/>
  <c r="BG279"/>
  <c r="BF279"/>
  <c r="T279"/>
  <c r="R279"/>
  <c r="P279"/>
  <c r="BI278"/>
  <c r="BH278"/>
  <c r="BG278"/>
  <c r="BF278"/>
  <c r="T278"/>
  <c r="R278"/>
  <c r="P278"/>
  <c r="BI277"/>
  <c r="BH277"/>
  <c r="BG277"/>
  <c r="BF277"/>
  <c r="T277"/>
  <c r="R277"/>
  <c r="P277"/>
  <c r="BI276"/>
  <c r="BH276"/>
  <c r="BG276"/>
  <c r="BF276"/>
  <c r="T276"/>
  <c r="R276"/>
  <c r="P276"/>
  <c r="BI275"/>
  <c r="BH275"/>
  <c r="BG275"/>
  <c r="BF275"/>
  <c r="T275"/>
  <c r="R275"/>
  <c r="P275"/>
  <c r="BI274"/>
  <c r="BH274"/>
  <c r="BG274"/>
  <c r="BF274"/>
  <c r="T274"/>
  <c r="R274"/>
  <c r="P274"/>
  <c r="BI273"/>
  <c r="BH273"/>
  <c r="BG273"/>
  <c r="BF273"/>
  <c r="T273"/>
  <c r="R273"/>
  <c r="P273"/>
  <c r="BI272"/>
  <c r="BH272"/>
  <c r="BG272"/>
  <c r="BF272"/>
  <c r="T272"/>
  <c r="R272"/>
  <c r="P272"/>
  <c r="BI271"/>
  <c r="BH271"/>
  <c r="BG271"/>
  <c r="BF271"/>
  <c r="T271"/>
  <c r="R271"/>
  <c r="P271"/>
  <c r="BI270"/>
  <c r="BH270"/>
  <c r="BG270"/>
  <c r="BF270"/>
  <c r="T270"/>
  <c r="R270"/>
  <c r="P270"/>
  <c r="BI269"/>
  <c r="BH269"/>
  <c r="BG269"/>
  <c r="BF269"/>
  <c r="T269"/>
  <c r="R269"/>
  <c r="P269"/>
  <c r="BI268"/>
  <c r="BH268"/>
  <c r="BG268"/>
  <c r="BF268"/>
  <c r="T268"/>
  <c r="R268"/>
  <c r="P268"/>
  <c r="BI267"/>
  <c r="BH267"/>
  <c r="BG267"/>
  <c r="BF267"/>
  <c r="T267"/>
  <c r="R267"/>
  <c r="P267"/>
  <c r="BI266"/>
  <c r="BH266"/>
  <c r="BG266"/>
  <c r="BF266"/>
  <c r="T266"/>
  <c r="R266"/>
  <c r="P266"/>
  <c r="BI265"/>
  <c r="BH265"/>
  <c r="BG265"/>
  <c r="BF265"/>
  <c r="T265"/>
  <c r="R265"/>
  <c r="P265"/>
  <c r="BI264"/>
  <c r="BH264"/>
  <c r="BG264"/>
  <c r="BF264"/>
  <c r="T264"/>
  <c r="R264"/>
  <c r="P264"/>
  <c r="BI263"/>
  <c r="BH263"/>
  <c r="BG263"/>
  <c r="BF263"/>
  <c r="T263"/>
  <c r="R263"/>
  <c r="P263"/>
  <c r="BI261"/>
  <c r="BH261"/>
  <c r="BG261"/>
  <c r="BF261"/>
  <c r="T261"/>
  <c r="R261"/>
  <c r="P261"/>
  <c r="BI259"/>
  <c r="BH259"/>
  <c r="BG259"/>
  <c r="BF259"/>
  <c r="T259"/>
  <c r="R259"/>
  <c r="P259"/>
  <c r="BI257"/>
  <c r="BH257"/>
  <c r="BG257"/>
  <c r="BF257"/>
  <c r="T257"/>
  <c r="R257"/>
  <c r="P257"/>
  <c r="BI255"/>
  <c r="BH255"/>
  <c r="BG255"/>
  <c r="BF255"/>
  <c r="T255"/>
  <c r="R255"/>
  <c r="P255"/>
  <c r="BI253"/>
  <c r="BH253"/>
  <c r="BG253"/>
  <c r="BF253"/>
  <c r="T253"/>
  <c r="R253"/>
  <c r="P253"/>
  <c r="BI251"/>
  <c r="BH251"/>
  <c r="BG251"/>
  <c r="BF251"/>
  <c r="T251"/>
  <c r="R251"/>
  <c r="P251"/>
  <c r="BI249"/>
  <c r="BH249"/>
  <c r="BG249"/>
  <c r="BF249"/>
  <c r="T249"/>
  <c r="R249"/>
  <c r="P249"/>
  <c r="BI247"/>
  <c r="BH247"/>
  <c r="BG247"/>
  <c r="BF247"/>
  <c r="T247"/>
  <c r="R247"/>
  <c r="P247"/>
  <c r="BI245"/>
  <c r="BH245"/>
  <c r="BG245"/>
  <c r="BF245"/>
  <c r="T245"/>
  <c r="R245"/>
  <c r="P245"/>
  <c r="BI243"/>
  <c r="BH243"/>
  <c r="BG243"/>
  <c r="BF243"/>
  <c r="T243"/>
  <c r="R243"/>
  <c r="P243"/>
  <c r="BI241"/>
  <c r="BH241"/>
  <c r="BG241"/>
  <c r="BF241"/>
  <c r="T241"/>
  <c r="R241"/>
  <c r="P241"/>
  <c r="BI239"/>
  <c r="BH239"/>
  <c r="BG239"/>
  <c r="BF239"/>
  <c r="T239"/>
  <c r="R239"/>
  <c r="P239"/>
  <c r="BI237"/>
  <c r="BH237"/>
  <c r="BG237"/>
  <c r="BF237"/>
  <c r="T237"/>
  <c r="R237"/>
  <c r="P237"/>
  <c r="BI235"/>
  <c r="BH235"/>
  <c r="BG235"/>
  <c r="BF235"/>
  <c r="T235"/>
  <c r="R235"/>
  <c r="P235"/>
  <c r="BI233"/>
  <c r="BH233"/>
  <c r="BG233"/>
  <c r="BF233"/>
  <c r="T233"/>
  <c r="R233"/>
  <c r="P233"/>
  <c r="BI231"/>
  <c r="BH231"/>
  <c r="BG231"/>
  <c r="BF231"/>
  <c r="T231"/>
  <c r="R231"/>
  <c r="P231"/>
  <c r="BI229"/>
  <c r="BH229"/>
  <c r="BG229"/>
  <c r="BF229"/>
  <c r="T229"/>
  <c r="R229"/>
  <c r="P229"/>
  <c r="BI227"/>
  <c r="BH227"/>
  <c r="BG227"/>
  <c r="BF227"/>
  <c r="T227"/>
  <c r="R227"/>
  <c r="P227"/>
  <c r="BI225"/>
  <c r="BH225"/>
  <c r="BG225"/>
  <c r="BF225"/>
  <c r="T225"/>
  <c r="R225"/>
  <c r="P225"/>
  <c r="BI223"/>
  <c r="BH223"/>
  <c r="BG223"/>
  <c r="BF223"/>
  <c r="T223"/>
  <c r="R223"/>
  <c r="P223"/>
  <c r="BI221"/>
  <c r="BH221"/>
  <c r="BG221"/>
  <c r="BF221"/>
  <c r="T221"/>
  <c r="R221"/>
  <c r="P221"/>
  <c r="BI219"/>
  <c r="BH219"/>
  <c r="BG219"/>
  <c r="BF219"/>
  <c r="T219"/>
  <c r="R219"/>
  <c r="P219"/>
  <c r="BI217"/>
  <c r="BH217"/>
  <c r="BG217"/>
  <c r="BF217"/>
  <c r="T217"/>
  <c r="R217"/>
  <c r="P217"/>
  <c r="BI215"/>
  <c r="BH215"/>
  <c r="BG215"/>
  <c r="BF215"/>
  <c r="T215"/>
  <c r="R215"/>
  <c r="P215"/>
  <c r="BI213"/>
  <c r="BH213"/>
  <c r="BG213"/>
  <c r="BF213"/>
  <c r="T213"/>
  <c r="R213"/>
  <c r="P213"/>
  <c r="BI211"/>
  <c r="BH211"/>
  <c r="BG211"/>
  <c r="BF211"/>
  <c r="T211"/>
  <c r="R211"/>
  <c r="P211"/>
  <c r="BI209"/>
  <c r="BH209"/>
  <c r="BG209"/>
  <c r="BF209"/>
  <c r="T209"/>
  <c r="R209"/>
  <c r="P209"/>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F110"/>
  <c r="E108"/>
  <c r="F89"/>
  <c r="E87"/>
  <c r="J24"/>
  <c r="E24"/>
  <c r="J113"/>
  <c r="J23"/>
  <c r="J21"/>
  <c r="E21"/>
  <c r="J112"/>
  <c r="J20"/>
  <c r="J18"/>
  <c r="E18"/>
  <c r="F92"/>
  <c r="J17"/>
  <c r="J15"/>
  <c r="E15"/>
  <c r="F91"/>
  <c r="J14"/>
  <c r="J12"/>
  <c r="J110"/>
  <c r="E7"/>
  <c r="E85"/>
  <c i="9" r="J37"/>
  <c r="J36"/>
  <c i="1" r="AY102"/>
  <c i="9" r="J35"/>
  <c i="1" r="AX102"/>
  <c i="9" r="BI194"/>
  <c r="BH194"/>
  <c r="BG194"/>
  <c r="BF194"/>
  <c r="T194"/>
  <c r="R194"/>
  <c r="P194"/>
  <c r="BI192"/>
  <c r="BH192"/>
  <c r="BG192"/>
  <c r="BF192"/>
  <c r="T192"/>
  <c r="R192"/>
  <c r="P192"/>
  <c r="BI191"/>
  <c r="BH191"/>
  <c r="BG191"/>
  <c r="BF191"/>
  <c r="T191"/>
  <c r="R191"/>
  <c r="P191"/>
  <c r="BI189"/>
  <c r="BH189"/>
  <c r="BG189"/>
  <c r="BF189"/>
  <c r="T189"/>
  <c r="R189"/>
  <c r="P189"/>
  <c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F110"/>
  <c r="E108"/>
  <c r="F89"/>
  <c r="E87"/>
  <c r="J24"/>
  <c r="E24"/>
  <c r="J113"/>
  <c r="J23"/>
  <c r="J21"/>
  <c r="E21"/>
  <c r="J91"/>
  <c r="J20"/>
  <c r="J18"/>
  <c r="E18"/>
  <c r="F113"/>
  <c r="J17"/>
  <c r="J15"/>
  <c r="E15"/>
  <c r="F112"/>
  <c r="J14"/>
  <c r="J12"/>
  <c r="J89"/>
  <c r="E7"/>
  <c r="E106"/>
  <c i="8" r="J37"/>
  <c r="J36"/>
  <c i="1" r="AY101"/>
  <c i="8" r="J35"/>
  <c i="1" r="AX101"/>
  <c i="8" r="BI308"/>
  <c r="BH308"/>
  <c r="BG308"/>
  <c r="BF308"/>
  <c r="T308"/>
  <c r="R308"/>
  <c r="P308"/>
  <c r="BI306"/>
  <c r="BH306"/>
  <c r="BG306"/>
  <c r="BF306"/>
  <c r="T306"/>
  <c r="R306"/>
  <c r="P306"/>
  <c r="BI304"/>
  <c r="BH304"/>
  <c r="BG304"/>
  <c r="BF304"/>
  <c r="T304"/>
  <c r="R304"/>
  <c r="P304"/>
  <c r="BI302"/>
  <c r="BH302"/>
  <c r="BG302"/>
  <c r="BF302"/>
  <c r="T302"/>
  <c r="R302"/>
  <c r="P302"/>
  <c r="BI300"/>
  <c r="BH300"/>
  <c r="BG300"/>
  <c r="BF300"/>
  <c r="T300"/>
  <c r="R300"/>
  <c r="P300"/>
  <c r="BI298"/>
  <c r="BH298"/>
  <c r="BG298"/>
  <c r="BF298"/>
  <c r="T298"/>
  <c r="R298"/>
  <c r="P298"/>
  <c r="BI296"/>
  <c r="BH296"/>
  <c r="BG296"/>
  <c r="BF296"/>
  <c r="T296"/>
  <c r="R296"/>
  <c r="P296"/>
  <c r="BI294"/>
  <c r="BH294"/>
  <c r="BG294"/>
  <c r="BF294"/>
  <c r="T294"/>
  <c r="R294"/>
  <c r="P294"/>
  <c r="BI293"/>
  <c r="BH293"/>
  <c r="BG293"/>
  <c r="BF293"/>
  <c r="T293"/>
  <c r="R293"/>
  <c r="P293"/>
  <c r="BI292"/>
  <c r="BH292"/>
  <c r="BG292"/>
  <c r="BF292"/>
  <c r="T292"/>
  <c r="R292"/>
  <c r="P292"/>
  <c r="BI291"/>
  <c r="BH291"/>
  <c r="BG291"/>
  <c r="BF291"/>
  <c r="T291"/>
  <c r="R291"/>
  <c r="P291"/>
  <c r="BI290"/>
  <c r="BH290"/>
  <c r="BG290"/>
  <c r="BF290"/>
  <c r="T290"/>
  <c r="R290"/>
  <c r="P290"/>
  <c r="BI289"/>
  <c r="BH289"/>
  <c r="BG289"/>
  <c r="BF289"/>
  <c r="T289"/>
  <c r="R289"/>
  <c r="P289"/>
  <c r="BI288"/>
  <c r="BH288"/>
  <c r="BG288"/>
  <c r="BF288"/>
  <c r="T288"/>
  <c r="R288"/>
  <c r="P288"/>
  <c r="BI287"/>
  <c r="BH287"/>
  <c r="BG287"/>
  <c r="BF287"/>
  <c r="T287"/>
  <c r="R287"/>
  <c r="P287"/>
  <c r="BI286"/>
  <c r="BH286"/>
  <c r="BG286"/>
  <c r="BF286"/>
  <c r="T286"/>
  <c r="R286"/>
  <c r="P286"/>
  <c r="BI285"/>
  <c r="BH285"/>
  <c r="BG285"/>
  <c r="BF285"/>
  <c r="T285"/>
  <c r="R285"/>
  <c r="P285"/>
  <c r="BI284"/>
  <c r="BH284"/>
  <c r="BG284"/>
  <c r="BF284"/>
  <c r="T284"/>
  <c r="R284"/>
  <c r="P284"/>
  <c r="BI283"/>
  <c r="BH283"/>
  <c r="BG283"/>
  <c r="BF283"/>
  <c r="T283"/>
  <c r="R283"/>
  <c r="P283"/>
  <c r="BI282"/>
  <c r="BH282"/>
  <c r="BG282"/>
  <c r="BF282"/>
  <c r="T282"/>
  <c r="R282"/>
  <c r="P282"/>
  <c r="BI281"/>
  <c r="BH281"/>
  <c r="BG281"/>
  <c r="BF281"/>
  <c r="T281"/>
  <c r="R281"/>
  <c r="P281"/>
  <c r="BI280"/>
  <c r="BH280"/>
  <c r="BG280"/>
  <c r="BF280"/>
  <c r="T280"/>
  <c r="R280"/>
  <c r="P280"/>
  <c r="BI279"/>
  <c r="BH279"/>
  <c r="BG279"/>
  <c r="BF279"/>
  <c r="T279"/>
  <c r="R279"/>
  <c r="P279"/>
  <c r="BI278"/>
  <c r="BH278"/>
  <c r="BG278"/>
  <c r="BF278"/>
  <c r="T278"/>
  <c r="R278"/>
  <c r="P278"/>
  <c r="BI277"/>
  <c r="BH277"/>
  <c r="BG277"/>
  <c r="BF277"/>
  <c r="T277"/>
  <c r="R277"/>
  <c r="P277"/>
  <c r="BI275"/>
  <c r="BH275"/>
  <c r="BG275"/>
  <c r="BF275"/>
  <c r="T275"/>
  <c r="R275"/>
  <c r="P275"/>
  <c r="BI273"/>
  <c r="BH273"/>
  <c r="BG273"/>
  <c r="BF273"/>
  <c r="T273"/>
  <c r="R273"/>
  <c r="P273"/>
  <c r="BI271"/>
  <c r="BH271"/>
  <c r="BG271"/>
  <c r="BF271"/>
  <c r="T271"/>
  <c r="R271"/>
  <c r="P271"/>
  <c r="BI269"/>
  <c r="BH269"/>
  <c r="BG269"/>
  <c r="BF269"/>
  <c r="T269"/>
  <c r="R269"/>
  <c r="P269"/>
  <c r="BI267"/>
  <c r="BH267"/>
  <c r="BG267"/>
  <c r="BF267"/>
  <c r="T267"/>
  <c r="R267"/>
  <c r="P267"/>
  <c r="BI265"/>
  <c r="BH265"/>
  <c r="BG265"/>
  <c r="BF265"/>
  <c r="T265"/>
  <c r="R265"/>
  <c r="P265"/>
  <c r="BI263"/>
  <c r="BH263"/>
  <c r="BG263"/>
  <c r="BF263"/>
  <c r="T263"/>
  <c r="R263"/>
  <c r="P263"/>
  <c r="BI261"/>
  <c r="BH261"/>
  <c r="BG261"/>
  <c r="BF261"/>
  <c r="T261"/>
  <c r="R261"/>
  <c r="P261"/>
  <c r="BI259"/>
  <c r="BH259"/>
  <c r="BG259"/>
  <c r="BF259"/>
  <c r="T259"/>
  <c r="R259"/>
  <c r="P259"/>
  <c r="BI257"/>
  <c r="BH257"/>
  <c r="BG257"/>
  <c r="BF257"/>
  <c r="T257"/>
  <c r="R257"/>
  <c r="P257"/>
  <c r="BI255"/>
  <c r="BH255"/>
  <c r="BG255"/>
  <c r="BF255"/>
  <c r="T255"/>
  <c r="R255"/>
  <c r="P255"/>
  <c r="BI253"/>
  <c r="BH253"/>
  <c r="BG253"/>
  <c r="BF253"/>
  <c r="T253"/>
  <c r="R253"/>
  <c r="P253"/>
  <c r="BI251"/>
  <c r="BH251"/>
  <c r="BG251"/>
  <c r="BF251"/>
  <c r="T251"/>
  <c r="R251"/>
  <c r="P251"/>
  <c r="BI249"/>
  <c r="BH249"/>
  <c r="BG249"/>
  <c r="BF249"/>
  <c r="T249"/>
  <c r="R249"/>
  <c r="P249"/>
  <c r="BI247"/>
  <c r="BH247"/>
  <c r="BG247"/>
  <c r="BF247"/>
  <c r="T247"/>
  <c r="R247"/>
  <c r="P247"/>
  <c r="BI245"/>
  <c r="BH245"/>
  <c r="BG245"/>
  <c r="BF245"/>
  <c r="T245"/>
  <c r="R245"/>
  <c r="P245"/>
  <c r="BI243"/>
  <c r="BH243"/>
  <c r="BG243"/>
  <c r="BF243"/>
  <c r="T243"/>
  <c r="R243"/>
  <c r="P243"/>
  <c r="BI241"/>
  <c r="BH241"/>
  <c r="BG241"/>
  <c r="BF241"/>
  <c r="T241"/>
  <c r="R241"/>
  <c r="P241"/>
  <c r="BI239"/>
  <c r="BH239"/>
  <c r="BG239"/>
  <c r="BF239"/>
  <c r="T239"/>
  <c r="R239"/>
  <c r="P239"/>
  <c r="BI237"/>
  <c r="BH237"/>
  <c r="BG237"/>
  <c r="BF237"/>
  <c r="T237"/>
  <c r="R237"/>
  <c r="P237"/>
  <c r="BI235"/>
  <c r="BH235"/>
  <c r="BG235"/>
  <c r="BF235"/>
  <c r="T235"/>
  <c r="R235"/>
  <c r="P235"/>
  <c r="BI233"/>
  <c r="BH233"/>
  <c r="BG233"/>
  <c r="BF233"/>
  <c r="T233"/>
  <c r="R233"/>
  <c r="P233"/>
  <c r="BI231"/>
  <c r="BH231"/>
  <c r="BG231"/>
  <c r="BF231"/>
  <c r="T231"/>
  <c r="R231"/>
  <c r="P231"/>
  <c r="BI229"/>
  <c r="BH229"/>
  <c r="BG229"/>
  <c r="BF229"/>
  <c r="T229"/>
  <c r="R229"/>
  <c r="P229"/>
  <c r="BI227"/>
  <c r="BH227"/>
  <c r="BG227"/>
  <c r="BF227"/>
  <c r="T227"/>
  <c r="R227"/>
  <c r="P227"/>
  <c r="BI225"/>
  <c r="BH225"/>
  <c r="BG225"/>
  <c r="BF225"/>
  <c r="T225"/>
  <c r="R225"/>
  <c r="P225"/>
  <c r="BI223"/>
  <c r="BH223"/>
  <c r="BG223"/>
  <c r="BF223"/>
  <c r="T223"/>
  <c r="R223"/>
  <c r="P223"/>
  <c r="BI221"/>
  <c r="BH221"/>
  <c r="BG221"/>
  <c r="BF221"/>
  <c r="T221"/>
  <c r="R221"/>
  <c r="P221"/>
  <c r="BI219"/>
  <c r="BH219"/>
  <c r="BG219"/>
  <c r="BF219"/>
  <c r="T219"/>
  <c r="R219"/>
  <c r="P219"/>
  <c r="BI217"/>
  <c r="BH217"/>
  <c r="BG217"/>
  <c r="BF217"/>
  <c r="T217"/>
  <c r="R217"/>
  <c r="P217"/>
  <c r="BI215"/>
  <c r="BH215"/>
  <c r="BG215"/>
  <c r="BF215"/>
  <c r="T215"/>
  <c r="R215"/>
  <c r="P215"/>
  <c r="BI213"/>
  <c r="BH213"/>
  <c r="BG213"/>
  <c r="BF213"/>
  <c r="T213"/>
  <c r="R213"/>
  <c r="P213"/>
  <c r="BI211"/>
  <c r="BH211"/>
  <c r="BG211"/>
  <c r="BF211"/>
  <c r="T211"/>
  <c r="R211"/>
  <c r="P211"/>
  <c r="BI209"/>
  <c r="BH209"/>
  <c r="BG209"/>
  <c r="BF209"/>
  <c r="T209"/>
  <c r="R209"/>
  <c r="P209"/>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F110"/>
  <c r="E108"/>
  <c r="F89"/>
  <c r="E87"/>
  <c r="J24"/>
  <c r="E24"/>
  <c r="J113"/>
  <c r="J23"/>
  <c r="J21"/>
  <c r="E21"/>
  <c r="J91"/>
  <c r="J20"/>
  <c r="J18"/>
  <c r="E18"/>
  <c r="F113"/>
  <c r="J17"/>
  <c r="J15"/>
  <c r="E15"/>
  <c r="F112"/>
  <c r="J14"/>
  <c r="J12"/>
  <c r="J89"/>
  <c r="E7"/>
  <c r="E106"/>
  <c i="7" r="J122"/>
  <c r="J37"/>
  <c r="J36"/>
  <c i="1" r="AY100"/>
  <c i="7" r="J35"/>
  <c i="1" r="AX100"/>
  <c i="7" r="BI363"/>
  <c r="BH363"/>
  <c r="BG363"/>
  <c r="BF363"/>
  <c r="T363"/>
  <c r="R363"/>
  <c r="P363"/>
  <c r="BI361"/>
  <c r="BH361"/>
  <c r="BG361"/>
  <c r="BF361"/>
  <c r="T361"/>
  <c r="R361"/>
  <c r="P361"/>
  <c r="BI360"/>
  <c r="BH360"/>
  <c r="BG360"/>
  <c r="BF360"/>
  <c r="T360"/>
  <c r="R360"/>
  <c r="P360"/>
  <c r="BI359"/>
  <c r="BH359"/>
  <c r="BG359"/>
  <c r="BF359"/>
  <c r="T359"/>
  <c r="R359"/>
  <c r="P359"/>
  <c r="BI357"/>
  <c r="BH357"/>
  <c r="BG357"/>
  <c r="BF357"/>
  <c r="T357"/>
  <c r="R357"/>
  <c r="P357"/>
  <c r="BI355"/>
  <c r="BH355"/>
  <c r="BG355"/>
  <c r="BF355"/>
  <c r="T355"/>
  <c r="R355"/>
  <c r="P355"/>
  <c r="BI353"/>
  <c r="BH353"/>
  <c r="BG353"/>
  <c r="BF353"/>
  <c r="T353"/>
  <c r="R353"/>
  <c r="P353"/>
  <c r="BI351"/>
  <c r="BH351"/>
  <c r="BG351"/>
  <c r="BF351"/>
  <c r="T351"/>
  <c r="R351"/>
  <c r="P351"/>
  <c r="BI349"/>
  <c r="BH349"/>
  <c r="BG349"/>
  <c r="BF349"/>
  <c r="T349"/>
  <c r="R349"/>
  <c r="P349"/>
  <c r="BI347"/>
  <c r="BH347"/>
  <c r="BG347"/>
  <c r="BF347"/>
  <c r="T347"/>
  <c r="R347"/>
  <c r="P347"/>
  <c r="BI345"/>
  <c r="BH345"/>
  <c r="BG345"/>
  <c r="BF345"/>
  <c r="T345"/>
  <c r="R345"/>
  <c r="P345"/>
  <c r="BI343"/>
  <c r="BH343"/>
  <c r="BG343"/>
  <c r="BF343"/>
  <c r="T343"/>
  <c r="R343"/>
  <c r="P343"/>
  <c r="BI341"/>
  <c r="BH341"/>
  <c r="BG341"/>
  <c r="BF341"/>
  <c r="T341"/>
  <c r="R341"/>
  <c r="P341"/>
  <c r="BI339"/>
  <c r="BH339"/>
  <c r="BG339"/>
  <c r="BF339"/>
  <c r="T339"/>
  <c r="R339"/>
  <c r="P339"/>
  <c r="BI337"/>
  <c r="BH337"/>
  <c r="BG337"/>
  <c r="BF337"/>
  <c r="T337"/>
  <c r="R337"/>
  <c r="P337"/>
  <c r="BI335"/>
  <c r="BH335"/>
  <c r="BG335"/>
  <c r="BF335"/>
  <c r="T335"/>
  <c r="R335"/>
  <c r="P335"/>
  <c r="BI333"/>
  <c r="BH333"/>
  <c r="BG333"/>
  <c r="BF333"/>
  <c r="T333"/>
  <c r="R333"/>
  <c r="P333"/>
  <c r="BI331"/>
  <c r="BH331"/>
  <c r="BG331"/>
  <c r="BF331"/>
  <c r="T331"/>
  <c r="R331"/>
  <c r="P331"/>
  <c r="BI329"/>
  <c r="BH329"/>
  <c r="BG329"/>
  <c r="BF329"/>
  <c r="T329"/>
  <c r="R329"/>
  <c r="P329"/>
  <c r="BI326"/>
  <c r="BH326"/>
  <c r="BG326"/>
  <c r="BF326"/>
  <c r="T326"/>
  <c r="R326"/>
  <c r="P326"/>
  <c r="BI324"/>
  <c r="BH324"/>
  <c r="BG324"/>
  <c r="BF324"/>
  <c r="T324"/>
  <c r="R324"/>
  <c r="P324"/>
  <c r="BI322"/>
  <c r="BH322"/>
  <c r="BG322"/>
  <c r="BF322"/>
  <c r="T322"/>
  <c r="R322"/>
  <c r="P322"/>
  <c r="BI320"/>
  <c r="BH320"/>
  <c r="BG320"/>
  <c r="BF320"/>
  <c r="T320"/>
  <c r="R320"/>
  <c r="P320"/>
  <c r="BI318"/>
  <c r="BH318"/>
  <c r="BG318"/>
  <c r="BF318"/>
  <c r="T318"/>
  <c r="R318"/>
  <c r="P318"/>
  <c r="BI316"/>
  <c r="BH316"/>
  <c r="BG316"/>
  <c r="BF316"/>
  <c r="T316"/>
  <c r="R316"/>
  <c r="P316"/>
  <c r="BI314"/>
  <c r="BH314"/>
  <c r="BG314"/>
  <c r="BF314"/>
  <c r="T314"/>
  <c r="R314"/>
  <c r="P314"/>
  <c r="BI312"/>
  <c r="BH312"/>
  <c r="BG312"/>
  <c r="BF312"/>
  <c r="T312"/>
  <c r="R312"/>
  <c r="P312"/>
  <c r="BI310"/>
  <c r="BH310"/>
  <c r="BG310"/>
  <c r="BF310"/>
  <c r="T310"/>
  <c r="R310"/>
  <c r="P310"/>
  <c r="BI308"/>
  <c r="BH308"/>
  <c r="BG308"/>
  <c r="BF308"/>
  <c r="T308"/>
  <c r="R308"/>
  <c r="P308"/>
  <c r="BI306"/>
  <c r="BH306"/>
  <c r="BG306"/>
  <c r="BF306"/>
  <c r="T306"/>
  <c r="R306"/>
  <c r="P306"/>
  <c r="BI304"/>
  <c r="BH304"/>
  <c r="BG304"/>
  <c r="BF304"/>
  <c r="T304"/>
  <c r="R304"/>
  <c r="P304"/>
  <c r="BI302"/>
  <c r="BH302"/>
  <c r="BG302"/>
  <c r="BF302"/>
  <c r="T302"/>
  <c r="R302"/>
  <c r="P302"/>
  <c r="BI300"/>
  <c r="BH300"/>
  <c r="BG300"/>
  <c r="BF300"/>
  <c r="T300"/>
  <c r="R300"/>
  <c r="P300"/>
  <c r="BI298"/>
  <c r="BH298"/>
  <c r="BG298"/>
  <c r="BF298"/>
  <c r="T298"/>
  <c r="R298"/>
  <c r="P298"/>
  <c r="BI296"/>
  <c r="BH296"/>
  <c r="BG296"/>
  <c r="BF296"/>
  <c r="T296"/>
  <c r="R296"/>
  <c r="P296"/>
  <c r="BI294"/>
  <c r="BH294"/>
  <c r="BG294"/>
  <c r="BF294"/>
  <c r="T294"/>
  <c r="R294"/>
  <c r="P294"/>
  <c r="BI292"/>
  <c r="BH292"/>
  <c r="BG292"/>
  <c r="BF292"/>
  <c r="T292"/>
  <c r="R292"/>
  <c r="P292"/>
  <c r="BI290"/>
  <c r="BH290"/>
  <c r="BG290"/>
  <c r="BF290"/>
  <c r="T290"/>
  <c r="R290"/>
  <c r="P290"/>
  <c r="BI288"/>
  <c r="BH288"/>
  <c r="BG288"/>
  <c r="BF288"/>
  <c r="T288"/>
  <c r="R288"/>
  <c r="P288"/>
  <c r="BI286"/>
  <c r="BH286"/>
  <c r="BG286"/>
  <c r="BF286"/>
  <c r="T286"/>
  <c r="R286"/>
  <c r="P286"/>
  <c r="BI284"/>
  <c r="BH284"/>
  <c r="BG284"/>
  <c r="BF284"/>
  <c r="T284"/>
  <c r="R284"/>
  <c r="P284"/>
  <c r="BI282"/>
  <c r="BH282"/>
  <c r="BG282"/>
  <c r="BF282"/>
  <c r="T282"/>
  <c r="R282"/>
  <c r="P282"/>
  <c r="BI280"/>
  <c r="BH280"/>
  <c r="BG280"/>
  <c r="BF280"/>
  <c r="T280"/>
  <c r="R280"/>
  <c r="P280"/>
  <c r="BI278"/>
  <c r="BH278"/>
  <c r="BG278"/>
  <c r="BF278"/>
  <c r="T278"/>
  <c r="R278"/>
  <c r="P278"/>
  <c r="BI276"/>
  <c r="BH276"/>
  <c r="BG276"/>
  <c r="BF276"/>
  <c r="T276"/>
  <c r="R276"/>
  <c r="P276"/>
  <c r="BI274"/>
  <c r="BH274"/>
  <c r="BG274"/>
  <c r="BF274"/>
  <c r="T274"/>
  <c r="R274"/>
  <c r="P274"/>
  <c r="BI272"/>
  <c r="BH272"/>
  <c r="BG272"/>
  <c r="BF272"/>
  <c r="T272"/>
  <c r="R272"/>
  <c r="P272"/>
  <c r="BI270"/>
  <c r="BH270"/>
  <c r="BG270"/>
  <c r="BF270"/>
  <c r="T270"/>
  <c r="R270"/>
  <c r="P270"/>
  <c r="BI268"/>
  <c r="BH268"/>
  <c r="BG268"/>
  <c r="BF268"/>
  <c r="T268"/>
  <c r="R268"/>
  <c r="P268"/>
  <c r="BI266"/>
  <c r="BH266"/>
  <c r="BG266"/>
  <c r="BF266"/>
  <c r="T266"/>
  <c r="R266"/>
  <c r="P266"/>
  <c r="BI264"/>
  <c r="BH264"/>
  <c r="BG264"/>
  <c r="BF264"/>
  <c r="T264"/>
  <c r="R264"/>
  <c r="P264"/>
  <c r="BI262"/>
  <c r="BH262"/>
  <c r="BG262"/>
  <c r="BF262"/>
  <c r="T262"/>
  <c r="R262"/>
  <c r="P262"/>
  <c r="BI260"/>
  <c r="BH260"/>
  <c r="BG260"/>
  <c r="BF260"/>
  <c r="T260"/>
  <c r="R260"/>
  <c r="P260"/>
  <c r="BI258"/>
  <c r="BH258"/>
  <c r="BG258"/>
  <c r="BF258"/>
  <c r="T258"/>
  <c r="R258"/>
  <c r="P258"/>
  <c r="BI255"/>
  <c r="BH255"/>
  <c r="BG255"/>
  <c r="BF255"/>
  <c r="T255"/>
  <c r="R255"/>
  <c r="P255"/>
  <c r="BI253"/>
  <c r="BH253"/>
  <c r="BG253"/>
  <c r="BF253"/>
  <c r="T253"/>
  <c r="R253"/>
  <c r="P253"/>
  <c r="BI251"/>
  <c r="BH251"/>
  <c r="BG251"/>
  <c r="BF251"/>
  <c r="T251"/>
  <c r="R251"/>
  <c r="P251"/>
  <c r="BI249"/>
  <c r="BH249"/>
  <c r="BG249"/>
  <c r="BF249"/>
  <c r="T249"/>
  <c r="R249"/>
  <c r="P249"/>
  <c r="BI247"/>
  <c r="BH247"/>
  <c r="BG247"/>
  <c r="BF247"/>
  <c r="T247"/>
  <c r="R247"/>
  <c r="P247"/>
  <c r="BI245"/>
  <c r="BH245"/>
  <c r="BG245"/>
  <c r="BF245"/>
  <c r="T245"/>
  <c r="R245"/>
  <c r="P245"/>
  <c r="BI243"/>
  <c r="BH243"/>
  <c r="BG243"/>
  <c r="BF243"/>
  <c r="T243"/>
  <c r="R243"/>
  <c r="P243"/>
  <c r="BI241"/>
  <c r="BH241"/>
  <c r="BG241"/>
  <c r="BF241"/>
  <c r="T241"/>
  <c r="R241"/>
  <c r="P241"/>
  <c r="BI239"/>
  <c r="BH239"/>
  <c r="BG239"/>
  <c r="BF239"/>
  <c r="T239"/>
  <c r="R239"/>
  <c r="P239"/>
  <c r="BI237"/>
  <c r="BH237"/>
  <c r="BG237"/>
  <c r="BF237"/>
  <c r="T237"/>
  <c r="R237"/>
  <c r="P237"/>
  <c r="BI235"/>
  <c r="BH235"/>
  <c r="BG235"/>
  <c r="BF235"/>
  <c r="T235"/>
  <c r="R235"/>
  <c r="P235"/>
  <c r="BI233"/>
  <c r="BH233"/>
  <c r="BG233"/>
  <c r="BF233"/>
  <c r="T233"/>
  <c r="R233"/>
  <c r="P233"/>
  <c r="BI231"/>
  <c r="BH231"/>
  <c r="BG231"/>
  <c r="BF231"/>
  <c r="T231"/>
  <c r="R231"/>
  <c r="P231"/>
  <c r="BI229"/>
  <c r="BH229"/>
  <c r="BG229"/>
  <c r="BF229"/>
  <c r="T229"/>
  <c r="R229"/>
  <c r="P229"/>
  <c r="BI227"/>
  <c r="BH227"/>
  <c r="BG227"/>
  <c r="BF227"/>
  <c r="T227"/>
  <c r="R227"/>
  <c r="P227"/>
  <c r="BI224"/>
  <c r="BH224"/>
  <c r="BG224"/>
  <c r="BF224"/>
  <c r="T224"/>
  <c r="R224"/>
  <c r="P224"/>
  <c r="BI222"/>
  <c r="BH222"/>
  <c r="BG222"/>
  <c r="BF222"/>
  <c r="T222"/>
  <c r="R222"/>
  <c r="P222"/>
  <c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10"/>
  <c r="BH210"/>
  <c r="BG210"/>
  <c r="BF210"/>
  <c r="T210"/>
  <c r="R210"/>
  <c r="P210"/>
  <c r="BI208"/>
  <c r="BH208"/>
  <c r="BG208"/>
  <c r="BF208"/>
  <c r="T208"/>
  <c r="R208"/>
  <c r="P208"/>
  <c r="BI206"/>
  <c r="BH206"/>
  <c r="BG206"/>
  <c r="BF206"/>
  <c r="T206"/>
  <c r="R206"/>
  <c r="P206"/>
  <c r="BI204"/>
  <c r="BH204"/>
  <c r="BG204"/>
  <c r="BF204"/>
  <c r="T204"/>
  <c r="R204"/>
  <c r="P204"/>
  <c r="BI202"/>
  <c r="BH202"/>
  <c r="BG202"/>
  <c r="BF202"/>
  <c r="T202"/>
  <c r="R202"/>
  <c r="P202"/>
  <c r="BI200"/>
  <c r="BH200"/>
  <c r="BG200"/>
  <c r="BF200"/>
  <c r="T200"/>
  <c r="R200"/>
  <c r="P200"/>
  <c r="BI198"/>
  <c r="BH198"/>
  <c r="BG198"/>
  <c r="BF198"/>
  <c r="T198"/>
  <c r="R198"/>
  <c r="P198"/>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BI124"/>
  <c r="BH124"/>
  <c r="BG124"/>
  <c r="BF124"/>
  <c r="T124"/>
  <c r="R124"/>
  <c r="P124"/>
  <c r="J97"/>
  <c r="F115"/>
  <c r="E113"/>
  <c r="F89"/>
  <c r="E87"/>
  <c r="J24"/>
  <c r="E24"/>
  <c r="J92"/>
  <c r="J23"/>
  <c r="J21"/>
  <c r="E21"/>
  <c r="J91"/>
  <c r="J20"/>
  <c r="J18"/>
  <c r="E18"/>
  <c r="F118"/>
  <c r="J17"/>
  <c r="J15"/>
  <c r="E15"/>
  <c r="F117"/>
  <c r="J14"/>
  <c r="J12"/>
  <c r="J115"/>
  <c r="E7"/>
  <c r="E85"/>
  <c i="6" r="J37"/>
  <c r="J36"/>
  <c i="1" r="AY99"/>
  <c i="6" r="J35"/>
  <c i="1" r="AX99"/>
  <c i="6" r="BI303"/>
  <c r="BH303"/>
  <c r="BG303"/>
  <c r="BF303"/>
  <c r="T303"/>
  <c r="R303"/>
  <c r="P303"/>
  <c r="BI301"/>
  <c r="BH301"/>
  <c r="BG301"/>
  <c r="BF301"/>
  <c r="T301"/>
  <c r="R301"/>
  <c r="P301"/>
  <c r="BI300"/>
  <c r="BH300"/>
  <c r="BG300"/>
  <c r="BF300"/>
  <c r="T300"/>
  <c r="R300"/>
  <c r="P300"/>
  <c r="BI298"/>
  <c r="BH298"/>
  <c r="BG298"/>
  <c r="BF298"/>
  <c r="T298"/>
  <c r="R298"/>
  <c r="P298"/>
  <c r="BI296"/>
  <c r="BH296"/>
  <c r="BG296"/>
  <c r="BF296"/>
  <c r="T296"/>
  <c r="R296"/>
  <c r="P296"/>
  <c r="BI294"/>
  <c r="BH294"/>
  <c r="BG294"/>
  <c r="BF294"/>
  <c r="T294"/>
  <c r="R294"/>
  <c r="P294"/>
  <c r="BI292"/>
  <c r="BH292"/>
  <c r="BG292"/>
  <c r="BF292"/>
  <c r="T292"/>
  <c r="R292"/>
  <c r="P292"/>
  <c r="BI290"/>
  <c r="BH290"/>
  <c r="BG290"/>
  <c r="BF290"/>
  <c r="T290"/>
  <c r="R290"/>
  <c r="P290"/>
  <c r="BI288"/>
  <c r="BH288"/>
  <c r="BG288"/>
  <c r="BF288"/>
  <c r="T288"/>
  <c r="R288"/>
  <c r="P288"/>
  <c r="BI287"/>
  <c r="BH287"/>
  <c r="BG287"/>
  <c r="BF287"/>
  <c r="T287"/>
  <c r="R287"/>
  <c r="P287"/>
  <c r="BI286"/>
  <c r="BH286"/>
  <c r="BG286"/>
  <c r="BF286"/>
  <c r="T286"/>
  <c r="R286"/>
  <c r="P286"/>
  <c r="BI285"/>
  <c r="BH285"/>
  <c r="BG285"/>
  <c r="BF285"/>
  <c r="T285"/>
  <c r="R285"/>
  <c r="P285"/>
  <c r="BI284"/>
  <c r="BH284"/>
  <c r="BG284"/>
  <c r="BF284"/>
  <c r="T284"/>
  <c r="R284"/>
  <c r="P284"/>
  <c r="BI283"/>
  <c r="BH283"/>
  <c r="BG283"/>
  <c r="BF283"/>
  <c r="T283"/>
  <c r="R283"/>
  <c r="P283"/>
  <c r="BI282"/>
  <c r="BH282"/>
  <c r="BG282"/>
  <c r="BF282"/>
  <c r="T282"/>
  <c r="R282"/>
  <c r="P282"/>
  <c r="BI281"/>
  <c r="BH281"/>
  <c r="BG281"/>
  <c r="BF281"/>
  <c r="T281"/>
  <c r="R281"/>
  <c r="P281"/>
  <c r="BI280"/>
  <c r="BH280"/>
  <c r="BG280"/>
  <c r="BF280"/>
  <c r="T280"/>
  <c r="R280"/>
  <c r="P280"/>
  <c r="BI279"/>
  <c r="BH279"/>
  <c r="BG279"/>
  <c r="BF279"/>
  <c r="T279"/>
  <c r="R279"/>
  <c r="P279"/>
  <c r="BI278"/>
  <c r="BH278"/>
  <c r="BG278"/>
  <c r="BF278"/>
  <c r="T278"/>
  <c r="R278"/>
  <c r="P278"/>
  <c r="BI277"/>
  <c r="BH277"/>
  <c r="BG277"/>
  <c r="BF277"/>
  <c r="T277"/>
  <c r="R277"/>
  <c r="P277"/>
  <c r="BI276"/>
  <c r="BH276"/>
  <c r="BG276"/>
  <c r="BF276"/>
  <c r="T276"/>
  <c r="R276"/>
  <c r="P276"/>
  <c r="BI275"/>
  <c r="BH275"/>
  <c r="BG275"/>
  <c r="BF275"/>
  <c r="T275"/>
  <c r="R275"/>
  <c r="P275"/>
  <c r="BI274"/>
  <c r="BH274"/>
  <c r="BG274"/>
  <c r="BF274"/>
  <c r="T274"/>
  <c r="R274"/>
  <c r="P274"/>
  <c r="BI273"/>
  <c r="BH273"/>
  <c r="BG273"/>
  <c r="BF273"/>
  <c r="T273"/>
  <c r="R273"/>
  <c r="P273"/>
  <c r="BI272"/>
  <c r="BH272"/>
  <c r="BG272"/>
  <c r="BF272"/>
  <c r="T272"/>
  <c r="R272"/>
  <c r="P272"/>
  <c r="BI271"/>
  <c r="BH271"/>
  <c r="BG271"/>
  <c r="BF271"/>
  <c r="T271"/>
  <c r="R271"/>
  <c r="P271"/>
  <c r="BI269"/>
  <c r="BH269"/>
  <c r="BG269"/>
  <c r="BF269"/>
  <c r="T269"/>
  <c r="R269"/>
  <c r="P269"/>
  <c r="BI267"/>
  <c r="BH267"/>
  <c r="BG267"/>
  <c r="BF267"/>
  <c r="T267"/>
  <c r="R267"/>
  <c r="P267"/>
  <c r="BI265"/>
  <c r="BH265"/>
  <c r="BG265"/>
  <c r="BF265"/>
  <c r="T265"/>
  <c r="R265"/>
  <c r="P265"/>
  <c r="BI263"/>
  <c r="BH263"/>
  <c r="BG263"/>
  <c r="BF263"/>
  <c r="T263"/>
  <c r="R263"/>
  <c r="P263"/>
  <c r="BI261"/>
  <c r="BH261"/>
  <c r="BG261"/>
  <c r="BF261"/>
  <c r="T261"/>
  <c r="R261"/>
  <c r="P261"/>
  <c r="BI259"/>
  <c r="BH259"/>
  <c r="BG259"/>
  <c r="BF259"/>
  <c r="T259"/>
  <c r="R259"/>
  <c r="P259"/>
  <c r="BI257"/>
  <c r="BH257"/>
  <c r="BG257"/>
  <c r="BF257"/>
  <c r="T257"/>
  <c r="R257"/>
  <c r="P257"/>
  <c r="BI255"/>
  <c r="BH255"/>
  <c r="BG255"/>
  <c r="BF255"/>
  <c r="T255"/>
  <c r="R255"/>
  <c r="P255"/>
  <c r="BI253"/>
  <c r="BH253"/>
  <c r="BG253"/>
  <c r="BF253"/>
  <c r="T253"/>
  <c r="R253"/>
  <c r="P253"/>
  <c r="BI251"/>
  <c r="BH251"/>
  <c r="BG251"/>
  <c r="BF251"/>
  <c r="T251"/>
  <c r="R251"/>
  <c r="P251"/>
  <c r="BI249"/>
  <c r="BH249"/>
  <c r="BG249"/>
  <c r="BF249"/>
  <c r="T249"/>
  <c r="R249"/>
  <c r="P249"/>
  <c r="BI247"/>
  <c r="BH247"/>
  <c r="BG247"/>
  <c r="BF247"/>
  <c r="T247"/>
  <c r="R247"/>
  <c r="P247"/>
  <c r="BI245"/>
  <c r="BH245"/>
  <c r="BG245"/>
  <c r="BF245"/>
  <c r="T245"/>
  <c r="R245"/>
  <c r="P245"/>
  <c r="BI243"/>
  <c r="BH243"/>
  <c r="BG243"/>
  <c r="BF243"/>
  <c r="T243"/>
  <c r="R243"/>
  <c r="P243"/>
  <c r="BI241"/>
  <c r="BH241"/>
  <c r="BG241"/>
  <c r="BF241"/>
  <c r="T241"/>
  <c r="R241"/>
  <c r="P241"/>
  <c r="BI239"/>
  <c r="BH239"/>
  <c r="BG239"/>
  <c r="BF239"/>
  <c r="T239"/>
  <c r="R239"/>
  <c r="P239"/>
  <c r="BI237"/>
  <c r="BH237"/>
  <c r="BG237"/>
  <c r="BF237"/>
  <c r="T237"/>
  <c r="R237"/>
  <c r="P237"/>
  <c r="BI235"/>
  <c r="BH235"/>
  <c r="BG235"/>
  <c r="BF235"/>
  <c r="T235"/>
  <c r="R235"/>
  <c r="P235"/>
  <c r="BI233"/>
  <c r="BH233"/>
  <c r="BG233"/>
  <c r="BF233"/>
  <c r="T233"/>
  <c r="R233"/>
  <c r="P233"/>
  <c r="BI231"/>
  <c r="BH231"/>
  <c r="BG231"/>
  <c r="BF231"/>
  <c r="T231"/>
  <c r="R231"/>
  <c r="P231"/>
  <c r="BI229"/>
  <c r="BH229"/>
  <c r="BG229"/>
  <c r="BF229"/>
  <c r="T229"/>
  <c r="R229"/>
  <c r="P229"/>
  <c r="BI227"/>
  <c r="BH227"/>
  <c r="BG227"/>
  <c r="BF227"/>
  <c r="T227"/>
  <c r="R227"/>
  <c r="P227"/>
  <c r="BI225"/>
  <c r="BH225"/>
  <c r="BG225"/>
  <c r="BF225"/>
  <c r="T225"/>
  <c r="R225"/>
  <c r="P225"/>
  <c r="BI223"/>
  <c r="BH223"/>
  <c r="BG223"/>
  <c r="BF223"/>
  <c r="T223"/>
  <c r="R223"/>
  <c r="P223"/>
  <c r="BI221"/>
  <c r="BH221"/>
  <c r="BG221"/>
  <c r="BF221"/>
  <c r="T221"/>
  <c r="R221"/>
  <c r="P221"/>
  <c r="BI219"/>
  <c r="BH219"/>
  <c r="BG219"/>
  <c r="BF219"/>
  <c r="T219"/>
  <c r="R219"/>
  <c r="P219"/>
  <c r="BI217"/>
  <c r="BH217"/>
  <c r="BG217"/>
  <c r="BF217"/>
  <c r="T217"/>
  <c r="R217"/>
  <c r="P217"/>
  <c r="BI215"/>
  <c r="BH215"/>
  <c r="BG215"/>
  <c r="BF215"/>
  <c r="T215"/>
  <c r="R215"/>
  <c r="P215"/>
  <c r="BI213"/>
  <c r="BH213"/>
  <c r="BG213"/>
  <c r="BF213"/>
  <c r="T213"/>
  <c r="R213"/>
  <c r="P213"/>
  <c r="BI211"/>
  <c r="BH211"/>
  <c r="BG211"/>
  <c r="BF211"/>
  <c r="T211"/>
  <c r="R211"/>
  <c r="P211"/>
  <c r="BI209"/>
  <c r="BH209"/>
  <c r="BG209"/>
  <c r="BF209"/>
  <c r="T209"/>
  <c r="R209"/>
  <c r="P209"/>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F110"/>
  <c r="E108"/>
  <c r="F89"/>
  <c r="E87"/>
  <c r="J24"/>
  <c r="E24"/>
  <c r="J113"/>
  <c r="J23"/>
  <c r="J21"/>
  <c r="E21"/>
  <c r="J112"/>
  <c r="J20"/>
  <c r="J18"/>
  <c r="E18"/>
  <c r="F113"/>
  <c r="J17"/>
  <c r="J15"/>
  <c r="E15"/>
  <c r="F112"/>
  <c r="J14"/>
  <c r="J12"/>
  <c r="J89"/>
  <c r="E7"/>
  <c r="E106"/>
  <c i="5" r="J122"/>
  <c r="J37"/>
  <c r="J36"/>
  <c i="1" r="AY98"/>
  <c i="5" r="J35"/>
  <c i="1" r="AX98"/>
  <c i="5" r="BI477"/>
  <c r="BH477"/>
  <c r="BG477"/>
  <c r="BF477"/>
  <c r="T477"/>
  <c r="R477"/>
  <c r="P477"/>
  <c r="BI475"/>
  <c r="BH475"/>
  <c r="BG475"/>
  <c r="BF475"/>
  <c r="T475"/>
  <c r="R475"/>
  <c r="P475"/>
  <c r="BI474"/>
  <c r="BH474"/>
  <c r="BG474"/>
  <c r="BF474"/>
  <c r="T474"/>
  <c r="R474"/>
  <c r="P474"/>
  <c r="BI473"/>
  <c r="BH473"/>
  <c r="BG473"/>
  <c r="BF473"/>
  <c r="T473"/>
  <c r="R473"/>
  <c r="P473"/>
  <c r="BI471"/>
  <c r="BH471"/>
  <c r="BG471"/>
  <c r="BF471"/>
  <c r="T471"/>
  <c r="R471"/>
  <c r="P471"/>
  <c r="BI469"/>
  <c r="BH469"/>
  <c r="BG469"/>
  <c r="BF469"/>
  <c r="T469"/>
  <c r="R469"/>
  <c r="P469"/>
  <c r="BI467"/>
  <c r="BH467"/>
  <c r="BG467"/>
  <c r="BF467"/>
  <c r="T467"/>
  <c r="R467"/>
  <c r="P467"/>
  <c r="BI465"/>
  <c r="BH465"/>
  <c r="BG465"/>
  <c r="BF465"/>
  <c r="T465"/>
  <c r="R465"/>
  <c r="P465"/>
  <c r="BI463"/>
  <c r="BH463"/>
  <c r="BG463"/>
  <c r="BF463"/>
  <c r="T463"/>
  <c r="R463"/>
  <c r="P463"/>
  <c r="BI461"/>
  <c r="BH461"/>
  <c r="BG461"/>
  <c r="BF461"/>
  <c r="T461"/>
  <c r="R461"/>
  <c r="P461"/>
  <c r="BI459"/>
  <c r="BH459"/>
  <c r="BG459"/>
  <c r="BF459"/>
  <c r="T459"/>
  <c r="R459"/>
  <c r="P459"/>
  <c r="BI457"/>
  <c r="BH457"/>
  <c r="BG457"/>
  <c r="BF457"/>
  <c r="T457"/>
  <c r="R457"/>
  <c r="P457"/>
  <c r="BI455"/>
  <c r="BH455"/>
  <c r="BG455"/>
  <c r="BF455"/>
  <c r="T455"/>
  <c r="R455"/>
  <c r="P455"/>
  <c r="BI453"/>
  <c r="BH453"/>
  <c r="BG453"/>
  <c r="BF453"/>
  <c r="T453"/>
  <c r="R453"/>
  <c r="P453"/>
  <c r="BI451"/>
  <c r="BH451"/>
  <c r="BG451"/>
  <c r="BF451"/>
  <c r="T451"/>
  <c r="R451"/>
  <c r="P451"/>
  <c r="BI449"/>
  <c r="BH449"/>
  <c r="BG449"/>
  <c r="BF449"/>
  <c r="T449"/>
  <c r="R449"/>
  <c r="P449"/>
  <c r="BI447"/>
  <c r="BH447"/>
  <c r="BG447"/>
  <c r="BF447"/>
  <c r="T447"/>
  <c r="R447"/>
  <c r="P447"/>
  <c r="BI445"/>
  <c r="BH445"/>
  <c r="BG445"/>
  <c r="BF445"/>
  <c r="T445"/>
  <c r="R445"/>
  <c r="P445"/>
  <c r="BI442"/>
  <c r="BH442"/>
  <c r="BG442"/>
  <c r="BF442"/>
  <c r="T442"/>
  <c r="R442"/>
  <c r="P442"/>
  <c r="BI440"/>
  <c r="BH440"/>
  <c r="BG440"/>
  <c r="BF440"/>
  <c r="T440"/>
  <c r="R440"/>
  <c r="P440"/>
  <c r="BI438"/>
  <c r="BH438"/>
  <c r="BG438"/>
  <c r="BF438"/>
  <c r="T438"/>
  <c r="R438"/>
  <c r="P438"/>
  <c r="BI436"/>
  <c r="BH436"/>
  <c r="BG436"/>
  <c r="BF436"/>
  <c r="T436"/>
  <c r="R436"/>
  <c r="P436"/>
  <c r="BI434"/>
  <c r="BH434"/>
  <c r="BG434"/>
  <c r="BF434"/>
  <c r="T434"/>
  <c r="R434"/>
  <c r="P434"/>
  <c r="BI432"/>
  <c r="BH432"/>
  <c r="BG432"/>
  <c r="BF432"/>
  <c r="T432"/>
  <c r="R432"/>
  <c r="P432"/>
  <c r="BI430"/>
  <c r="BH430"/>
  <c r="BG430"/>
  <c r="BF430"/>
  <c r="T430"/>
  <c r="R430"/>
  <c r="P430"/>
  <c r="BI428"/>
  <c r="BH428"/>
  <c r="BG428"/>
  <c r="BF428"/>
  <c r="T428"/>
  <c r="R428"/>
  <c r="P428"/>
  <c r="BI426"/>
  <c r="BH426"/>
  <c r="BG426"/>
  <c r="BF426"/>
  <c r="T426"/>
  <c r="R426"/>
  <c r="P426"/>
  <c r="BI424"/>
  <c r="BH424"/>
  <c r="BG424"/>
  <c r="BF424"/>
  <c r="T424"/>
  <c r="R424"/>
  <c r="P424"/>
  <c r="BI422"/>
  <c r="BH422"/>
  <c r="BG422"/>
  <c r="BF422"/>
  <c r="T422"/>
  <c r="R422"/>
  <c r="P422"/>
  <c r="BI420"/>
  <c r="BH420"/>
  <c r="BG420"/>
  <c r="BF420"/>
  <c r="T420"/>
  <c r="R420"/>
  <c r="P420"/>
  <c r="BI418"/>
  <c r="BH418"/>
  <c r="BG418"/>
  <c r="BF418"/>
  <c r="T418"/>
  <c r="R418"/>
  <c r="P418"/>
  <c r="BI416"/>
  <c r="BH416"/>
  <c r="BG416"/>
  <c r="BF416"/>
  <c r="T416"/>
  <c r="R416"/>
  <c r="P416"/>
  <c r="BI414"/>
  <c r="BH414"/>
  <c r="BG414"/>
  <c r="BF414"/>
  <c r="T414"/>
  <c r="R414"/>
  <c r="P414"/>
  <c r="BI412"/>
  <c r="BH412"/>
  <c r="BG412"/>
  <c r="BF412"/>
  <c r="T412"/>
  <c r="R412"/>
  <c r="P412"/>
  <c r="BI410"/>
  <c r="BH410"/>
  <c r="BG410"/>
  <c r="BF410"/>
  <c r="T410"/>
  <c r="R410"/>
  <c r="P410"/>
  <c r="BI408"/>
  <c r="BH408"/>
  <c r="BG408"/>
  <c r="BF408"/>
  <c r="T408"/>
  <c r="R408"/>
  <c r="P408"/>
  <c r="BI406"/>
  <c r="BH406"/>
  <c r="BG406"/>
  <c r="BF406"/>
  <c r="T406"/>
  <c r="R406"/>
  <c r="P406"/>
  <c r="BI404"/>
  <c r="BH404"/>
  <c r="BG404"/>
  <c r="BF404"/>
  <c r="T404"/>
  <c r="R404"/>
  <c r="P404"/>
  <c r="BI402"/>
  <c r="BH402"/>
  <c r="BG402"/>
  <c r="BF402"/>
  <c r="T402"/>
  <c r="R402"/>
  <c r="P402"/>
  <c r="BI400"/>
  <c r="BH400"/>
  <c r="BG400"/>
  <c r="BF400"/>
  <c r="T400"/>
  <c r="R400"/>
  <c r="P400"/>
  <c r="BI398"/>
  <c r="BH398"/>
  <c r="BG398"/>
  <c r="BF398"/>
  <c r="T398"/>
  <c r="R398"/>
  <c r="P398"/>
  <c r="BI396"/>
  <c r="BH396"/>
  <c r="BG396"/>
  <c r="BF396"/>
  <c r="T396"/>
  <c r="R396"/>
  <c r="P396"/>
  <c r="BI394"/>
  <c r="BH394"/>
  <c r="BG394"/>
  <c r="BF394"/>
  <c r="T394"/>
  <c r="R394"/>
  <c r="P394"/>
  <c r="BI392"/>
  <c r="BH392"/>
  <c r="BG392"/>
  <c r="BF392"/>
  <c r="T392"/>
  <c r="R392"/>
  <c r="P392"/>
  <c r="BI390"/>
  <c r="BH390"/>
  <c r="BG390"/>
  <c r="BF390"/>
  <c r="T390"/>
  <c r="R390"/>
  <c r="P390"/>
  <c r="BI388"/>
  <c r="BH388"/>
  <c r="BG388"/>
  <c r="BF388"/>
  <c r="T388"/>
  <c r="R388"/>
  <c r="P388"/>
  <c r="BI386"/>
  <c r="BH386"/>
  <c r="BG386"/>
  <c r="BF386"/>
  <c r="T386"/>
  <c r="R386"/>
  <c r="P386"/>
  <c r="BI384"/>
  <c r="BH384"/>
  <c r="BG384"/>
  <c r="BF384"/>
  <c r="T384"/>
  <c r="R384"/>
  <c r="P384"/>
  <c r="BI382"/>
  <c r="BH382"/>
  <c r="BG382"/>
  <c r="BF382"/>
  <c r="T382"/>
  <c r="R382"/>
  <c r="P382"/>
  <c r="BI380"/>
  <c r="BH380"/>
  <c r="BG380"/>
  <c r="BF380"/>
  <c r="T380"/>
  <c r="R380"/>
  <c r="P380"/>
  <c r="BI378"/>
  <c r="BH378"/>
  <c r="BG378"/>
  <c r="BF378"/>
  <c r="T378"/>
  <c r="R378"/>
  <c r="P378"/>
  <c r="BI376"/>
  <c r="BH376"/>
  <c r="BG376"/>
  <c r="BF376"/>
  <c r="T376"/>
  <c r="R376"/>
  <c r="P376"/>
  <c r="BI374"/>
  <c r="BH374"/>
  <c r="BG374"/>
  <c r="BF374"/>
  <c r="T374"/>
  <c r="R374"/>
  <c r="P374"/>
  <c r="BI372"/>
  <c r="BH372"/>
  <c r="BG372"/>
  <c r="BF372"/>
  <c r="T372"/>
  <c r="R372"/>
  <c r="P372"/>
  <c r="BI370"/>
  <c r="BH370"/>
  <c r="BG370"/>
  <c r="BF370"/>
  <c r="T370"/>
  <c r="R370"/>
  <c r="P370"/>
  <c r="BI368"/>
  <c r="BH368"/>
  <c r="BG368"/>
  <c r="BF368"/>
  <c r="T368"/>
  <c r="R368"/>
  <c r="P368"/>
  <c r="BI366"/>
  <c r="BH366"/>
  <c r="BG366"/>
  <c r="BF366"/>
  <c r="T366"/>
  <c r="R366"/>
  <c r="P366"/>
  <c r="BI363"/>
  <c r="BH363"/>
  <c r="BG363"/>
  <c r="BF363"/>
  <c r="T363"/>
  <c r="R363"/>
  <c r="P363"/>
  <c r="BI361"/>
  <c r="BH361"/>
  <c r="BG361"/>
  <c r="BF361"/>
  <c r="T361"/>
  <c r="R361"/>
  <c r="P361"/>
  <c r="BI359"/>
  <c r="BH359"/>
  <c r="BG359"/>
  <c r="BF359"/>
  <c r="T359"/>
  <c r="R359"/>
  <c r="P359"/>
  <c r="BI357"/>
  <c r="BH357"/>
  <c r="BG357"/>
  <c r="BF357"/>
  <c r="T357"/>
  <c r="R357"/>
  <c r="P357"/>
  <c r="BI355"/>
  <c r="BH355"/>
  <c r="BG355"/>
  <c r="BF355"/>
  <c r="T355"/>
  <c r="R355"/>
  <c r="P355"/>
  <c r="BI353"/>
  <c r="BH353"/>
  <c r="BG353"/>
  <c r="BF353"/>
  <c r="T353"/>
  <c r="R353"/>
  <c r="P353"/>
  <c r="BI351"/>
  <c r="BH351"/>
  <c r="BG351"/>
  <c r="BF351"/>
  <c r="T351"/>
  <c r="R351"/>
  <c r="P351"/>
  <c r="BI349"/>
  <c r="BH349"/>
  <c r="BG349"/>
  <c r="BF349"/>
  <c r="T349"/>
  <c r="R349"/>
  <c r="P349"/>
  <c r="BI347"/>
  <c r="BH347"/>
  <c r="BG347"/>
  <c r="BF347"/>
  <c r="T347"/>
  <c r="R347"/>
  <c r="P347"/>
  <c r="BI345"/>
  <c r="BH345"/>
  <c r="BG345"/>
  <c r="BF345"/>
  <c r="T345"/>
  <c r="R345"/>
  <c r="P345"/>
  <c r="BI343"/>
  <c r="BH343"/>
  <c r="BG343"/>
  <c r="BF343"/>
  <c r="T343"/>
  <c r="R343"/>
  <c r="P343"/>
  <c r="BI341"/>
  <c r="BH341"/>
  <c r="BG341"/>
  <c r="BF341"/>
  <c r="T341"/>
  <c r="R341"/>
  <c r="P341"/>
  <c r="BI339"/>
  <c r="BH339"/>
  <c r="BG339"/>
  <c r="BF339"/>
  <c r="T339"/>
  <c r="R339"/>
  <c r="P339"/>
  <c r="BI337"/>
  <c r="BH337"/>
  <c r="BG337"/>
  <c r="BF337"/>
  <c r="T337"/>
  <c r="R337"/>
  <c r="P337"/>
  <c r="BI335"/>
  <c r="BH335"/>
  <c r="BG335"/>
  <c r="BF335"/>
  <c r="T335"/>
  <c r="R335"/>
  <c r="P335"/>
  <c r="BI333"/>
  <c r="BH333"/>
  <c r="BG333"/>
  <c r="BF333"/>
  <c r="T333"/>
  <c r="R333"/>
  <c r="P333"/>
  <c r="BI331"/>
  <c r="BH331"/>
  <c r="BG331"/>
  <c r="BF331"/>
  <c r="T331"/>
  <c r="R331"/>
  <c r="P331"/>
  <c r="BI329"/>
  <c r="BH329"/>
  <c r="BG329"/>
  <c r="BF329"/>
  <c r="T329"/>
  <c r="R329"/>
  <c r="P329"/>
  <c r="BI327"/>
  <c r="BH327"/>
  <c r="BG327"/>
  <c r="BF327"/>
  <c r="T327"/>
  <c r="R327"/>
  <c r="P327"/>
  <c r="BI325"/>
  <c r="BH325"/>
  <c r="BG325"/>
  <c r="BF325"/>
  <c r="T325"/>
  <c r="R325"/>
  <c r="P325"/>
  <c r="BI323"/>
  <c r="BH323"/>
  <c r="BG323"/>
  <c r="BF323"/>
  <c r="T323"/>
  <c r="R323"/>
  <c r="P323"/>
  <c r="BI321"/>
  <c r="BH321"/>
  <c r="BG321"/>
  <c r="BF321"/>
  <c r="T321"/>
  <c r="R321"/>
  <c r="P321"/>
  <c r="BI319"/>
  <c r="BH319"/>
  <c r="BG319"/>
  <c r="BF319"/>
  <c r="T319"/>
  <c r="R319"/>
  <c r="P319"/>
  <c r="BI317"/>
  <c r="BH317"/>
  <c r="BG317"/>
  <c r="BF317"/>
  <c r="T317"/>
  <c r="R317"/>
  <c r="P317"/>
  <c r="BI315"/>
  <c r="BH315"/>
  <c r="BG315"/>
  <c r="BF315"/>
  <c r="T315"/>
  <c r="R315"/>
  <c r="P315"/>
  <c r="BI313"/>
  <c r="BH313"/>
  <c r="BG313"/>
  <c r="BF313"/>
  <c r="T313"/>
  <c r="R313"/>
  <c r="P313"/>
  <c r="BI311"/>
  <c r="BH311"/>
  <c r="BG311"/>
  <c r="BF311"/>
  <c r="T311"/>
  <c r="R311"/>
  <c r="P311"/>
  <c r="BI309"/>
  <c r="BH309"/>
  <c r="BG309"/>
  <c r="BF309"/>
  <c r="T309"/>
  <c r="R309"/>
  <c r="P309"/>
  <c r="BI307"/>
  <c r="BH307"/>
  <c r="BG307"/>
  <c r="BF307"/>
  <c r="T307"/>
  <c r="R307"/>
  <c r="P307"/>
  <c r="BI305"/>
  <c r="BH305"/>
  <c r="BG305"/>
  <c r="BF305"/>
  <c r="T305"/>
  <c r="R305"/>
  <c r="P305"/>
  <c r="BI303"/>
  <c r="BH303"/>
  <c r="BG303"/>
  <c r="BF303"/>
  <c r="T303"/>
  <c r="R303"/>
  <c r="P303"/>
  <c r="BI301"/>
  <c r="BH301"/>
  <c r="BG301"/>
  <c r="BF301"/>
  <c r="T301"/>
  <c r="R301"/>
  <c r="P301"/>
  <c r="BI299"/>
  <c r="BH299"/>
  <c r="BG299"/>
  <c r="BF299"/>
  <c r="T299"/>
  <c r="R299"/>
  <c r="P299"/>
  <c r="BI297"/>
  <c r="BH297"/>
  <c r="BG297"/>
  <c r="BF297"/>
  <c r="T297"/>
  <c r="R297"/>
  <c r="P297"/>
  <c r="BI295"/>
  <c r="BH295"/>
  <c r="BG295"/>
  <c r="BF295"/>
  <c r="T295"/>
  <c r="R295"/>
  <c r="P295"/>
  <c r="BI293"/>
  <c r="BH293"/>
  <c r="BG293"/>
  <c r="BF293"/>
  <c r="T293"/>
  <c r="R293"/>
  <c r="P293"/>
  <c r="BI291"/>
  <c r="BH291"/>
  <c r="BG291"/>
  <c r="BF291"/>
  <c r="T291"/>
  <c r="R291"/>
  <c r="P291"/>
  <c r="BI289"/>
  <c r="BH289"/>
  <c r="BG289"/>
  <c r="BF289"/>
  <c r="T289"/>
  <c r="R289"/>
  <c r="P289"/>
  <c r="BI287"/>
  <c r="BH287"/>
  <c r="BG287"/>
  <c r="BF287"/>
  <c r="T287"/>
  <c r="R287"/>
  <c r="P287"/>
  <c r="BI284"/>
  <c r="BH284"/>
  <c r="BG284"/>
  <c r="BF284"/>
  <c r="T284"/>
  <c r="R284"/>
  <c r="P284"/>
  <c r="BI282"/>
  <c r="BH282"/>
  <c r="BG282"/>
  <c r="BF282"/>
  <c r="T282"/>
  <c r="R282"/>
  <c r="P282"/>
  <c r="BI280"/>
  <c r="BH280"/>
  <c r="BG280"/>
  <c r="BF280"/>
  <c r="T280"/>
  <c r="R280"/>
  <c r="P280"/>
  <c r="BI278"/>
  <c r="BH278"/>
  <c r="BG278"/>
  <c r="BF278"/>
  <c r="T278"/>
  <c r="R278"/>
  <c r="P278"/>
  <c r="BI276"/>
  <c r="BH276"/>
  <c r="BG276"/>
  <c r="BF276"/>
  <c r="T276"/>
  <c r="R276"/>
  <c r="P276"/>
  <c r="BI274"/>
  <c r="BH274"/>
  <c r="BG274"/>
  <c r="BF274"/>
  <c r="T274"/>
  <c r="R274"/>
  <c r="P274"/>
  <c r="BI272"/>
  <c r="BH272"/>
  <c r="BG272"/>
  <c r="BF272"/>
  <c r="T272"/>
  <c r="R272"/>
  <c r="P272"/>
  <c r="BI270"/>
  <c r="BH270"/>
  <c r="BG270"/>
  <c r="BF270"/>
  <c r="T270"/>
  <c r="R270"/>
  <c r="P270"/>
  <c r="BI268"/>
  <c r="BH268"/>
  <c r="BG268"/>
  <c r="BF268"/>
  <c r="T268"/>
  <c r="R268"/>
  <c r="P268"/>
  <c r="BI266"/>
  <c r="BH266"/>
  <c r="BG266"/>
  <c r="BF266"/>
  <c r="T266"/>
  <c r="R266"/>
  <c r="P266"/>
  <c r="BI264"/>
  <c r="BH264"/>
  <c r="BG264"/>
  <c r="BF264"/>
  <c r="T264"/>
  <c r="R264"/>
  <c r="P264"/>
  <c r="BI262"/>
  <c r="BH262"/>
  <c r="BG262"/>
  <c r="BF262"/>
  <c r="T262"/>
  <c r="R262"/>
  <c r="P262"/>
  <c r="BI260"/>
  <c r="BH260"/>
  <c r="BG260"/>
  <c r="BF260"/>
  <c r="T260"/>
  <c r="R260"/>
  <c r="P260"/>
  <c r="BI258"/>
  <c r="BH258"/>
  <c r="BG258"/>
  <c r="BF258"/>
  <c r="T258"/>
  <c r="R258"/>
  <c r="P258"/>
  <c r="BI256"/>
  <c r="BH256"/>
  <c r="BG256"/>
  <c r="BF256"/>
  <c r="T256"/>
  <c r="R256"/>
  <c r="P256"/>
  <c r="BI254"/>
  <c r="BH254"/>
  <c r="BG254"/>
  <c r="BF254"/>
  <c r="T254"/>
  <c r="R254"/>
  <c r="P254"/>
  <c r="BI252"/>
  <c r="BH252"/>
  <c r="BG252"/>
  <c r="BF252"/>
  <c r="T252"/>
  <c r="R252"/>
  <c r="P252"/>
  <c r="BI250"/>
  <c r="BH250"/>
  <c r="BG250"/>
  <c r="BF250"/>
  <c r="T250"/>
  <c r="R250"/>
  <c r="P250"/>
  <c r="BI248"/>
  <c r="BH248"/>
  <c r="BG248"/>
  <c r="BF248"/>
  <c r="T248"/>
  <c r="R248"/>
  <c r="P248"/>
  <c r="BI246"/>
  <c r="BH246"/>
  <c r="BG246"/>
  <c r="BF246"/>
  <c r="T246"/>
  <c r="R246"/>
  <c r="P246"/>
  <c r="BI244"/>
  <c r="BH244"/>
  <c r="BG244"/>
  <c r="BF244"/>
  <c r="T244"/>
  <c r="R244"/>
  <c r="P244"/>
  <c r="BI242"/>
  <c r="BH242"/>
  <c r="BG242"/>
  <c r="BF242"/>
  <c r="T242"/>
  <c r="R242"/>
  <c r="P242"/>
  <c r="BI240"/>
  <c r="BH240"/>
  <c r="BG240"/>
  <c r="BF240"/>
  <c r="T240"/>
  <c r="R240"/>
  <c r="P240"/>
  <c r="BI238"/>
  <c r="BH238"/>
  <c r="BG238"/>
  <c r="BF238"/>
  <c r="T238"/>
  <c r="R238"/>
  <c r="P238"/>
  <c r="BI236"/>
  <c r="BH236"/>
  <c r="BG236"/>
  <c r="BF236"/>
  <c r="T236"/>
  <c r="R236"/>
  <c r="P236"/>
  <c r="BI234"/>
  <c r="BH234"/>
  <c r="BG234"/>
  <c r="BF234"/>
  <c r="T234"/>
  <c r="R234"/>
  <c r="P234"/>
  <c r="BI232"/>
  <c r="BH232"/>
  <c r="BG232"/>
  <c r="BF232"/>
  <c r="T232"/>
  <c r="R232"/>
  <c r="P232"/>
  <c r="BI230"/>
  <c r="BH230"/>
  <c r="BG230"/>
  <c r="BF230"/>
  <c r="T230"/>
  <c r="R230"/>
  <c r="P230"/>
  <c r="BI228"/>
  <c r="BH228"/>
  <c r="BG228"/>
  <c r="BF228"/>
  <c r="T228"/>
  <c r="R228"/>
  <c r="P228"/>
  <c r="BI226"/>
  <c r="BH226"/>
  <c r="BG226"/>
  <c r="BF226"/>
  <c r="T226"/>
  <c r="R226"/>
  <c r="P226"/>
  <c r="BI224"/>
  <c r="BH224"/>
  <c r="BG224"/>
  <c r="BF224"/>
  <c r="T224"/>
  <c r="R224"/>
  <c r="P224"/>
  <c r="BI222"/>
  <c r="BH222"/>
  <c r="BG222"/>
  <c r="BF222"/>
  <c r="T222"/>
  <c r="R222"/>
  <c r="P222"/>
  <c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10"/>
  <c r="BH210"/>
  <c r="BG210"/>
  <c r="BF210"/>
  <c r="T210"/>
  <c r="R210"/>
  <c r="P210"/>
  <c r="BI208"/>
  <c r="BH208"/>
  <c r="BG208"/>
  <c r="BF208"/>
  <c r="T208"/>
  <c r="R208"/>
  <c r="P208"/>
  <c r="BI206"/>
  <c r="BH206"/>
  <c r="BG206"/>
  <c r="BF206"/>
  <c r="T206"/>
  <c r="R206"/>
  <c r="P206"/>
  <c r="BI204"/>
  <c r="BH204"/>
  <c r="BG204"/>
  <c r="BF204"/>
  <c r="T204"/>
  <c r="R204"/>
  <c r="P204"/>
  <c r="BI202"/>
  <c r="BH202"/>
  <c r="BG202"/>
  <c r="BF202"/>
  <c r="T202"/>
  <c r="R202"/>
  <c r="P202"/>
  <c r="BI200"/>
  <c r="BH200"/>
  <c r="BG200"/>
  <c r="BF200"/>
  <c r="T200"/>
  <c r="R200"/>
  <c r="P200"/>
  <c r="BI198"/>
  <c r="BH198"/>
  <c r="BG198"/>
  <c r="BF198"/>
  <c r="T198"/>
  <c r="R198"/>
  <c r="P198"/>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BI124"/>
  <c r="BH124"/>
  <c r="BG124"/>
  <c r="BF124"/>
  <c r="T124"/>
  <c r="R124"/>
  <c r="P124"/>
  <c r="J97"/>
  <c r="F115"/>
  <c r="E113"/>
  <c r="F89"/>
  <c r="E87"/>
  <c r="J24"/>
  <c r="E24"/>
  <c r="J92"/>
  <c r="J23"/>
  <c r="J21"/>
  <c r="E21"/>
  <c r="J117"/>
  <c r="J20"/>
  <c r="J18"/>
  <c r="E18"/>
  <c r="F118"/>
  <c r="J17"/>
  <c r="J15"/>
  <c r="E15"/>
  <c r="F117"/>
  <c r="J14"/>
  <c r="J12"/>
  <c r="J89"/>
  <c r="E7"/>
  <c r="E85"/>
  <c i="4" r="J37"/>
  <c r="J36"/>
  <c i="1" r="AY97"/>
  <c i="4" r="J35"/>
  <c i="1" r="AX97"/>
  <c i="4" r="BI315"/>
  <c r="BH315"/>
  <c r="BG315"/>
  <c r="BF315"/>
  <c r="T315"/>
  <c r="R315"/>
  <c r="P315"/>
  <c r="BI313"/>
  <c r="BH313"/>
  <c r="BG313"/>
  <c r="BF313"/>
  <c r="T313"/>
  <c r="R313"/>
  <c r="P313"/>
  <c r="BI311"/>
  <c r="BH311"/>
  <c r="BG311"/>
  <c r="BF311"/>
  <c r="T311"/>
  <c r="R311"/>
  <c r="P311"/>
  <c r="BI309"/>
  <c r="BH309"/>
  <c r="BG309"/>
  <c r="BF309"/>
  <c r="T309"/>
  <c r="R309"/>
  <c r="P309"/>
  <c r="BI307"/>
  <c r="BH307"/>
  <c r="BG307"/>
  <c r="BF307"/>
  <c r="T307"/>
  <c r="R307"/>
  <c r="P307"/>
  <c r="BI305"/>
  <c r="BH305"/>
  <c r="BG305"/>
  <c r="BF305"/>
  <c r="T305"/>
  <c r="R305"/>
  <c r="P305"/>
  <c r="BI303"/>
  <c r="BH303"/>
  <c r="BG303"/>
  <c r="BF303"/>
  <c r="T303"/>
  <c r="R303"/>
  <c r="P303"/>
  <c r="BI301"/>
  <c r="BH301"/>
  <c r="BG301"/>
  <c r="BF301"/>
  <c r="T301"/>
  <c r="R301"/>
  <c r="P301"/>
  <c r="BI300"/>
  <c r="BH300"/>
  <c r="BG300"/>
  <c r="BF300"/>
  <c r="T300"/>
  <c r="R300"/>
  <c r="P300"/>
  <c r="BI299"/>
  <c r="BH299"/>
  <c r="BG299"/>
  <c r="BF299"/>
  <c r="T299"/>
  <c r="R299"/>
  <c r="P299"/>
  <c r="BI298"/>
  <c r="BH298"/>
  <c r="BG298"/>
  <c r="BF298"/>
  <c r="T298"/>
  <c r="R298"/>
  <c r="P298"/>
  <c r="BI297"/>
  <c r="BH297"/>
  <c r="BG297"/>
  <c r="BF297"/>
  <c r="T297"/>
  <c r="R297"/>
  <c r="P297"/>
  <c r="BI296"/>
  <c r="BH296"/>
  <c r="BG296"/>
  <c r="BF296"/>
  <c r="T296"/>
  <c r="R296"/>
  <c r="P296"/>
  <c r="BI295"/>
  <c r="BH295"/>
  <c r="BG295"/>
  <c r="BF295"/>
  <c r="T295"/>
  <c r="R295"/>
  <c r="P295"/>
  <c r="BI294"/>
  <c r="BH294"/>
  <c r="BG294"/>
  <c r="BF294"/>
  <c r="T294"/>
  <c r="R294"/>
  <c r="P294"/>
  <c r="BI293"/>
  <c r="BH293"/>
  <c r="BG293"/>
  <c r="BF293"/>
  <c r="T293"/>
  <c r="R293"/>
  <c r="P293"/>
  <c r="BI291"/>
  <c r="BH291"/>
  <c r="BG291"/>
  <c r="BF291"/>
  <c r="T291"/>
  <c r="R291"/>
  <c r="P291"/>
  <c r="BI290"/>
  <c r="BH290"/>
  <c r="BG290"/>
  <c r="BF290"/>
  <c r="T290"/>
  <c r="R290"/>
  <c r="P290"/>
  <c r="BI289"/>
  <c r="BH289"/>
  <c r="BG289"/>
  <c r="BF289"/>
  <c r="T289"/>
  <c r="R289"/>
  <c r="P289"/>
  <c r="BI288"/>
  <c r="BH288"/>
  <c r="BG288"/>
  <c r="BF288"/>
  <c r="T288"/>
  <c r="R288"/>
  <c r="P288"/>
  <c r="BI287"/>
  <c r="BH287"/>
  <c r="BG287"/>
  <c r="BF287"/>
  <c r="T287"/>
  <c r="R287"/>
  <c r="P287"/>
  <c r="BI286"/>
  <c r="BH286"/>
  <c r="BG286"/>
  <c r="BF286"/>
  <c r="T286"/>
  <c r="R286"/>
  <c r="P286"/>
  <c r="BI283"/>
  <c r="BH283"/>
  <c r="BG283"/>
  <c r="BF283"/>
  <c r="T283"/>
  <c r="R283"/>
  <c r="P283"/>
  <c r="BI281"/>
  <c r="BH281"/>
  <c r="BG281"/>
  <c r="BF281"/>
  <c r="T281"/>
  <c r="R281"/>
  <c r="P281"/>
  <c r="BI279"/>
  <c r="BH279"/>
  <c r="BG279"/>
  <c r="BF279"/>
  <c r="T279"/>
  <c r="R279"/>
  <c r="P279"/>
  <c r="BI277"/>
  <c r="BH277"/>
  <c r="BG277"/>
  <c r="BF277"/>
  <c r="T277"/>
  <c r="R277"/>
  <c r="P277"/>
  <c r="BI275"/>
  <c r="BH275"/>
  <c r="BG275"/>
  <c r="BF275"/>
  <c r="T275"/>
  <c r="R275"/>
  <c r="P275"/>
  <c r="BI273"/>
  <c r="BH273"/>
  <c r="BG273"/>
  <c r="BF273"/>
  <c r="T273"/>
  <c r="R273"/>
  <c r="P273"/>
  <c r="BI272"/>
  <c r="BH272"/>
  <c r="BG272"/>
  <c r="BF272"/>
  <c r="T272"/>
  <c r="R272"/>
  <c r="P272"/>
  <c r="BI271"/>
  <c r="BH271"/>
  <c r="BG271"/>
  <c r="BF271"/>
  <c r="T271"/>
  <c r="R271"/>
  <c r="P271"/>
  <c r="BI270"/>
  <c r="BH270"/>
  <c r="BG270"/>
  <c r="BF270"/>
  <c r="T270"/>
  <c r="R270"/>
  <c r="P270"/>
  <c r="BI269"/>
  <c r="BH269"/>
  <c r="BG269"/>
  <c r="BF269"/>
  <c r="T269"/>
  <c r="R269"/>
  <c r="P269"/>
  <c r="BI268"/>
  <c r="BH268"/>
  <c r="BG268"/>
  <c r="BF268"/>
  <c r="T268"/>
  <c r="R268"/>
  <c r="P268"/>
  <c r="BI267"/>
  <c r="BH267"/>
  <c r="BG267"/>
  <c r="BF267"/>
  <c r="T267"/>
  <c r="R267"/>
  <c r="P267"/>
  <c r="BI266"/>
  <c r="BH266"/>
  <c r="BG266"/>
  <c r="BF266"/>
  <c r="T266"/>
  <c r="R266"/>
  <c r="P266"/>
  <c r="BI265"/>
  <c r="BH265"/>
  <c r="BG265"/>
  <c r="BF265"/>
  <c r="T265"/>
  <c r="R265"/>
  <c r="P265"/>
  <c r="BI264"/>
  <c r="BH264"/>
  <c r="BG264"/>
  <c r="BF264"/>
  <c r="T264"/>
  <c r="R264"/>
  <c r="P264"/>
  <c r="BI263"/>
  <c r="BH263"/>
  <c r="BG263"/>
  <c r="BF263"/>
  <c r="T263"/>
  <c r="R263"/>
  <c r="P263"/>
  <c r="BI262"/>
  <c r="BH262"/>
  <c r="BG262"/>
  <c r="BF262"/>
  <c r="T262"/>
  <c r="R262"/>
  <c r="P262"/>
  <c r="BI261"/>
  <c r="BH261"/>
  <c r="BG261"/>
  <c r="BF261"/>
  <c r="T261"/>
  <c r="R261"/>
  <c r="P261"/>
  <c r="BI260"/>
  <c r="BH260"/>
  <c r="BG260"/>
  <c r="BF260"/>
  <c r="T260"/>
  <c r="R260"/>
  <c r="P260"/>
  <c r="BI259"/>
  <c r="BH259"/>
  <c r="BG259"/>
  <c r="BF259"/>
  <c r="T259"/>
  <c r="R259"/>
  <c r="P259"/>
  <c r="BI258"/>
  <c r="BH258"/>
  <c r="BG258"/>
  <c r="BF258"/>
  <c r="T258"/>
  <c r="R258"/>
  <c r="P258"/>
  <c r="BI256"/>
  <c r="BH256"/>
  <c r="BG256"/>
  <c r="BF256"/>
  <c r="T256"/>
  <c r="R256"/>
  <c r="P256"/>
  <c r="BI254"/>
  <c r="BH254"/>
  <c r="BG254"/>
  <c r="BF254"/>
  <c r="T254"/>
  <c r="R254"/>
  <c r="P254"/>
  <c r="BI252"/>
  <c r="BH252"/>
  <c r="BG252"/>
  <c r="BF252"/>
  <c r="T252"/>
  <c r="R252"/>
  <c r="P252"/>
  <c r="BI250"/>
  <c r="BH250"/>
  <c r="BG250"/>
  <c r="BF250"/>
  <c r="T250"/>
  <c r="R250"/>
  <c r="P250"/>
  <c r="BI248"/>
  <c r="BH248"/>
  <c r="BG248"/>
  <c r="BF248"/>
  <c r="T248"/>
  <c r="R248"/>
  <c r="P248"/>
  <c r="BI246"/>
  <c r="BH246"/>
  <c r="BG246"/>
  <c r="BF246"/>
  <c r="T246"/>
  <c r="R246"/>
  <c r="P246"/>
  <c r="BI244"/>
  <c r="BH244"/>
  <c r="BG244"/>
  <c r="BF244"/>
  <c r="T244"/>
  <c r="R244"/>
  <c r="P244"/>
  <c r="BI242"/>
  <c r="BH242"/>
  <c r="BG242"/>
  <c r="BF242"/>
  <c r="T242"/>
  <c r="R242"/>
  <c r="P242"/>
  <c r="BI240"/>
  <c r="BH240"/>
  <c r="BG240"/>
  <c r="BF240"/>
  <c r="T240"/>
  <c r="R240"/>
  <c r="P240"/>
  <c r="BI238"/>
  <c r="BH238"/>
  <c r="BG238"/>
  <c r="BF238"/>
  <c r="T238"/>
  <c r="R238"/>
  <c r="P238"/>
  <c r="BI236"/>
  <c r="BH236"/>
  <c r="BG236"/>
  <c r="BF236"/>
  <c r="T236"/>
  <c r="R236"/>
  <c r="P236"/>
  <c r="BI234"/>
  <c r="BH234"/>
  <c r="BG234"/>
  <c r="BF234"/>
  <c r="T234"/>
  <c r="R234"/>
  <c r="P234"/>
  <c r="BI232"/>
  <c r="BH232"/>
  <c r="BG232"/>
  <c r="BF232"/>
  <c r="T232"/>
  <c r="R232"/>
  <c r="P232"/>
  <c r="BI230"/>
  <c r="BH230"/>
  <c r="BG230"/>
  <c r="BF230"/>
  <c r="T230"/>
  <c r="R230"/>
  <c r="P230"/>
  <c r="BI228"/>
  <c r="BH228"/>
  <c r="BG228"/>
  <c r="BF228"/>
  <c r="T228"/>
  <c r="R228"/>
  <c r="P228"/>
  <c r="BI226"/>
  <c r="BH226"/>
  <c r="BG226"/>
  <c r="BF226"/>
  <c r="T226"/>
  <c r="R226"/>
  <c r="P226"/>
  <c r="BI224"/>
  <c r="BH224"/>
  <c r="BG224"/>
  <c r="BF224"/>
  <c r="T224"/>
  <c r="R224"/>
  <c r="P224"/>
  <c r="BI222"/>
  <c r="BH222"/>
  <c r="BG222"/>
  <c r="BF222"/>
  <c r="T222"/>
  <c r="R222"/>
  <c r="P222"/>
  <c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10"/>
  <c r="BH210"/>
  <c r="BG210"/>
  <c r="BF210"/>
  <c r="T210"/>
  <c r="R210"/>
  <c r="P210"/>
  <c r="BI208"/>
  <c r="BH208"/>
  <c r="BG208"/>
  <c r="BF208"/>
  <c r="T208"/>
  <c r="R208"/>
  <c r="P208"/>
  <c r="BI206"/>
  <c r="BH206"/>
  <c r="BG206"/>
  <c r="BF206"/>
  <c r="T206"/>
  <c r="R206"/>
  <c r="P206"/>
  <c r="BI204"/>
  <c r="BH204"/>
  <c r="BG204"/>
  <c r="BF204"/>
  <c r="T204"/>
  <c r="R204"/>
  <c r="P204"/>
  <c r="BI202"/>
  <c r="BH202"/>
  <c r="BG202"/>
  <c r="BF202"/>
  <c r="T202"/>
  <c r="R202"/>
  <c r="P202"/>
  <c r="BI200"/>
  <c r="BH200"/>
  <c r="BG200"/>
  <c r="BF200"/>
  <c r="T200"/>
  <c r="R200"/>
  <c r="P200"/>
  <c r="BI198"/>
  <c r="BH198"/>
  <c r="BG198"/>
  <c r="BF198"/>
  <c r="T198"/>
  <c r="R198"/>
  <c r="P198"/>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BI124"/>
  <c r="BH124"/>
  <c r="BG124"/>
  <c r="BF124"/>
  <c r="T124"/>
  <c r="R124"/>
  <c r="P124"/>
  <c r="BI122"/>
  <c r="BH122"/>
  <c r="BG122"/>
  <c r="BF122"/>
  <c r="T122"/>
  <c r="R122"/>
  <c r="P122"/>
  <c r="BI120"/>
  <c r="BH120"/>
  <c r="BG120"/>
  <c r="BF120"/>
  <c r="T120"/>
  <c r="R120"/>
  <c r="P120"/>
  <c r="BI118"/>
  <c r="BH118"/>
  <c r="BG118"/>
  <c r="BF118"/>
  <c r="T118"/>
  <c r="R118"/>
  <c r="P118"/>
  <c r="F111"/>
  <c r="E109"/>
  <c r="F89"/>
  <c r="E87"/>
  <c r="J24"/>
  <c r="E24"/>
  <c r="J92"/>
  <c r="J23"/>
  <c r="J21"/>
  <c r="E21"/>
  <c r="J91"/>
  <c r="J20"/>
  <c r="J18"/>
  <c r="E18"/>
  <c r="F92"/>
  <c r="J17"/>
  <c r="J15"/>
  <c r="E15"/>
  <c r="F113"/>
  <c r="J14"/>
  <c r="J12"/>
  <c r="J111"/>
  <c r="E7"/>
  <c r="E107"/>
  <c i="3" r="J120"/>
  <c r="J37"/>
  <c r="J36"/>
  <c i="1" r="AY96"/>
  <c i="3" r="J35"/>
  <c i="1" r="AX96"/>
  <c i="3" r="BI331"/>
  <c r="BH331"/>
  <c r="BG331"/>
  <c r="BF331"/>
  <c r="T331"/>
  <c r="R331"/>
  <c r="P331"/>
  <c r="BI329"/>
  <c r="BH329"/>
  <c r="BG329"/>
  <c r="BF329"/>
  <c r="T329"/>
  <c r="R329"/>
  <c r="P329"/>
  <c r="BI328"/>
  <c r="BH328"/>
  <c r="BG328"/>
  <c r="BF328"/>
  <c r="T328"/>
  <c r="R328"/>
  <c r="P328"/>
  <c r="BI327"/>
  <c r="BH327"/>
  <c r="BG327"/>
  <c r="BF327"/>
  <c r="T327"/>
  <c r="R327"/>
  <c r="P327"/>
  <c r="BI324"/>
  <c r="BH324"/>
  <c r="BG324"/>
  <c r="BF324"/>
  <c r="T324"/>
  <c r="R324"/>
  <c r="P324"/>
  <c r="BI321"/>
  <c r="BH321"/>
  <c r="BG321"/>
  <c r="BF321"/>
  <c r="T321"/>
  <c r="R321"/>
  <c r="P321"/>
  <c r="BI319"/>
  <c r="BH319"/>
  <c r="BG319"/>
  <c r="BF319"/>
  <c r="T319"/>
  <c r="R319"/>
  <c r="P319"/>
  <c r="BI317"/>
  <c r="BH317"/>
  <c r="BG317"/>
  <c r="BF317"/>
  <c r="T317"/>
  <c r="R317"/>
  <c r="P317"/>
  <c r="BI315"/>
  <c r="BH315"/>
  <c r="BG315"/>
  <c r="BF315"/>
  <c r="T315"/>
  <c r="R315"/>
  <c r="P315"/>
  <c r="BI313"/>
  <c r="BH313"/>
  <c r="BG313"/>
  <c r="BF313"/>
  <c r="T313"/>
  <c r="R313"/>
  <c r="P313"/>
  <c r="BI311"/>
  <c r="BH311"/>
  <c r="BG311"/>
  <c r="BF311"/>
  <c r="T311"/>
  <c r="R311"/>
  <c r="P311"/>
  <c r="BI309"/>
  <c r="BH309"/>
  <c r="BG309"/>
  <c r="BF309"/>
  <c r="T309"/>
  <c r="R309"/>
  <c r="P309"/>
  <c r="BI307"/>
  <c r="BH307"/>
  <c r="BG307"/>
  <c r="BF307"/>
  <c r="T307"/>
  <c r="R307"/>
  <c r="P307"/>
  <c r="BI305"/>
  <c r="BH305"/>
  <c r="BG305"/>
  <c r="BF305"/>
  <c r="T305"/>
  <c r="R305"/>
  <c r="P305"/>
  <c r="BI303"/>
  <c r="BH303"/>
  <c r="BG303"/>
  <c r="BF303"/>
  <c r="T303"/>
  <c r="R303"/>
  <c r="P303"/>
  <c r="BI301"/>
  <c r="BH301"/>
  <c r="BG301"/>
  <c r="BF301"/>
  <c r="T301"/>
  <c r="R301"/>
  <c r="P301"/>
  <c r="BI299"/>
  <c r="BH299"/>
  <c r="BG299"/>
  <c r="BF299"/>
  <c r="T299"/>
  <c r="R299"/>
  <c r="P299"/>
  <c r="BI297"/>
  <c r="BH297"/>
  <c r="BG297"/>
  <c r="BF297"/>
  <c r="T297"/>
  <c r="R297"/>
  <c r="P297"/>
  <c r="BI295"/>
  <c r="BH295"/>
  <c r="BG295"/>
  <c r="BF295"/>
  <c r="T295"/>
  <c r="R295"/>
  <c r="P295"/>
  <c r="BI293"/>
  <c r="BH293"/>
  <c r="BG293"/>
  <c r="BF293"/>
  <c r="T293"/>
  <c r="R293"/>
  <c r="P293"/>
  <c r="BI291"/>
  <c r="BH291"/>
  <c r="BG291"/>
  <c r="BF291"/>
  <c r="T291"/>
  <c r="R291"/>
  <c r="P291"/>
  <c r="BI289"/>
  <c r="BH289"/>
  <c r="BG289"/>
  <c r="BF289"/>
  <c r="T289"/>
  <c r="R289"/>
  <c r="P289"/>
  <c r="BI287"/>
  <c r="BH287"/>
  <c r="BG287"/>
  <c r="BF287"/>
  <c r="T287"/>
  <c r="R287"/>
  <c r="P287"/>
  <c r="BI285"/>
  <c r="BH285"/>
  <c r="BG285"/>
  <c r="BF285"/>
  <c r="T285"/>
  <c r="R285"/>
  <c r="P285"/>
  <c r="BI283"/>
  <c r="BH283"/>
  <c r="BG283"/>
  <c r="BF283"/>
  <c r="T283"/>
  <c r="R283"/>
  <c r="P283"/>
  <c r="BI281"/>
  <c r="BH281"/>
  <c r="BG281"/>
  <c r="BF281"/>
  <c r="T281"/>
  <c r="R281"/>
  <c r="P281"/>
  <c r="BI279"/>
  <c r="BH279"/>
  <c r="BG279"/>
  <c r="BF279"/>
  <c r="T279"/>
  <c r="R279"/>
  <c r="P279"/>
  <c r="BI277"/>
  <c r="BH277"/>
  <c r="BG277"/>
  <c r="BF277"/>
  <c r="T277"/>
  <c r="R277"/>
  <c r="P277"/>
  <c r="BI275"/>
  <c r="BH275"/>
  <c r="BG275"/>
  <c r="BF275"/>
  <c r="T275"/>
  <c r="R275"/>
  <c r="P275"/>
  <c r="BI273"/>
  <c r="BH273"/>
  <c r="BG273"/>
  <c r="BF273"/>
  <c r="T273"/>
  <c r="R273"/>
  <c r="P273"/>
  <c r="BI271"/>
  <c r="BH271"/>
  <c r="BG271"/>
  <c r="BF271"/>
  <c r="T271"/>
  <c r="R271"/>
  <c r="P271"/>
  <c r="BI269"/>
  <c r="BH269"/>
  <c r="BG269"/>
  <c r="BF269"/>
  <c r="T269"/>
  <c r="R269"/>
  <c r="P269"/>
  <c r="BI267"/>
  <c r="BH267"/>
  <c r="BG267"/>
  <c r="BF267"/>
  <c r="T267"/>
  <c r="R267"/>
  <c r="P267"/>
  <c r="BI265"/>
  <c r="BH265"/>
  <c r="BG265"/>
  <c r="BF265"/>
  <c r="T265"/>
  <c r="R265"/>
  <c r="P265"/>
  <c r="BI263"/>
  <c r="BH263"/>
  <c r="BG263"/>
  <c r="BF263"/>
  <c r="T263"/>
  <c r="R263"/>
  <c r="P263"/>
  <c r="BI261"/>
  <c r="BH261"/>
  <c r="BG261"/>
  <c r="BF261"/>
  <c r="T261"/>
  <c r="R261"/>
  <c r="P261"/>
  <c r="BI258"/>
  <c r="BH258"/>
  <c r="BG258"/>
  <c r="BF258"/>
  <c r="T258"/>
  <c r="R258"/>
  <c r="P258"/>
  <c r="BI256"/>
  <c r="BH256"/>
  <c r="BG256"/>
  <c r="BF256"/>
  <c r="T256"/>
  <c r="R256"/>
  <c r="P256"/>
  <c r="BI254"/>
  <c r="BH254"/>
  <c r="BG254"/>
  <c r="BF254"/>
  <c r="T254"/>
  <c r="R254"/>
  <c r="P254"/>
  <c r="BI252"/>
  <c r="BH252"/>
  <c r="BG252"/>
  <c r="BF252"/>
  <c r="T252"/>
  <c r="R252"/>
  <c r="P252"/>
  <c r="BI250"/>
  <c r="BH250"/>
  <c r="BG250"/>
  <c r="BF250"/>
  <c r="T250"/>
  <c r="R250"/>
  <c r="P250"/>
  <c r="BI248"/>
  <c r="BH248"/>
  <c r="BG248"/>
  <c r="BF248"/>
  <c r="T248"/>
  <c r="R248"/>
  <c r="P248"/>
  <c r="BI246"/>
  <c r="BH246"/>
  <c r="BG246"/>
  <c r="BF246"/>
  <c r="T246"/>
  <c r="R246"/>
  <c r="P246"/>
  <c r="BI244"/>
  <c r="BH244"/>
  <c r="BG244"/>
  <c r="BF244"/>
  <c r="T244"/>
  <c r="R244"/>
  <c r="P244"/>
  <c r="BI242"/>
  <c r="BH242"/>
  <c r="BG242"/>
  <c r="BF242"/>
  <c r="T242"/>
  <c r="R242"/>
  <c r="P242"/>
  <c r="BI240"/>
  <c r="BH240"/>
  <c r="BG240"/>
  <c r="BF240"/>
  <c r="T240"/>
  <c r="R240"/>
  <c r="P240"/>
  <c r="BI238"/>
  <c r="BH238"/>
  <c r="BG238"/>
  <c r="BF238"/>
  <c r="T238"/>
  <c r="R238"/>
  <c r="P238"/>
  <c r="BI236"/>
  <c r="BH236"/>
  <c r="BG236"/>
  <c r="BF236"/>
  <c r="T236"/>
  <c r="R236"/>
  <c r="P236"/>
  <c r="BI234"/>
  <c r="BH234"/>
  <c r="BG234"/>
  <c r="BF234"/>
  <c r="T234"/>
  <c r="R234"/>
  <c r="P234"/>
  <c r="BI232"/>
  <c r="BH232"/>
  <c r="BG232"/>
  <c r="BF232"/>
  <c r="T232"/>
  <c r="R232"/>
  <c r="P232"/>
  <c r="BI230"/>
  <c r="BH230"/>
  <c r="BG230"/>
  <c r="BF230"/>
  <c r="T230"/>
  <c r="R230"/>
  <c r="P230"/>
  <c r="BI228"/>
  <c r="BH228"/>
  <c r="BG228"/>
  <c r="BF228"/>
  <c r="T228"/>
  <c r="R228"/>
  <c r="P228"/>
  <c r="BI226"/>
  <c r="BH226"/>
  <c r="BG226"/>
  <c r="BF226"/>
  <c r="T226"/>
  <c r="R226"/>
  <c r="P226"/>
  <c r="BI224"/>
  <c r="BH224"/>
  <c r="BG224"/>
  <c r="BF224"/>
  <c r="T224"/>
  <c r="R224"/>
  <c r="P224"/>
  <c r="BI222"/>
  <c r="BH222"/>
  <c r="BG222"/>
  <c r="BF222"/>
  <c r="T222"/>
  <c r="R222"/>
  <c r="P222"/>
  <c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10"/>
  <c r="BH210"/>
  <c r="BG210"/>
  <c r="BF210"/>
  <c r="T210"/>
  <c r="R210"/>
  <c r="P210"/>
  <c r="BI208"/>
  <c r="BH208"/>
  <c r="BG208"/>
  <c r="BF208"/>
  <c r="T208"/>
  <c r="R208"/>
  <c r="P208"/>
  <c r="BI206"/>
  <c r="BH206"/>
  <c r="BG206"/>
  <c r="BF206"/>
  <c r="T206"/>
  <c r="R206"/>
  <c r="P206"/>
  <c r="BI204"/>
  <c r="BH204"/>
  <c r="BG204"/>
  <c r="BF204"/>
  <c r="T204"/>
  <c r="R204"/>
  <c r="P204"/>
  <c r="BI202"/>
  <c r="BH202"/>
  <c r="BG202"/>
  <c r="BF202"/>
  <c r="T202"/>
  <c r="R202"/>
  <c r="P202"/>
  <c r="BI200"/>
  <c r="BH200"/>
  <c r="BG200"/>
  <c r="BF200"/>
  <c r="T200"/>
  <c r="R200"/>
  <c r="P200"/>
  <c r="BI198"/>
  <c r="BH198"/>
  <c r="BG198"/>
  <c r="BF198"/>
  <c r="T198"/>
  <c r="R198"/>
  <c r="P198"/>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BI124"/>
  <c r="BH124"/>
  <c r="BG124"/>
  <c r="BF124"/>
  <c r="T124"/>
  <c r="R124"/>
  <c r="P124"/>
  <c r="BI122"/>
  <c r="BH122"/>
  <c r="BG122"/>
  <c r="BF122"/>
  <c r="T122"/>
  <c r="R122"/>
  <c r="P122"/>
  <c r="J97"/>
  <c r="F113"/>
  <c r="E111"/>
  <c r="F89"/>
  <c r="E87"/>
  <c r="J24"/>
  <c r="E24"/>
  <c r="J116"/>
  <c r="J23"/>
  <c r="J21"/>
  <c r="E21"/>
  <c r="J115"/>
  <c r="J20"/>
  <c r="J18"/>
  <c r="E18"/>
  <c r="F116"/>
  <c r="J17"/>
  <c r="J15"/>
  <c r="E15"/>
  <c r="F91"/>
  <c r="J14"/>
  <c r="J12"/>
  <c r="J113"/>
  <c r="E7"/>
  <c r="E109"/>
  <c i="2" r="J121"/>
  <c r="J37"/>
  <c r="J36"/>
  <c i="1" r="AY95"/>
  <c i="2" r="J35"/>
  <c i="1" r="AX95"/>
  <c i="2" r="BI451"/>
  <c r="BH451"/>
  <c r="BG451"/>
  <c r="BF451"/>
  <c r="T451"/>
  <c r="R451"/>
  <c r="P451"/>
  <c r="BI449"/>
  <c r="BH449"/>
  <c r="BG449"/>
  <c r="BF449"/>
  <c r="T449"/>
  <c r="R449"/>
  <c r="P449"/>
  <c r="BI448"/>
  <c r="BH448"/>
  <c r="BG448"/>
  <c r="BF448"/>
  <c r="T448"/>
  <c r="R448"/>
  <c r="P448"/>
  <c r="BI446"/>
  <c r="BH446"/>
  <c r="BG446"/>
  <c r="BF446"/>
  <c r="T446"/>
  <c r="R446"/>
  <c r="P446"/>
  <c r="BI444"/>
  <c r="BH444"/>
  <c r="BG444"/>
  <c r="BF444"/>
  <c r="T444"/>
  <c r="R444"/>
  <c r="P444"/>
  <c r="BI442"/>
  <c r="BH442"/>
  <c r="BG442"/>
  <c r="BF442"/>
  <c r="T442"/>
  <c r="R442"/>
  <c r="P442"/>
  <c r="BI440"/>
  <c r="BH440"/>
  <c r="BG440"/>
  <c r="BF440"/>
  <c r="T440"/>
  <c r="R440"/>
  <c r="P440"/>
  <c r="BI438"/>
  <c r="BH438"/>
  <c r="BG438"/>
  <c r="BF438"/>
  <c r="T438"/>
  <c r="R438"/>
  <c r="P438"/>
  <c r="BI435"/>
  <c r="BH435"/>
  <c r="BG435"/>
  <c r="BF435"/>
  <c r="T435"/>
  <c r="R435"/>
  <c r="P435"/>
  <c r="BI433"/>
  <c r="BH433"/>
  <c r="BG433"/>
  <c r="BF433"/>
  <c r="T433"/>
  <c r="R433"/>
  <c r="P433"/>
  <c r="BI431"/>
  <c r="BH431"/>
  <c r="BG431"/>
  <c r="BF431"/>
  <c r="T431"/>
  <c r="R431"/>
  <c r="P431"/>
  <c r="BI429"/>
  <c r="BH429"/>
  <c r="BG429"/>
  <c r="BF429"/>
  <c r="T429"/>
  <c r="R429"/>
  <c r="P429"/>
  <c r="BI427"/>
  <c r="BH427"/>
  <c r="BG427"/>
  <c r="BF427"/>
  <c r="T427"/>
  <c r="R427"/>
  <c r="P427"/>
  <c r="BI425"/>
  <c r="BH425"/>
  <c r="BG425"/>
  <c r="BF425"/>
  <c r="T425"/>
  <c r="R425"/>
  <c r="P425"/>
  <c r="BI423"/>
  <c r="BH423"/>
  <c r="BG423"/>
  <c r="BF423"/>
  <c r="T423"/>
  <c r="R423"/>
  <c r="P423"/>
  <c r="BI421"/>
  <c r="BH421"/>
  <c r="BG421"/>
  <c r="BF421"/>
  <c r="T421"/>
  <c r="R421"/>
  <c r="P421"/>
  <c r="BI419"/>
  <c r="BH419"/>
  <c r="BG419"/>
  <c r="BF419"/>
  <c r="T419"/>
  <c r="R419"/>
  <c r="P419"/>
  <c r="BI417"/>
  <c r="BH417"/>
  <c r="BG417"/>
  <c r="BF417"/>
  <c r="T417"/>
  <c r="R417"/>
  <c r="P417"/>
  <c r="BI415"/>
  <c r="BH415"/>
  <c r="BG415"/>
  <c r="BF415"/>
  <c r="T415"/>
  <c r="R415"/>
  <c r="P415"/>
  <c r="BI413"/>
  <c r="BH413"/>
  <c r="BG413"/>
  <c r="BF413"/>
  <c r="T413"/>
  <c r="R413"/>
  <c r="P413"/>
  <c r="BI411"/>
  <c r="BH411"/>
  <c r="BG411"/>
  <c r="BF411"/>
  <c r="T411"/>
  <c r="R411"/>
  <c r="P411"/>
  <c r="BI409"/>
  <c r="BH409"/>
  <c r="BG409"/>
  <c r="BF409"/>
  <c r="T409"/>
  <c r="R409"/>
  <c r="P409"/>
  <c r="BI407"/>
  <c r="BH407"/>
  <c r="BG407"/>
  <c r="BF407"/>
  <c r="T407"/>
  <c r="R407"/>
  <c r="P407"/>
  <c r="BI405"/>
  <c r="BH405"/>
  <c r="BG405"/>
  <c r="BF405"/>
  <c r="T405"/>
  <c r="R405"/>
  <c r="P405"/>
  <c r="BI403"/>
  <c r="BH403"/>
  <c r="BG403"/>
  <c r="BF403"/>
  <c r="T403"/>
  <c r="R403"/>
  <c r="P403"/>
  <c r="BI401"/>
  <c r="BH401"/>
  <c r="BG401"/>
  <c r="BF401"/>
  <c r="T401"/>
  <c r="R401"/>
  <c r="P401"/>
  <c r="BI399"/>
  <c r="BH399"/>
  <c r="BG399"/>
  <c r="BF399"/>
  <c r="T399"/>
  <c r="R399"/>
  <c r="P399"/>
  <c r="BI397"/>
  <c r="BH397"/>
  <c r="BG397"/>
  <c r="BF397"/>
  <c r="T397"/>
  <c r="R397"/>
  <c r="P397"/>
  <c r="BI395"/>
  <c r="BH395"/>
  <c r="BG395"/>
  <c r="BF395"/>
  <c r="T395"/>
  <c r="R395"/>
  <c r="P395"/>
  <c r="BI393"/>
  <c r="BH393"/>
  <c r="BG393"/>
  <c r="BF393"/>
  <c r="T393"/>
  <c r="R393"/>
  <c r="P393"/>
  <c r="BI391"/>
  <c r="BH391"/>
  <c r="BG391"/>
  <c r="BF391"/>
  <c r="T391"/>
  <c r="R391"/>
  <c r="P391"/>
  <c r="BI389"/>
  <c r="BH389"/>
  <c r="BG389"/>
  <c r="BF389"/>
  <c r="T389"/>
  <c r="R389"/>
  <c r="P389"/>
  <c r="BI387"/>
  <c r="BH387"/>
  <c r="BG387"/>
  <c r="BF387"/>
  <c r="T387"/>
  <c r="R387"/>
  <c r="P387"/>
  <c r="BI385"/>
  <c r="BH385"/>
  <c r="BG385"/>
  <c r="BF385"/>
  <c r="T385"/>
  <c r="R385"/>
  <c r="P385"/>
  <c r="BI383"/>
  <c r="BH383"/>
  <c r="BG383"/>
  <c r="BF383"/>
  <c r="T383"/>
  <c r="R383"/>
  <c r="P383"/>
  <c r="BI381"/>
  <c r="BH381"/>
  <c r="BG381"/>
  <c r="BF381"/>
  <c r="T381"/>
  <c r="R381"/>
  <c r="P381"/>
  <c r="BI379"/>
  <c r="BH379"/>
  <c r="BG379"/>
  <c r="BF379"/>
  <c r="T379"/>
  <c r="R379"/>
  <c r="P379"/>
  <c r="BI377"/>
  <c r="BH377"/>
  <c r="BG377"/>
  <c r="BF377"/>
  <c r="T377"/>
  <c r="R377"/>
  <c r="P377"/>
  <c r="BI375"/>
  <c r="BH375"/>
  <c r="BG375"/>
  <c r="BF375"/>
  <c r="T375"/>
  <c r="R375"/>
  <c r="P375"/>
  <c r="BI372"/>
  <c r="BH372"/>
  <c r="BG372"/>
  <c r="BF372"/>
  <c r="T372"/>
  <c r="R372"/>
  <c r="P372"/>
  <c r="BI370"/>
  <c r="BH370"/>
  <c r="BG370"/>
  <c r="BF370"/>
  <c r="T370"/>
  <c r="R370"/>
  <c r="P370"/>
  <c r="BI368"/>
  <c r="BH368"/>
  <c r="BG368"/>
  <c r="BF368"/>
  <c r="T368"/>
  <c r="R368"/>
  <c r="P368"/>
  <c r="BI366"/>
  <c r="BH366"/>
  <c r="BG366"/>
  <c r="BF366"/>
  <c r="T366"/>
  <c r="R366"/>
  <c r="P366"/>
  <c r="BI364"/>
  <c r="BH364"/>
  <c r="BG364"/>
  <c r="BF364"/>
  <c r="T364"/>
  <c r="R364"/>
  <c r="P364"/>
  <c r="BI362"/>
  <c r="BH362"/>
  <c r="BG362"/>
  <c r="BF362"/>
  <c r="T362"/>
  <c r="R362"/>
  <c r="P362"/>
  <c r="BI360"/>
  <c r="BH360"/>
  <c r="BG360"/>
  <c r="BF360"/>
  <c r="T360"/>
  <c r="R360"/>
  <c r="P360"/>
  <c r="BI358"/>
  <c r="BH358"/>
  <c r="BG358"/>
  <c r="BF358"/>
  <c r="T358"/>
  <c r="R358"/>
  <c r="P358"/>
  <c r="BI356"/>
  <c r="BH356"/>
  <c r="BG356"/>
  <c r="BF356"/>
  <c r="T356"/>
  <c r="R356"/>
  <c r="P356"/>
  <c r="BI354"/>
  <c r="BH354"/>
  <c r="BG354"/>
  <c r="BF354"/>
  <c r="T354"/>
  <c r="R354"/>
  <c r="P354"/>
  <c r="BI352"/>
  <c r="BH352"/>
  <c r="BG352"/>
  <c r="BF352"/>
  <c r="T352"/>
  <c r="R352"/>
  <c r="P352"/>
  <c r="BI350"/>
  <c r="BH350"/>
  <c r="BG350"/>
  <c r="BF350"/>
  <c r="T350"/>
  <c r="R350"/>
  <c r="P350"/>
  <c r="BI348"/>
  <c r="BH348"/>
  <c r="BG348"/>
  <c r="BF348"/>
  <c r="T348"/>
  <c r="R348"/>
  <c r="P348"/>
  <c r="BI346"/>
  <c r="BH346"/>
  <c r="BG346"/>
  <c r="BF346"/>
  <c r="T346"/>
  <c r="R346"/>
  <c r="P346"/>
  <c r="BI344"/>
  <c r="BH344"/>
  <c r="BG344"/>
  <c r="BF344"/>
  <c r="T344"/>
  <c r="R344"/>
  <c r="P344"/>
  <c r="BI342"/>
  <c r="BH342"/>
  <c r="BG342"/>
  <c r="BF342"/>
  <c r="T342"/>
  <c r="R342"/>
  <c r="P342"/>
  <c r="BI340"/>
  <c r="BH340"/>
  <c r="BG340"/>
  <c r="BF340"/>
  <c r="T340"/>
  <c r="R340"/>
  <c r="P340"/>
  <c r="BI338"/>
  <c r="BH338"/>
  <c r="BG338"/>
  <c r="BF338"/>
  <c r="T338"/>
  <c r="R338"/>
  <c r="P338"/>
  <c r="BI336"/>
  <c r="BH336"/>
  <c r="BG336"/>
  <c r="BF336"/>
  <c r="T336"/>
  <c r="R336"/>
  <c r="P336"/>
  <c r="BI334"/>
  <c r="BH334"/>
  <c r="BG334"/>
  <c r="BF334"/>
  <c r="T334"/>
  <c r="R334"/>
  <c r="P334"/>
  <c r="BI332"/>
  <c r="BH332"/>
  <c r="BG332"/>
  <c r="BF332"/>
  <c r="T332"/>
  <c r="R332"/>
  <c r="P332"/>
  <c r="BI329"/>
  <c r="BH329"/>
  <c r="BG329"/>
  <c r="BF329"/>
  <c r="T329"/>
  <c r="R329"/>
  <c r="P329"/>
  <c r="BI327"/>
  <c r="BH327"/>
  <c r="BG327"/>
  <c r="BF327"/>
  <c r="T327"/>
  <c r="R327"/>
  <c r="P327"/>
  <c r="BI325"/>
  <c r="BH325"/>
  <c r="BG325"/>
  <c r="BF325"/>
  <c r="T325"/>
  <c r="R325"/>
  <c r="P325"/>
  <c r="BI323"/>
  <c r="BH323"/>
  <c r="BG323"/>
  <c r="BF323"/>
  <c r="T323"/>
  <c r="R323"/>
  <c r="P323"/>
  <c r="BI321"/>
  <c r="BH321"/>
  <c r="BG321"/>
  <c r="BF321"/>
  <c r="T321"/>
  <c r="R321"/>
  <c r="P321"/>
  <c r="BI319"/>
  <c r="BH319"/>
  <c r="BG319"/>
  <c r="BF319"/>
  <c r="T319"/>
  <c r="R319"/>
  <c r="P319"/>
  <c r="BI318"/>
  <c r="BH318"/>
  <c r="BG318"/>
  <c r="BF318"/>
  <c r="T318"/>
  <c r="R318"/>
  <c r="P318"/>
  <c r="BI317"/>
  <c r="BH317"/>
  <c r="BG317"/>
  <c r="BF317"/>
  <c r="T317"/>
  <c r="R317"/>
  <c r="P317"/>
  <c r="BI316"/>
  <c r="BH316"/>
  <c r="BG316"/>
  <c r="BF316"/>
  <c r="T316"/>
  <c r="R316"/>
  <c r="P316"/>
  <c r="BI315"/>
  <c r="BH315"/>
  <c r="BG315"/>
  <c r="BF315"/>
  <c r="T315"/>
  <c r="R315"/>
  <c r="P315"/>
  <c r="BI314"/>
  <c r="BH314"/>
  <c r="BG314"/>
  <c r="BF314"/>
  <c r="T314"/>
  <c r="R314"/>
  <c r="P314"/>
  <c r="BI313"/>
  <c r="BH313"/>
  <c r="BG313"/>
  <c r="BF313"/>
  <c r="T313"/>
  <c r="R313"/>
  <c r="P313"/>
  <c r="BI312"/>
  <c r="BH312"/>
  <c r="BG312"/>
  <c r="BF312"/>
  <c r="T312"/>
  <c r="R312"/>
  <c r="P312"/>
  <c r="BI311"/>
  <c r="BH311"/>
  <c r="BG311"/>
  <c r="BF311"/>
  <c r="T311"/>
  <c r="R311"/>
  <c r="P311"/>
  <c r="BI310"/>
  <c r="BH310"/>
  <c r="BG310"/>
  <c r="BF310"/>
  <c r="T310"/>
  <c r="R310"/>
  <c r="P310"/>
  <c r="BI309"/>
  <c r="BH309"/>
  <c r="BG309"/>
  <c r="BF309"/>
  <c r="T309"/>
  <c r="R309"/>
  <c r="P309"/>
  <c r="BI308"/>
  <c r="BH308"/>
  <c r="BG308"/>
  <c r="BF308"/>
  <c r="T308"/>
  <c r="R308"/>
  <c r="P308"/>
  <c r="BI307"/>
  <c r="BH307"/>
  <c r="BG307"/>
  <c r="BF307"/>
  <c r="T307"/>
  <c r="R307"/>
  <c r="P307"/>
  <c r="BI306"/>
  <c r="BH306"/>
  <c r="BG306"/>
  <c r="BF306"/>
  <c r="T306"/>
  <c r="R306"/>
  <c r="P306"/>
  <c r="BI305"/>
  <c r="BH305"/>
  <c r="BG305"/>
  <c r="BF305"/>
  <c r="T305"/>
  <c r="R305"/>
  <c r="P305"/>
  <c r="BI304"/>
  <c r="BH304"/>
  <c r="BG304"/>
  <c r="BF304"/>
  <c r="T304"/>
  <c r="R304"/>
  <c r="P304"/>
  <c r="BI303"/>
  <c r="BH303"/>
  <c r="BG303"/>
  <c r="BF303"/>
  <c r="T303"/>
  <c r="R303"/>
  <c r="P303"/>
  <c r="BI302"/>
  <c r="BH302"/>
  <c r="BG302"/>
  <c r="BF302"/>
  <c r="T302"/>
  <c r="R302"/>
  <c r="P302"/>
  <c r="BI301"/>
  <c r="BH301"/>
  <c r="BG301"/>
  <c r="BF301"/>
  <c r="T301"/>
  <c r="R301"/>
  <c r="P301"/>
  <c r="BI300"/>
  <c r="BH300"/>
  <c r="BG300"/>
  <c r="BF300"/>
  <c r="T300"/>
  <c r="R300"/>
  <c r="P300"/>
  <c r="BI299"/>
  <c r="BH299"/>
  <c r="BG299"/>
  <c r="BF299"/>
  <c r="T299"/>
  <c r="R299"/>
  <c r="P299"/>
  <c r="BI298"/>
  <c r="BH298"/>
  <c r="BG298"/>
  <c r="BF298"/>
  <c r="T298"/>
  <c r="R298"/>
  <c r="P298"/>
  <c r="BI297"/>
  <c r="BH297"/>
  <c r="BG297"/>
  <c r="BF297"/>
  <c r="T297"/>
  <c r="R297"/>
  <c r="P297"/>
  <c r="BI295"/>
  <c r="BH295"/>
  <c r="BG295"/>
  <c r="BF295"/>
  <c r="T295"/>
  <c r="R295"/>
  <c r="P295"/>
  <c r="BI293"/>
  <c r="BH293"/>
  <c r="BG293"/>
  <c r="BF293"/>
  <c r="T293"/>
  <c r="R293"/>
  <c r="P293"/>
  <c r="BI291"/>
  <c r="BH291"/>
  <c r="BG291"/>
  <c r="BF291"/>
  <c r="T291"/>
  <c r="R291"/>
  <c r="P291"/>
  <c r="BI289"/>
  <c r="BH289"/>
  <c r="BG289"/>
  <c r="BF289"/>
  <c r="T289"/>
  <c r="R289"/>
  <c r="P289"/>
  <c r="BI287"/>
  <c r="BH287"/>
  <c r="BG287"/>
  <c r="BF287"/>
  <c r="T287"/>
  <c r="R287"/>
  <c r="P287"/>
  <c r="BI285"/>
  <c r="BH285"/>
  <c r="BG285"/>
  <c r="BF285"/>
  <c r="T285"/>
  <c r="R285"/>
  <c r="P285"/>
  <c r="BI283"/>
  <c r="BH283"/>
  <c r="BG283"/>
  <c r="BF283"/>
  <c r="T283"/>
  <c r="R283"/>
  <c r="P283"/>
  <c r="BI281"/>
  <c r="BH281"/>
  <c r="BG281"/>
  <c r="BF281"/>
  <c r="T281"/>
  <c r="R281"/>
  <c r="P281"/>
  <c r="BI279"/>
  <c r="BH279"/>
  <c r="BG279"/>
  <c r="BF279"/>
  <c r="T279"/>
  <c r="R279"/>
  <c r="P279"/>
  <c r="BI277"/>
  <c r="BH277"/>
  <c r="BG277"/>
  <c r="BF277"/>
  <c r="T277"/>
  <c r="R277"/>
  <c r="P277"/>
  <c r="BI275"/>
  <c r="BH275"/>
  <c r="BG275"/>
  <c r="BF275"/>
  <c r="T275"/>
  <c r="R275"/>
  <c r="P275"/>
  <c r="BI273"/>
  <c r="BH273"/>
  <c r="BG273"/>
  <c r="BF273"/>
  <c r="T273"/>
  <c r="R273"/>
  <c r="P273"/>
  <c r="BI271"/>
  <c r="BH271"/>
  <c r="BG271"/>
  <c r="BF271"/>
  <c r="T271"/>
  <c r="R271"/>
  <c r="P271"/>
  <c r="BI269"/>
  <c r="BH269"/>
  <c r="BG269"/>
  <c r="BF269"/>
  <c r="T269"/>
  <c r="R269"/>
  <c r="P269"/>
  <c r="BI267"/>
  <c r="BH267"/>
  <c r="BG267"/>
  <c r="BF267"/>
  <c r="T267"/>
  <c r="R267"/>
  <c r="P267"/>
  <c r="BI265"/>
  <c r="BH265"/>
  <c r="BG265"/>
  <c r="BF265"/>
  <c r="T265"/>
  <c r="R265"/>
  <c r="P265"/>
  <c r="BI263"/>
  <c r="BH263"/>
  <c r="BG263"/>
  <c r="BF263"/>
  <c r="T263"/>
  <c r="R263"/>
  <c r="P263"/>
  <c r="BI261"/>
  <c r="BH261"/>
  <c r="BG261"/>
  <c r="BF261"/>
  <c r="T261"/>
  <c r="R261"/>
  <c r="P261"/>
  <c r="BI259"/>
  <c r="BH259"/>
  <c r="BG259"/>
  <c r="BF259"/>
  <c r="T259"/>
  <c r="R259"/>
  <c r="P259"/>
  <c r="BI257"/>
  <c r="BH257"/>
  <c r="BG257"/>
  <c r="BF257"/>
  <c r="T257"/>
  <c r="R257"/>
  <c r="P257"/>
  <c r="BI255"/>
  <c r="BH255"/>
  <c r="BG255"/>
  <c r="BF255"/>
  <c r="T255"/>
  <c r="R255"/>
  <c r="P255"/>
  <c r="BI253"/>
  <c r="BH253"/>
  <c r="BG253"/>
  <c r="BF253"/>
  <c r="T253"/>
  <c r="R253"/>
  <c r="P253"/>
  <c r="BI251"/>
  <c r="BH251"/>
  <c r="BG251"/>
  <c r="BF251"/>
  <c r="T251"/>
  <c r="R251"/>
  <c r="P251"/>
  <c r="BI249"/>
  <c r="BH249"/>
  <c r="BG249"/>
  <c r="BF249"/>
  <c r="T249"/>
  <c r="R249"/>
  <c r="P249"/>
  <c r="BI247"/>
  <c r="BH247"/>
  <c r="BG247"/>
  <c r="BF247"/>
  <c r="T247"/>
  <c r="R247"/>
  <c r="P247"/>
  <c r="BI245"/>
  <c r="BH245"/>
  <c r="BG245"/>
  <c r="BF245"/>
  <c r="T245"/>
  <c r="R245"/>
  <c r="P245"/>
  <c r="BI243"/>
  <c r="BH243"/>
  <c r="BG243"/>
  <c r="BF243"/>
  <c r="T243"/>
  <c r="R243"/>
  <c r="P243"/>
  <c r="BI241"/>
  <c r="BH241"/>
  <c r="BG241"/>
  <c r="BF241"/>
  <c r="T241"/>
  <c r="R241"/>
  <c r="P241"/>
  <c r="BI239"/>
  <c r="BH239"/>
  <c r="BG239"/>
  <c r="BF239"/>
  <c r="T239"/>
  <c r="R239"/>
  <c r="P239"/>
  <c r="BI237"/>
  <c r="BH237"/>
  <c r="BG237"/>
  <c r="BF237"/>
  <c r="T237"/>
  <c r="R237"/>
  <c r="P237"/>
  <c r="BI235"/>
  <c r="BH235"/>
  <c r="BG235"/>
  <c r="BF235"/>
  <c r="T235"/>
  <c r="R235"/>
  <c r="P235"/>
  <c r="BI233"/>
  <c r="BH233"/>
  <c r="BG233"/>
  <c r="BF233"/>
  <c r="T233"/>
  <c r="R233"/>
  <c r="P233"/>
  <c r="BI231"/>
  <c r="BH231"/>
  <c r="BG231"/>
  <c r="BF231"/>
  <c r="T231"/>
  <c r="R231"/>
  <c r="P231"/>
  <c r="BI229"/>
  <c r="BH229"/>
  <c r="BG229"/>
  <c r="BF229"/>
  <c r="T229"/>
  <c r="R229"/>
  <c r="P229"/>
  <c r="BI227"/>
  <c r="BH227"/>
  <c r="BG227"/>
  <c r="BF227"/>
  <c r="T227"/>
  <c r="R227"/>
  <c r="P227"/>
  <c r="BI225"/>
  <c r="BH225"/>
  <c r="BG225"/>
  <c r="BF225"/>
  <c r="T225"/>
  <c r="R225"/>
  <c r="P225"/>
  <c r="BI223"/>
  <c r="BH223"/>
  <c r="BG223"/>
  <c r="BF223"/>
  <c r="T223"/>
  <c r="R223"/>
  <c r="P223"/>
  <c r="BI221"/>
  <c r="BH221"/>
  <c r="BG221"/>
  <c r="BF221"/>
  <c r="T221"/>
  <c r="R221"/>
  <c r="P221"/>
  <c r="BI219"/>
  <c r="BH219"/>
  <c r="BG219"/>
  <c r="BF219"/>
  <c r="T219"/>
  <c r="R219"/>
  <c r="P219"/>
  <c r="BI217"/>
  <c r="BH217"/>
  <c r="BG217"/>
  <c r="BF217"/>
  <c r="T217"/>
  <c r="R217"/>
  <c r="P217"/>
  <c r="BI215"/>
  <c r="BH215"/>
  <c r="BG215"/>
  <c r="BF215"/>
  <c r="T215"/>
  <c r="R215"/>
  <c r="P215"/>
  <c r="BI213"/>
  <c r="BH213"/>
  <c r="BG213"/>
  <c r="BF213"/>
  <c r="T213"/>
  <c r="R213"/>
  <c r="P213"/>
  <c r="BI211"/>
  <c r="BH211"/>
  <c r="BG211"/>
  <c r="BF211"/>
  <c r="T211"/>
  <c r="R211"/>
  <c r="P211"/>
  <c r="BI209"/>
  <c r="BH209"/>
  <c r="BG209"/>
  <c r="BF209"/>
  <c r="T209"/>
  <c r="R209"/>
  <c r="P209"/>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J97"/>
  <c r="F114"/>
  <c r="E112"/>
  <c r="F89"/>
  <c r="E87"/>
  <c r="J24"/>
  <c r="E24"/>
  <c r="J117"/>
  <c r="J23"/>
  <c r="J21"/>
  <c r="E21"/>
  <c r="J116"/>
  <c r="J20"/>
  <c r="J18"/>
  <c r="E18"/>
  <c r="F117"/>
  <c r="J17"/>
  <c r="J15"/>
  <c r="E15"/>
  <c r="F91"/>
  <c r="J14"/>
  <c r="J12"/>
  <c r="J89"/>
  <c r="E7"/>
  <c r="E85"/>
  <c i="1" r="L90"/>
  <c r="AM90"/>
  <c r="AM89"/>
  <c r="L89"/>
  <c r="AM87"/>
  <c r="L87"/>
  <c r="L85"/>
  <c r="L84"/>
  <c i="2" r="J407"/>
  <c r="J310"/>
  <c r="J167"/>
  <c r="J319"/>
  <c r="J131"/>
  <c r="BK267"/>
  <c r="BK145"/>
  <c i="1" r="AS157"/>
  <c i="2" r="J393"/>
  <c r="J314"/>
  <c r="BK201"/>
  <c i="1" r="AS145"/>
  <c i="2" r="J334"/>
  <c r="BK213"/>
  <c r="BK444"/>
  <c r="J399"/>
  <c i="3" r="J122"/>
  <c r="J206"/>
  <c r="BK136"/>
  <c r="BK261"/>
  <c r="BK156"/>
  <c r="BK194"/>
  <c r="BK297"/>
  <c r="BK162"/>
  <c r="J317"/>
  <c r="BK172"/>
  <c r="BK140"/>
  <c r="J248"/>
  <c r="BK240"/>
  <c i="4" r="J296"/>
  <c r="BK299"/>
  <c r="J232"/>
  <c r="BK293"/>
  <c r="BK279"/>
  <c r="J162"/>
  <c r="BK275"/>
  <c r="BK214"/>
  <c r="BK118"/>
  <c r="J170"/>
  <c r="BK122"/>
  <c r="BK277"/>
  <c r="BK198"/>
  <c r="J305"/>
  <c r="J168"/>
  <c r="BK172"/>
  <c r="J268"/>
  <c r="BK210"/>
  <c r="BK188"/>
  <c r="J216"/>
  <c r="BK144"/>
  <c r="BK200"/>
  <c r="J124"/>
  <c i="5" r="J351"/>
  <c r="J343"/>
  <c r="BK214"/>
  <c r="J180"/>
  <c r="J206"/>
  <c r="BK274"/>
  <c r="BK319"/>
  <c r="BK230"/>
  <c r="BK136"/>
  <c r="BK333"/>
  <c r="J284"/>
  <c r="J208"/>
  <c r="BK303"/>
  <c r="J218"/>
  <c r="BK130"/>
  <c r="BK422"/>
  <c r="J276"/>
  <c r="J178"/>
  <c r="BK337"/>
  <c r="BK432"/>
  <c r="BK339"/>
  <c r="J422"/>
  <c r="BK198"/>
  <c r="BK473"/>
  <c r="BK343"/>
  <c r="BK224"/>
  <c r="J136"/>
  <c r="BK382"/>
  <c r="BK270"/>
  <c r="J400"/>
  <c r="BK351"/>
  <c i="6" r="BK286"/>
  <c r="BK231"/>
  <c r="J141"/>
  <c r="J161"/>
  <c r="BK135"/>
  <c r="BK227"/>
  <c r="BK263"/>
  <c r="BK169"/>
  <c r="BK215"/>
  <c r="J286"/>
  <c r="BK203"/>
  <c r="J296"/>
  <c r="BK143"/>
  <c r="J271"/>
  <c r="BK211"/>
  <c r="BK281"/>
  <c r="BK173"/>
  <c r="BK195"/>
  <c r="BK272"/>
  <c r="BK179"/>
  <c r="BK163"/>
  <c r="BK153"/>
  <c i="7" r="J326"/>
  <c r="BK272"/>
  <c r="J148"/>
  <c r="BK302"/>
  <c r="J164"/>
  <c r="BK140"/>
  <c r="BK339"/>
  <c r="BK274"/>
  <c r="BK360"/>
  <c r="J329"/>
  <c r="BK235"/>
  <c r="J154"/>
  <c r="J206"/>
  <c r="J138"/>
  <c r="J331"/>
  <c r="J218"/>
  <c r="BK176"/>
  <c r="BK251"/>
  <c r="J245"/>
  <c r="BK300"/>
  <c r="J156"/>
  <c i="8" r="BK277"/>
  <c r="BK165"/>
  <c r="J227"/>
  <c r="BK193"/>
  <c r="BK119"/>
  <c r="BK284"/>
  <c r="J217"/>
  <c r="J229"/>
  <c r="J135"/>
  <c r="J165"/>
  <c r="J300"/>
  <c r="J289"/>
  <c r="J177"/>
  <c r="BK290"/>
  <c r="BK205"/>
  <c r="BK291"/>
  <c r="BK181"/>
  <c r="BK161"/>
  <c i="9" r="J181"/>
  <c r="J167"/>
  <c r="BK137"/>
  <c r="J137"/>
  <c r="BK169"/>
  <c r="BK161"/>
  <c r="J175"/>
  <c i="10" r="BK284"/>
  <c r="BK129"/>
  <c r="BK237"/>
  <c r="J265"/>
  <c r="J165"/>
  <c r="BK185"/>
  <c r="BK267"/>
  <c r="J145"/>
  <c r="J296"/>
  <c r="BK229"/>
  <c r="BK197"/>
  <c r="BK273"/>
  <c r="J207"/>
  <c r="BK290"/>
  <c r="BK193"/>
  <c r="BK268"/>
  <c r="J272"/>
  <c r="BK137"/>
  <c i="11" r="J132"/>
  <c r="J245"/>
  <c r="J134"/>
  <c r="J196"/>
  <c r="BK251"/>
  <c r="BK186"/>
  <c r="J124"/>
  <c r="BK253"/>
  <c r="J312"/>
  <c r="BK315"/>
  <c r="J239"/>
  <c r="BK148"/>
  <c r="J271"/>
  <c r="J257"/>
  <c r="J144"/>
  <c r="J267"/>
  <c i="12" r="J210"/>
  <c i="13" r="J158"/>
  <c r="BK164"/>
  <c r="BK142"/>
  <c r="BK136"/>
  <c r="BK158"/>
  <c i="14" r="J125"/>
  <c r="J117"/>
  <c i="15" r="BK157"/>
  <c r="J157"/>
  <c r="BK180"/>
  <c r="J172"/>
  <c r="BK184"/>
  <c r="BK127"/>
  <c r="BK188"/>
  <c r="J141"/>
  <c r="J177"/>
  <c r="J168"/>
  <c r="J131"/>
  <c i="16" r="J124"/>
  <c i="17" r="J151"/>
  <c r="J142"/>
  <c r="BK133"/>
  <c r="J144"/>
  <c r="J141"/>
  <c r="BK129"/>
  <c i="18" r="BK135"/>
  <c i="19" r="BK136"/>
  <c r="BK156"/>
  <c i="20" r="J128"/>
  <c i="21" r="BK142"/>
  <c r="BK127"/>
  <c r="BK139"/>
  <c r="BK133"/>
  <c i="22" r="BK134"/>
  <c r="BK131"/>
  <c r="J152"/>
  <c i="25" r="J129"/>
  <c i="26" r="J153"/>
  <c r="BK125"/>
  <c r="BK129"/>
  <c r="J135"/>
  <c r="J141"/>
  <c r="BK139"/>
  <c i="27" r="J138"/>
  <c r="BK128"/>
  <c r="BK152"/>
  <c r="BK147"/>
  <c r="J141"/>
  <c r="BK125"/>
  <c i="28" r="J141"/>
  <c r="J143"/>
  <c r="J140"/>
  <c r="J126"/>
  <c r="J135"/>
  <c r="J137"/>
  <c r="BK130"/>
  <c i="29" r="J129"/>
  <c i="30" r="J146"/>
  <c r="J130"/>
  <c i="31" r="BK149"/>
  <c r="BK145"/>
  <c r="BK152"/>
  <c r="BK130"/>
  <c r="J132"/>
  <c i="32" r="BK135"/>
  <c i="33" r="BK132"/>
  <c r="BK156"/>
  <c r="BK149"/>
  <c r="BK153"/>
  <c r="J155"/>
  <c r="J143"/>
  <c r="J156"/>
  <c r="BK135"/>
  <c r="J132"/>
  <c i="34" r="J134"/>
  <c r="BK143"/>
  <c r="BK129"/>
  <c i="35" r="BK142"/>
  <c r="J138"/>
  <c r="BK134"/>
  <c i="36" r="J160"/>
  <c r="BK130"/>
  <c i="39" r="BK128"/>
  <c r="BK145"/>
  <c r="J130"/>
  <c r="J134"/>
  <c r="BK151"/>
  <c r="J135"/>
  <c i="40" r="BK159"/>
  <c r="BK157"/>
  <c r="BK151"/>
  <c r="J140"/>
  <c r="J132"/>
  <c r="J135"/>
  <c i="41" r="J133"/>
  <c r="J141"/>
  <c r="J144"/>
  <c r="BK144"/>
  <c r="J148"/>
  <c r="BK133"/>
  <c i="42" r="BK127"/>
  <c i="43" r="J154"/>
  <c r="J138"/>
  <c r="BK146"/>
  <c i="45" r="J137"/>
  <c r="J132"/>
  <c r="J153"/>
  <c i="2" r="BK295"/>
  <c r="J271"/>
  <c r="BK281"/>
  <c r="BK131"/>
  <c r="J325"/>
  <c r="J199"/>
  <c r="BK327"/>
  <c r="BK377"/>
  <c r="BK279"/>
  <c r="J423"/>
  <c r="BK293"/>
  <c r="J179"/>
  <c r="BK442"/>
  <c r="BK407"/>
  <c r="J315"/>
  <c r="J231"/>
  <c r="BK199"/>
  <c r="J123"/>
  <c i="3" r="BK331"/>
  <c r="BK303"/>
  <c r="J216"/>
  <c r="BK160"/>
  <c r="J210"/>
  <c r="J319"/>
  <c r="BK248"/>
  <c r="J198"/>
  <c r="J218"/>
  <c r="J196"/>
  <c r="J293"/>
  <c r="BK166"/>
  <c r="J299"/>
  <c r="BK138"/>
  <c r="J283"/>
  <c r="J212"/>
  <c r="J128"/>
  <c r="BK192"/>
  <c r="BK329"/>
  <c r="BK277"/>
  <c i="4" r="J287"/>
  <c r="BK164"/>
  <c r="BK244"/>
  <c r="BK146"/>
  <c r="BK290"/>
  <c r="J218"/>
  <c r="BK178"/>
  <c r="J288"/>
  <c r="BK156"/>
  <c r="BK281"/>
  <c r="J238"/>
  <c r="J194"/>
  <c r="BK288"/>
  <c r="J192"/>
  <c r="BK242"/>
  <c r="BK246"/>
  <c r="BK128"/>
  <c r="J178"/>
  <c r="BK238"/>
  <c r="BK124"/>
  <c r="J146"/>
  <c i="5" r="BK467"/>
  <c r="J222"/>
  <c r="J420"/>
  <c r="J295"/>
  <c r="BK238"/>
  <c r="J455"/>
  <c r="BK463"/>
  <c r="J226"/>
  <c r="J349"/>
  <c r="BK254"/>
  <c r="J182"/>
  <c r="BK455"/>
  <c r="BK384"/>
  <c r="J319"/>
  <c r="J220"/>
  <c r="J140"/>
  <c r="BK258"/>
  <c r="BK160"/>
  <c r="J465"/>
  <c r="J270"/>
  <c r="BK172"/>
  <c r="J394"/>
  <c r="J463"/>
  <c r="J390"/>
  <c r="BK363"/>
  <c r="BK297"/>
  <c r="J471"/>
  <c r="BK311"/>
  <c r="J196"/>
  <c r="J402"/>
  <c r="BK434"/>
  <c r="BK331"/>
  <c r="BK236"/>
  <c r="BK140"/>
  <c r="BK335"/>
  <c r="J291"/>
  <c r="J258"/>
  <c r="BK372"/>
  <c r="BK188"/>
  <c i="6" r="BK259"/>
  <c r="J233"/>
  <c r="J159"/>
  <c r="J284"/>
  <c r="J173"/>
  <c r="J285"/>
  <c r="BK284"/>
  <c r="BK207"/>
  <c r="J155"/>
  <c r="J213"/>
  <c r="J292"/>
  <c r="BK127"/>
  <c r="BK147"/>
  <c r="J290"/>
  <c r="J259"/>
  <c r="BK121"/>
  <c r="J265"/>
  <c r="BK287"/>
  <c r="J177"/>
  <c r="J163"/>
  <c i="7" r="BK224"/>
  <c r="BK160"/>
  <c r="BK262"/>
  <c r="BK320"/>
  <c r="BK333"/>
  <c r="BK206"/>
  <c r="J359"/>
  <c r="J241"/>
  <c r="BK210"/>
  <c r="BK142"/>
  <c r="BK341"/>
  <c r="J235"/>
  <c r="BK182"/>
  <c r="J298"/>
  <c r="J255"/>
  <c r="J150"/>
  <c r="BK184"/>
  <c i="8" r="BK294"/>
  <c r="BK261"/>
  <c r="BK151"/>
  <c r="J231"/>
  <c r="J145"/>
  <c r="BK269"/>
  <c r="BK257"/>
  <c r="J161"/>
  <c r="BK265"/>
  <c r="BK221"/>
  <c r="BK143"/>
  <c r="BK298"/>
  <c r="J302"/>
  <c r="BK251"/>
  <c r="BK167"/>
  <c r="BK293"/>
  <c r="BK191"/>
  <c r="BK247"/>
  <c r="J283"/>
  <c i="9" r="J192"/>
  <c r="BK155"/>
  <c r="J131"/>
  <c r="J125"/>
  <c r="J159"/>
  <c r="BK139"/>
  <c r="BK127"/>
  <c r="J163"/>
  <c r="J34"/>
  <c i="1" r="AW102"/>
  <c i="10" r="J159"/>
  <c r="J257"/>
  <c r="J211"/>
  <c r="J167"/>
  <c r="J129"/>
  <c r="BK203"/>
  <c r="BK233"/>
  <c i="11" r="J176"/>
  <c r="J122"/>
  <c r="J138"/>
  <c r="BK212"/>
  <c r="BK257"/>
  <c r="J204"/>
  <c r="BK138"/>
  <c r="BK301"/>
  <c r="BK228"/>
  <c r="BK245"/>
  <c r="J158"/>
  <c r="BK194"/>
  <c r="BK136"/>
  <c i="12" r="J196"/>
  <c r="J137"/>
  <c r="J123"/>
  <c r="J157"/>
  <c r="J233"/>
  <c r="BK172"/>
  <c r="BK164"/>
  <c r="J184"/>
  <c r="J213"/>
  <c i="13" r="J156"/>
  <c r="J124"/>
  <c r="J128"/>
  <c r="J142"/>
  <c i="14" r="BK121"/>
  <c r="BK125"/>
  <c i="15" r="J153"/>
  <c r="BK159"/>
  <c r="BK178"/>
  <c r="BK166"/>
  <c r="BK176"/>
  <c r="J155"/>
  <c r="BK137"/>
  <c r="BK173"/>
  <c r="J127"/>
  <c r="J181"/>
  <c r="J167"/>
  <c r="BK133"/>
  <c i="16" r="BK118"/>
  <c r="J117"/>
  <c i="17" r="J134"/>
  <c r="BK146"/>
  <c r="J150"/>
  <c r="J138"/>
  <c r="BK150"/>
  <c r="J130"/>
  <c i="18" r="BK133"/>
  <c i="19" r="J135"/>
  <c r="BK130"/>
  <c r="J138"/>
  <c r="BK157"/>
  <c r="BK147"/>
  <c r="BK149"/>
  <c r="J133"/>
  <c i="20" r="J145"/>
  <c r="J143"/>
  <c r="BK135"/>
  <c r="J150"/>
  <c r="BK126"/>
  <c r="BK142"/>
  <c r="J135"/>
  <c i="21" r="J128"/>
  <c r="J138"/>
  <c r="BK126"/>
  <c r="J135"/>
  <c r="J131"/>
  <c i="22" r="J137"/>
  <c r="J130"/>
  <c r="BK128"/>
  <c r="BK127"/>
  <c r="BK143"/>
  <c r="BK135"/>
  <c r="BK145"/>
  <c r="BK129"/>
  <c i="23" r="BK134"/>
  <c r="BK144"/>
  <c r="BK156"/>
  <c r="BK141"/>
  <c r="BK140"/>
  <c r="BK147"/>
  <c r="J141"/>
  <c r="J156"/>
  <c r="BK130"/>
  <c r="BK145"/>
  <c r="J149"/>
  <c r="J142"/>
  <c i="24" r="J137"/>
  <c r="J129"/>
  <c i="25" r="J137"/>
  <c r="BK129"/>
  <c r="J141"/>
  <c r="J152"/>
  <c r="BK159"/>
  <c r="J160"/>
  <c r="BK139"/>
  <c r="BK155"/>
  <c r="J125"/>
  <c r="J143"/>
  <c r="J154"/>
  <c r="BK145"/>
  <c r="J135"/>
  <c i="26" r="BK148"/>
  <c r="BK132"/>
  <c r="BK142"/>
  <c r="BK127"/>
  <c r="J125"/>
  <c r="BK140"/>
  <c i="27" r="J139"/>
  <c r="J133"/>
  <c r="J125"/>
  <c r="J145"/>
  <c r="J126"/>
  <c r="BK135"/>
  <c r="J128"/>
  <c i="28" r="J128"/>
  <c r="BK137"/>
  <c r="J150"/>
  <c r="BK149"/>
  <c i="29" r="J135"/>
  <c r="BK132"/>
  <c r="J142"/>
  <c r="BK135"/>
  <c r="J133"/>
  <c r="J131"/>
  <c i="30" r="J155"/>
  <c r="J142"/>
  <c r="BK142"/>
  <c r="BK138"/>
  <c r="BK157"/>
  <c r="J128"/>
  <c r="J138"/>
  <c i="31" r="J135"/>
  <c r="BK128"/>
  <c r="J147"/>
  <c r="J128"/>
  <c r="BK133"/>
  <c i="32" r="J135"/>
  <c r="BK133"/>
  <c i="33" r="BK141"/>
  <c r="BK158"/>
  <c r="BK125"/>
  <c r="BK161"/>
  <c r="BK145"/>
  <c r="J125"/>
  <c r="J136"/>
  <c r="BK129"/>
  <c r="J146"/>
  <c i="34" r="BK136"/>
  <c r="BK126"/>
  <c r="J137"/>
  <c r="J126"/>
  <c i="35" r="BK137"/>
  <c r="BK138"/>
  <c r="BK132"/>
  <c i="36" r="BK147"/>
  <c r="J131"/>
  <c r="J165"/>
  <c r="J163"/>
  <c r="J161"/>
  <c r="J151"/>
  <c r="J135"/>
  <c r="J147"/>
  <c i="37" r="BK132"/>
  <c r="BK128"/>
  <c r="J152"/>
  <c r="BK131"/>
  <c i="38" r="J129"/>
  <c i="39" r="BK136"/>
  <c r="J133"/>
  <c r="J146"/>
  <c r="BK132"/>
  <c r="J132"/>
  <c r="J138"/>
  <c i="40" r="J141"/>
  <c r="J139"/>
  <c r="J129"/>
  <c r="BK154"/>
  <c r="BK144"/>
  <c r="BK129"/>
  <c i="43" r="J145"/>
  <c r="BK149"/>
  <c r="J130"/>
  <c r="BK130"/>
  <c r="J135"/>
  <c r="BK127"/>
  <c i="44" r="J133"/>
  <c r="J142"/>
  <c r="BK132"/>
  <c i="45" r="J138"/>
  <c r="BK142"/>
  <c r="BK125"/>
  <c r="J150"/>
  <c r="BK148"/>
  <c r="BK130"/>
  <c i="46" r="BK121"/>
  <c i="2" r="BK241"/>
  <c r="J302"/>
  <c r="J221"/>
  <c r="J133"/>
  <c r="J247"/>
  <c r="BK314"/>
  <c r="BK243"/>
  <c r="J340"/>
  <c r="BK227"/>
  <c r="BK344"/>
  <c r="BK265"/>
  <c r="BK364"/>
  <c r="J309"/>
  <c r="J391"/>
  <c r="J323"/>
  <c r="J431"/>
  <c r="BK253"/>
  <c r="BK381"/>
  <c r="BK217"/>
  <c r="J327"/>
  <c i="1" r="AS167"/>
  <c i="2" r="BK431"/>
  <c r="BK319"/>
  <c r="J237"/>
  <c r="BK161"/>
  <c i="1" r="AS137"/>
  <c i="3" r="BK313"/>
  <c r="BK212"/>
  <c r="J315"/>
  <c r="J222"/>
  <c r="BK301"/>
  <c r="BK232"/>
  <c r="BK283"/>
  <c r="J204"/>
  <c r="J194"/>
  <c r="BK122"/>
  <c i="4" r="BK150"/>
  <c r="J120"/>
  <c r="BK266"/>
  <c r="J265"/>
  <c r="BK134"/>
  <c r="J252"/>
  <c r="BK204"/>
  <c r="J293"/>
  <c r="J202"/>
  <c r="J290"/>
  <c r="BK254"/>
  <c r="BK226"/>
  <c r="BK298"/>
  <c r="J198"/>
  <c r="J311"/>
  <c r="J295"/>
  <c r="BK180"/>
  <c r="J182"/>
  <c r="J174"/>
  <c r="J130"/>
  <c r="BK182"/>
  <c i="5" r="J461"/>
  <c r="BK234"/>
  <c r="BK355"/>
  <c r="BK210"/>
  <c r="J315"/>
  <c r="BK459"/>
  <c r="BK309"/>
  <c r="BK228"/>
  <c r="BK134"/>
  <c r="BK404"/>
  <c r="BK321"/>
  <c r="BK218"/>
  <c r="BK396"/>
  <c r="BK220"/>
  <c r="J152"/>
  <c r="BK124"/>
  <c r="J280"/>
  <c r="J176"/>
  <c r="J453"/>
  <c r="BK477"/>
  <c r="J428"/>
  <c r="BK353"/>
  <c r="J234"/>
  <c r="BK378"/>
  <c r="BK430"/>
  <c r="BK307"/>
  <c r="J382"/>
  <c r="J248"/>
  <c r="J164"/>
  <c r="J414"/>
  <c r="BK317"/>
  <c r="BK180"/>
  <c r="J370"/>
  <c r="BK289"/>
  <c i="6" r="BK276"/>
  <c r="J127"/>
  <c r="BK133"/>
  <c r="J276"/>
  <c r="J275"/>
  <c r="J191"/>
  <c r="J298"/>
  <c r="BK298"/>
  <c r="BK171"/>
  <c r="BK201"/>
  <c r="J280"/>
  <c r="J257"/>
  <c r="BK277"/>
  <c r="J171"/>
  <c r="BK273"/>
  <c r="J129"/>
  <c r="J221"/>
  <c i="7" r="J337"/>
  <c r="J270"/>
  <c r="BK132"/>
  <c r="BK308"/>
  <c r="BK255"/>
  <c r="BK156"/>
  <c r="J266"/>
  <c r="BK290"/>
  <c r="J363"/>
  <c r="J361"/>
  <c r="J233"/>
  <c r="BK337"/>
  <c r="J172"/>
  <c r="BK180"/>
  <c r="BK136"/>
  <c r="J202"/>
  <c r="BK331"/>
  <c r="J302"/>
  <c r="BK164"/>
  <c r="J229"/>
  <c i="8" r="J285"/>
  <c r="BK171"/>
  <c r="BK123"/>
  <c r="BK197"/>
  <c r="BK131"/>
  <c r="BK278"/>
  <c r="J243"/>
  <c r="J147"/>
  <c r="J189"/>
  <c r="J151"/>
  <c r="BK288"/>
  <c r="J275"/>
  <c r="J191"/>
  <c r="BK300"/>
  <c r="J223"/>
  <c r="J292"/>
  <c r="J157"/>
  <c r="J183"/>
  <c r="BK253"/>
  <c i="9" r="BK125"/>
  <c r="BK192"/>
  <c r="J177"/>
  <c r="BK185"/>
  <c r="BK143"/>
  <c r="J135"/>
  <c r="J169"/>
  <c i="10" r="J279"/>
  <c r="BK143"/>
  <c r="J271"/>
  <c r="J280"/>
  <c r="BK177"/>
  <c r="J241"/>
  <c r="BK175"/>
  <c r="J249"/>
  <c r="BK296"/>
  <c r="J227"/>
  <c r="BK171"/>
  <c r="J149"/>
  <c r="BK169"/>
  <c r="BK135"/>
  <c r="J205"/>
  <c r="BK235"/>
  <c r="J161"/>
  <c r="BK241"/>
  <c i="11" r="J172"/>
  <c r="J269"/>
  <c r="J136"/>
  <c r="BK269"/>
  <c r="J311"/>
  <c r="BK192"/>
  <c r="BK299"/>
  <c r="BK128"/>
  <c r="BK158"/>
  <c r="BK241"/>
  <c r="J190"/>
  <c r="BK176"/>
  <c r="BK156"/>
  <c r="J281"/>
  <c r="J241"/>
  <c r="BK239"/>
  <c r="BK146"/>
  <c i="12" r="BK123"/>
  <c r="BK179"/>
  <c r="BK208"/>
  <c r="BK159"/>
  <c r="BK213"/>
  <c r="BK218"/>
  <c r="BK198"/>
  <c r="J222"/>
  <c r="J135"/>
  <c i="13" r="BK140"/>
  <c r="J151"/>
  <c r="J138"/>
  <c r="BK135"/>
  <c r="J135"/>
  <c i="14" r="J129"/>
  <c r="BK127"/>
  <c i="15" r="J160"/>
  <c r="BK187"/>
  <c r="J137"/>
  <c r="BK169"/>
  <c r="BK191"/>
  <c r="J169"/>
  <c r="BK195"/>
  <c r="BK145"/>
  <c r="J147"/>
  <c r="J123"/>
  <c r="BK139"/>
  <c i="17" r="BK147"/>
  <c r="J140"/>
  <c r="BK143"/>
  <c r="BK139"/>
  <c i="18" r="J137"/>
  <c i="19" r="J153"/>
  <c r="J154"/>
  <c r="J140"/>
  <c r="BK146"/>
  <c r="BK158"/>
  <c r="J151"/>
  <c r="BK140"/>
  <c i="20" r="BK134"/>
  <c r="BK149"/>
  <c r="J131"/>
  <c r="BK148"/>
  <c r="J153"/>
  <c r="BK136"/>
  <c r="J140"/>
  <c i="21" r="BK131"/>
  <c r="BK136"/>
  <c r="BK132"/>
  <c r="J139"/>
  <c i="22" r="BK133"/>
  <c r="J132"/>
  <c r="J153"/>
  <c i="25" r="J130"/>
  <c r="J134"/>
  <c i="26" r="BK152"/>
  <c r="BK155"/>
  <c r="BK144"/>
  <c r="BK143"/>
  <c i="27" r="J155"/>
  <c r="BK143"/>
  <c r="J136"/>
  <c r="BK148"/>
  <c r="J131"/>
  <c r="BK126"/>
  <c i="28" r="BK134"/>
  <c r="J152"/>
  <c r="BK151"/>
  <c r="J147"/>
  <c r="BK153"/>
  <c r="BK136"/>
  <c i="29" r="J153"/>
  <c r="J147"/>
  <c r="BK130"/>
  <c r="BK142"/>
  <c r="BK146"/>
  <c r="J126"/>
  <c i="30" r="BK145"/>
  <c r="BK149"/>
  <c r="BK144"/>
  <c r="BK150"/>
  <c r="J139"/>
  <c r="J132"/>
  <c r="BK137"/>
  <c i="31" r="J146"/>
  <c r="BK141"/>
  <c r="BK144"/>
  <c r="BK140"/>
  <c r="J140"/>
  <c r="J139"/>
  <c i="32" r="J129"/>
  <c i="33" r="BK164"/>
  <c r="J142"/>
  <c r="J148"/>
  <c r="J145"/>
  <c i="35" r="J128"/>
  <c i="36" r="BK137"/>
  <c r="J138"/>
  <c r="BK151"/>
  <c r="BK142"/>
  <c r="J157"/>
  <c r="J150"/>
  <c i="37" r="J132"/>
  <c r="BK152"/>
  <c r="J137"/>
  <c r="BK138"/>
  <c i="38" r="J125"/>
  <c i="39" r="J152"/>
  <c r="J145"/>
  <c r="BK152"/>
  <c r="J141"/>
  <c r="J142"/>
  <c i="40" r="BK125"/>
  <c r="BK155"/>
  <c r="J128"/>
  <c i="41" r="J143"/>
  <c r="J132"/>
  <c r="J145"/>
  <c r="BK138"/>
  <c r="BK130"/>
  <c i="42" r="J125"/>
  <c i="43" r="J143"/>
  <c r="BK153"/>
  <c r="J153"/>
  <c r="J125"/>
  <c r="BK128"/>
  <c i="44" r="BK139"/>
  <c r="BK129"/>
  <c r="BK126"/>
  <c r="BK138"/>
  <c i="45" r="J147"/>
  <c r="BK146"/>
  <c r="J131"/>
  <c r="BK157"/>
  <c r="J159"/>
  <c r="BK139"/>
  <c i="2" r="BK385"/>
  <c r="J409"/>
  <c r="J219"/>
  <c r="BK375"/>
  <c r="BK255"/>
  <c r="J403"/>
  <c r="J295"/>
  <c r="J362"/>
  <c r="BK449"/>
  <c r="J413"/>
  <c r="BK297"/>
  <c r="J379"/>
  <c r="J203"/>
  <c r="BK425"/>
  <c r="J251"/>
  <c r="BK399"/>
  <c r="J211"/>
  <c r="BK342"/>
  <c r="BK151"/>
  <c r="BK321"/>
  <c r="J209"/>
  <c r="J389"/>
  <c r="BK191"/>
  <c i="1" r="AS163"/>
  <c i="2" r="BK395"/>
  <c r="J381"/>
  <c r="BK287"/>
  <c r="J366"/>
  <c r="BK269"/>
  <c r="J177"/>
  <c r="BK427"/>
  <c r="J291"/>
  <c r="J215"/>
  <c r="BK185"/>
  <c i="1" r="AS152"/>
  <c i="3" r="J232"/>
  <c r="J331"/>
  <c r="BK218"/>
  <c r="J301"/>
  <c r="BK293"/>
  <c r="BK180"/>
  <c r="J281"/>
  <c r="J168"/>
  <c i="4" r="J264"/>
  <c r="BK311"/>
  <c r="BK260"/>
  <c r="BK240"/>
  <c r="BK296"/>
  <c r="J246"/>
  <c r="BK256"/>
  <c r="J307"/>
  <c r="BK252"/>
  <c r="BK190"/>
  <c r="BK236"/>
  <c r="J210"/>
  <c r="BK291"/>
  <c r="BK130"/>
  <c r="J214"/>
  <c r="J184"/>
  <c i="5" r="J473"/>
  <c r="BK170"/>
  <c r="J282"/>
  <c r="BK206"/>
  <c r="J398"/>
  <c r="J317"/>
  <c r="J372"/>
  <c r="J252"/>
  <c r="BK144"/>
  <c r="BK428"/>
  <c r="J305"/>
  <c r="J210"/>
  <c r="BK256"/>
  <c r="J132"/>
  <c r="BK426"/>
  <c r="BK278"/>
  <c r="BK192"/>
  <c r="J333"/>
  <c r="BK282"/>
  <c r="BK178"/>
  <c r="BK359"/>
  <c r="J204"/>
  <c i="6" r="BK285"/>
  <c r="BK245"/>
  <c r="BK125"/>
  <c r="BK185"/>
  <c r="J277"/>
  <c r="J255"/>
  <c r="J175"/>
  <c r="J239"/>
  <c r="BK191"/>
  <c r="J211"/>
  <c r="BK303"/>
  <c i="7" r="BK253"/>
  <c r="BK361"/>
  <c r="J304"/>
  <c r="BK216"/>
  <c r="BK351"/>
  <c r="BK200"/>
  <c r="BK316"/>
  <c r="BK231"/>
  <c r="BK318"/>
  <c r="BK335"/>
  <c r="BK296"/>
  <c r="J158"/>
  <c r="J247"/>
  <c r="BK353"/>
  <c r="BK144"/>
  <c r="BK326"/>
  <c r="BK208"/>
  <c r="J333"/>
  <c r="BK148"/>
  <c r="BK190"/>
  <c i="8" r="J287"/>
  <c r="BK219"/>
  <c r="J131"/>
  <c r="BK201"/>
  <c r="J143"/>
  <c r="BK255"/>
  <c r="J277"/>
  <c r="BK271"/>
  <c r="J209"/>
  <c r="J245"/>
  <c r="J137"/>
  <c r="J199"/>
  <c r="J273"/>
  <c r="BK169"/>
  <c r="BK289"/>
  <c r="BK189"/>
  <c r="BK239"/>
  <c r="J155"/>
  <c i="9" r="BK141"/>
  <c r="BK149"/>
  <c r="J141"/>
  <c r="BK194"/>
  <c r="BK153"/>
  <c r="BK147"/>
  <c r="BK117"/>
  <c i="10" r="BK151"/>
  <c r="J225"/>
  <c r="BK189"/>
  <c r="J278"/>
  <c r="BK207"/>
  <c r="J277"/>
  <c r="J199"/>
  <c r="BK292"/>
  <c r="BK199"/>
  <c r="J274"/>
  <c r="BK139"/>
  <c r="BK266"/>
  <c r="J288"/>
  <c r="J197"/>
  <c r="BK269"/>
  <c r="J147"/>
  <c r="BK253"/>
  <c i="11" r="BK297"/>
  <c r="J273"/>
  <c r="BK311"/>
  <c r="BK202"/>
  <c r="J148"/>
  <c r="BK184"/>
  <c r="J162"/>
  <c r="BK204"/>
  <c r="J126"/>
  <c r="J220"/>
  <c r="J297"/>
  <c r="J206"/>
  <c r="J128"/>
  <c r="BK126"/>
  <c r="BK255"/>
  <c r="J170"/>
  <c r="J230"/>
  <c r="BK214"/>
  <c r="BK188"/>
  <c i="12" r="BK146"/>
  <c r="BK176"/>
  <c r="BK199"/>
  <c r="J205"/>
  <c r="BK220"/>
  <c r="BK231"/>
  <c r="J216"/>
  <c r="J175"/>
  <c r="J198"/>
  <c i="13" r="BK167"/>
  <c r="BK128"/>
  <c r="J148"/>
  <c r="BK130"/>
  <c r="BK124"/>
  <c i="14" r="J131"/>
  <c i="15" r="BK162"/>
  <c r="BK179"/>
  <c r="J125"/>
  <c r="J165"/>
  <c r="BK160"/>
  <c r="BK177"/>
  <c r="BK181"/>
  <c r="J187"/>
  <c r="BK167"/>
  <c r="J161"/>
  <c r="J162"/>
  <c i="16" r="BK119"/>
  <c r="BK120"/>
  <c i="17" r="J148"/>
  <c r="BK142"/>
  <c r="BK155"/>
  <c r="J133"/>
  <c r="J139"/>
  <c i="18" r="BK131"/>
  <c i="19" r="J141"/>
  <c r="J158"/>
  <c r="J149"/>
  <c r="J125"/>
  <c r="J142"/>
  <c r="BK129"/>
  <c i="20" r="BK150"/>
  <c r="J152"/>
  <c r="BK152"/>
  <c r="BK137"/>
  <c r="J139"/>
  <c r="J138"/>
  <c i="21" r="J142"/>
  <c r="J127"/>
  <c r="J143"/>
  <c r="J134"/>
  <c r="BK128"/>
  <c i="22" r="J135"/>
  <c r="J128"/>
  <c r="J131"/>
  <c r="BK149"/>
  <c r="BK139"/>
  <c r="J125"/>
  <c r="J141"/>
  <c i="23" r="BK131"/>
  <c r="BK146"/>
  <c r="J147"/>
  <c r="J145"/>
  <c r="J151"/>
  <c r="J134"/>
  <c r="BK151"/>
  <c r="J148"/>
  <c r="J146"/>
  <c r="J139"/>
  <c i="24" r="J133"/>
  <c r="BK135"/>
  <c i="25" r="BK160"/>
  <c r="BK136"/>
  <c r="BK148"/>
  <c r="J157"/>
  <c r="BK153"/>
  <c r="BK138"/>
  <c r="J132"/>
  <c r="BK150"/>
  <c r="J148"/>
  <c r="J145"/>
  <c r="J136"/>
  <c r="BK146"/>
  <c i="26" r="J150"/>
  <c r="BK147"/>
  <c r="J145"/>
  <c r="J137"/>
  <c r="J156"/>
  <c r="BK135"/>
  <c r="BK137"/>
  <c i="27" r="J143"/>
  <c r="J140"/>
  <c r="BK134"/>
  <c r="BK153"/>
  <c r="BK132"/>
  <c r="BK141"/>
  <c i="28" r="J142"/>
  <c r="J133"/>
  <c i="30" r="J144"/>
  <c r="J141"/>
  <c r="J140"/>
  <c r="BK131"/>
  <c r="BK133"/>
  <c r="J153"/>
  <c r="BK136"/>
  <c i="31" r="J150"/>
  <c r="J152"/>
  <c r="BK132"/>
  <c r="BK147"/>
  <c r="J137"/>
  <c r="BK135"/>
  <c i="32" r="BK131"/>
  <c i="33" r="BK154"/>
  <c r="BK134"/>
  <c r="BK155"/>
  <c r="BK127"/>
  <c r="J164"/>
  <c r="BK163"/>
  <c r="J159"/>
  <c r="J152"/>
  <c r="J150"/>
  <c r="J131"/>
  <c i="34" r="BK133"/>
  <c r="BK130"/>
  <c r="BK131"/>
  <c r="BK127"/>
  <c i="35" r="BK141"/>
  <c r="BK135"/>
  <c r="BK130"/>
  <c i="36" r="J153"/>
  <c r="J127"/>
  <c r="BK159"/>
  <c r="J158"/>
  <c r="BK157"/>
  <c r="BK148"/>
  <c r="BK141"/>
  <c i="37" r="BK148"/>
  <c r="BK145"/>
  <c r="J135"/>
  <c r="J143"/>
  <c r="J139"/>
  <c r="J133"/>
  <c i="38" r="BK129"/>
  <c i="39" r="BK138"/>
  <c r="BK146"/>
  <c r="J128"/>
  <c r="J148"/>
  <c r="BK153"/>
  <c r="BK129"/>
  <c r="J127"/>
  <c i="40" r="BK150"/>
  <c r="BK126"/>
  <c r="J155"/>
  <c r="J152"/>
  <c r="J138"/>
  <c r="J133"/>
  <c i="41" r="BK136"/>
  <c r="J147"/>
  <c r="BK152"/>
  <c r="BK142"/>
  <c i="42" r="J133"/>
  <c i="43" r="J151"/>
  <c r="J139"/>
  <c r="J152"/>
  <c r="J141"/>
  <c r="J131"/>
  <c i="44" r="J129"/>
  <c r="J130"/>
  <c r="BK137"/>
  <c r="BK131"/>
  <c i="45" r="BK132"/>
  <c r="J125"/>
  <c r="J130"/>
  <c r="BK159"/>
  <c r="BK131"/>
  <c r="BK129"/>
  <c i="46" r="J124"/>
  <c i="2" r="J318"/>
  <c r="BK419"/>
  <c r="BK235"/>
  <c r="BK169"/>
  <c r="J293"/>
  <c r="BK143"/>
  <c r="J279"/>
  <c i="1" r="AS169"/>
  <c i="2" r="J435"/>
  <c r="BK389"/>
  <c r="BK263"/>
  <c r="BK155"/>
  <c r="BK223"/>
  <c r="BK421"/>
  <c r="J245"/>
  <c r="J417"/>
  <c r="J273"/>
  <c i="1" r="AS140"/>
  <c i="2" r="J127"/>
  <c r="BK346"/>
  <c r="J163"/>
  <c r="J342"/>
  <c r="BK273"/>
  <c r="BK350"/>
  <c r="BK446"/>
  <c r="J405"/>
  <c r="J316"/>
  <c r="BK193"/>
  <c r="BK356"/>
  <c r="BK215"/>
  <c r="BK435"/>
  <c r="J350"/>
  <c r="J283"/>
  <c r="BK159"/>
  <c r="BK329"/>
  <c r="BK231"/>
  <c r="J449"/>
  <c r="BK338"/>
  <c r="BK239"/>
  <c r="BK187"/>
  <c i="1" r="AS149"/>
  <c i="3" r="BK307"/>
  <c r="BK176"/>
  <c r="J228"/>
  <c r="BK305"/>
  <c r="J138"/>
  <c r="J140"/>
  <c r="J307"/>
  <c r="BK222"/>
  <c r="J311"/>
  <c r="BK226"/>
  <c r="J252"/>
  <c r="J132"/>
  <c r="BK269"/>
  <c r="J303"/>
  <c r="J182"/>
  <c r="J324"/>
  <c r="J240"/>
  <c r="J285"/>
  <c r="BK134"/>
  <c i="4" r="BK148"/>
  <c r="J277"/>
  <c r="J200"/>
  <c r="J273"/>
  <c r="BK136"/>
  <c r="J234"/>
  <c r="BK212"/>
  <c r="BK232"/>
  <c r="BK176"/>
  <c r="J142"/>
  <c r="BK220"/>
  <c i="5" r="J459"/>
  <c r="BK457"/>
  <c r="J325"/>
  <c r="BK232"/>
  <c r="BK156"/>
  <c r="J246"/>
  <c r="J142"/>
  <c r="J293"/>
  <c r="BK184"/>
  <c r="J449"/>
  <c r="J224"/>
  <c r="J128"/>
  <c r="J242"/>
  <c r="J156"/>
  <c r="J477"/>
  <c r="J274"/>
  <c r="J174"/>
  <c r="BK418"/>
  <c r="J467"/>
  <c r="J416"/>
  <c r="J337"/>
  <c r="BK280"/>
  <c r="J412"/>
  <c r="BK200"/>
  <c r="J447"/>
  <c r="J262"/>
  <c r="J376"/>
  <c r="BK226"/>
  <c r="BK449"/>
  <c r="J264"/>
  <c r="J392"/>
  <c r="BK190"/>
  <c i="6" r="BK280"/>
  <c r="J183"/>
  <c r="BK249"/>
  <c r="J143"/>
  <c r="BK267"/>
  <c r="J273"/>
  <c r="BK197"/>
  <c r="J147"/>
  <c r="BK290"/>
  <c r="BK209"/>
  <c r="BK149"/>
  <c i="7" r="J176"/>
  <c r="J353"/>
  <c r="J282"/>
  <c r="BK158"/>
  <c r="J274"/>
  <c r="J174"/>
  <c r="J288"/>
  <c r="J357"/>
  <c r="J296"/>
  <c r="J286"/>
  <c r="J124"/>
  <c r="J184"/>
  <c r="BK178"/>
  <c r="BK329"/>
  <c r="J210"/>
  <c r="J276"/>
  <c r="J188"/>
  <c r="J178"/>
  <c r="J294"/>
  <c r="J146"/>
  <c i="8" r="BK282"/>
  <c r="J185"/>
  <c r="BK243"/>
  <c r="BK209"/>
  <c r="J141"/>
  <c r="BK308"/>
  <c r="J263"/>
  <c r="J169"/>
  <c r="J201"/>
  <c r="BK223"/>
  <c i="9" r="BK175"/>
  <c r="J151"/>
  <c r="BK129"/>
  <c i="10" r="BK261"/>
  <c r="J239"/>
  <c r="BK239"/>
  <c r="J143"/>
  <c r="BK153"/>
  <c r="BK205"/>
  <c i="11" r="J299"/>
  <c r="BK293"/>
  <c r="J255"/>
  <c r="BK168"/>
  <c r="J291"/>
  <c r="BK200"/>
  <c r="J222"/>
  <c r="BK178"/>
  <c r="J160"/>
  <c r="J263"/>
  <c r="BK182"/>
  <c r="J283"/>
  <c r="BK271"/>
  <c r="J234"/>
  <c r="J166"/>
  <c r="BK279"/>
  <c r="J150"/>
  <c r="J287"/>
  <c r="BK224"/>
  <c r="BK236"/>
  <c r="J208"/>
  <c i="12" r="BK205"/>
  <c r="J193"/>
  <c r="BK200"/>
  <c r="BK222"/>
  <c r="J129"/>
  <c r="J218"/>
  <c r="BK161"/>
  <c r="J121"/>
  <c r="J172"/>
  <c r="J161"/>
  <c r="BK149"/>
  <c i="13" r="BK170"/>
  <c r="J161"/>
  <c r="J130"/>
  <c r="J154"/>
  <c r="J132"/>
  <c r="J149"/>
  <c r="J137"/>
  <c i="14" r="BK119"/>
  <c r="BK123"/>
  <c i="15" r="J190"/>
  <c r="BK119"/>
  <c r="BK194"/>
  <c r="J119"/>
  <c r="BK168"/>
  <c r="BK186"/>
  <c r="BK141"/>
  <c r="J129"/>
  <c r="BK183"/>
  <c r="J183"/>
  <c i="19" r="J156"/>
  <c r="J134"/>
  <c r="J136"/>
  <c r="BK161"/>
  <c r="BK159"/>
  <c r="BK155"/>
  <c r="BK148"/>
  <c r="BK134"/>
  <c r="BK127"/>
  <c i="20" r="J137"/>
  <c r="BK141"/>
  <c r="BK145"/>
  <c r="BK125"/>
  <c r="J130"/>
  <c r="BK146"/>
  <c r="J127"/>
  <c i="21" r="J129"/>
  <c r="BK137"/>
  <c r="BK143"/>
  <c r="J126"/>
  <c i="22" r="BK154"/>
  <c r="BK126"/>
  <c r="BK148"/>
  <c r="J150"/>
  <c i="23" r="J143"/>
  <c r="J138"/>
  <c i="24" r="BK137"/>
  <c r="J135"/>
  <c i="25" r="J155"/>
  <c r="BK135"/>
  <c r="BK157"/>
  <c r="BK132"/>
  <c r="BK141"/>
  <c r="J149"/>
  <c r="J151"/>
  <c r="BK133"/>
  <c r="BK147"/>
  <c r="BK143"/>
  <c r="J131"/>
  <c r="J127"/>
  <c i="26" r="J154"/>
  <c r="J127"/>
  <c r="BK126"/>
  <c r="J142"/>
  <c r="J140"/>
  <c r="BK154"/>
  <c r="BK128"/>
  <c r="J128"/>
  <c r="BK133"/>
  <c i="27" r="BK127"/>
  <c r="J153"/>
  <c r="BK131"/>
  <c r="J127"/>
  <c r="J137"/>
  <c r="J129"/>
  <c i="28" r="BK152"/>
  <c r="BK135"/>
  <c r="BK142"/>
  <c r="BK150"/>
  <c r="J130"/>
  <c i="29" r="BK151"/>
  <c r="J146"/>
  <c r="BK145"/>
  <c r="BK149"/>
  <c r="J132"/>
  <c r="BK143"/>
  <c i="30" r="J158"/>
  <c r="BK153"/>
  <c r="BK158"/>
  <c r="BK156"/>
  <c r="BK126"/>
  <c r="BK127"/>
  <c i="31" r="J133"/>
  <c r="BK143"/>
  <c r="BK134"/>
  <c r="J143"/>
  <c r="BK137"/>
  <c r="J131"/>
  <c i="32" r="BK137"/>
  <c i="33" r="BK162"/>
  <c r="J127"/>
  <c r="J144"/>
  <c r="BK136"/>
  <c r="J135"/>
  <c r="J130"/>
  <c r="J138"/>
  <c r="J139"/>
  <c r="BK148"/>
  <c i="34" r="BK142"/>
  <c r="J136"/>
  <c r="J130"/>
  <c i="35" r="BK127"/>
  <c r="J137"/>
  <c i="36" r="J164"/>
  <c r="BK160"/>
  <c r="BK139"/>
  <c r="BK155"/>
  <c r="J152"/>
  <c r="J137"/>
  <c r="BK156"/>
  <c r="J125"/>
  <c i="37" r="J144"/>
  <c r="J148"/>
  <c r="J140"/>
  <c r="J141"/>
  <c r="BK143"/>
  <c i="38" r="BK131"/>
  <c r="J131"/>
  <c i="39" r="BK148"/>
  <c r="BK125"/>
  <c r="J140"/>
  <c r="J150"/>
  <c r="BK141"/>
  <c i="40" r="J160"/>
  <c r="BK143"/>
  <c r="J144"/>
  <c r="BK128"/>
  <c r="J153"/>
  <c r="BK156"/>
  <c i="43" r="J134"/>
  <c r="BK137"/>
  <c r="BK129"/>
  <c i="44" r="BK128"/>
  <c r="J143"/>
  <c r="J136"/>
  <c i="45" r="BK154"/>
  <c r="BK151"/>
  <c r="J156"/>
  <c r="BK138"/>
  <c r="J142"/>
  <c r="J151"/>
  <c r="J128"/>
  <c i="2" r="BK298"/>
  <c r="BK141"/>
  <c r="BK167"/>
  <c r="J299"/>
  <c r="BK302"/>
  <c r="J181"/>
  <c r="BK300"/>
  <c r="BK438"/>
  <c r="BK397"/>
  <c r="BK233"/>
  <c r="J385"/>
  <c r="BK259"/>
  <c i="1" r="AS160"/>
  <c i="2" r="BK401"/>
  <c r="J275"/>
  <c r="BK423"/>
  <c r="BK305"/>
  <c r="J153"/>
  <c r="BK348"/>
  <c r="J229"/>
  <c r="BK413"/>
  <c r="J197"/>
  <c r="J129"/>
  <c r="J411"/>
  <c r="J356"/>
  <c r="BK308"/>
  <c r="BK247"/>
  <c i="1" r="AS119"/>
  <c i="2" r="BK332"/>
  <c r="J235"/>
  <c r="BK175"/>
  <c r="J440"/>
  <c r="J329"/>
  <c r="J269"/>
  <c r="BK203"/>
  <c r="BK133"/>
  <c i="1" r="AS105"/>
  <c i="3" r="J178"/>
  <c r="BK230"/>
  <c r="J162"/>
  <c r="J254"/>
  <c r="BK174"/>
  <c r="J226"/>
  <c r="J291"/>
  <c r="J160"/>
  <c r="J295"/>
  <c r="J230"/>
  <c r="BK295"/>
  <c r="J146"/>
  <c r="BK309"/>
  <c r="BK190"/>
  <c r="BK210"/>
  <c r="BK289"/>
  <c r="BK158"/>
  <c r="BK311"/>
  <c r="BK258"/>
  <c r="BK186"/>
  <c i="4" r="J283"/>
  <c r="J286"/>
  <c r="J230"/>
  <c r="BK303"/>
  <c r="J254"/>
  <c r="BK206"/>
  <c r="J128"/>
  <c r="BK248"/>
  <c r="J138"/>
  <c r="J262"/>
  <c r="BK305"/>
  <c r="BK234"/>
  <c r="J166"/>
  <c r="BK286"/>
  <c r="J136"/>
  <c r="BK301"/>
  <c r="J256"/>
  <c r="J160"/>
  <c r="BK263"/>
  <c r="BK160"/>
  <c r="J158"/>
  <c r="J222"/>
  <c r="BK138"/>
  <c i="5" r="BK447"/>
  <c r="BK196"/>
  <c r="BK408"/>
  <c r="BK284"/>
  <c r="J212"/>
  <c r="J418"/>
  <c r="BK347"/>
  <c r="J408"/>
  <c r="J374"/>
  <c r="BK272"/>
  <c r="J160"/>
  <c r="J124"/>
  <c r="BK406"/>
  <c r="BK291"/>
  <c r="BK212"/>
  <c r="J347"/>
  <c r="BK216"/>
  <c r="BK445"/>
  <c r="BK315"/>
  <c i="6" r="J149"/>
  <c r="J195"/>
  <c r="BK139"/>
  <c r="BK193"/>
  <c r="BK271"/>
  <c r="BK183"/>
  <c r="J249"/>
  <c r="J303"/>
  <c r="BK177"/>
  <c r="J282"/>
  <c r="BK141"/>
  <c r="J225"/>
  <c r="J288"/>
  <c r="J181"/>
  <c r="BK265"/>
  <c r="J219"/>
  <c r="J241"/>
  <c i="7" r="BK363"/>
  <c r="J290"/>
  <c r="BK266"/>
  <c r="BK126"/>
  <c r="BK264"/>
  <c r="BK124"/>
  <c r="BK247"/>
  <c r="BK220"/>
  <c r="J128"/>
  <c r="BK204"/>
  <c r="BK322"/>
  <c r="J192"/>
  <c r="J243"/>
  <c r="BK192"/>
  <c r="BK347"/>
  <c r="J253"/>
  <c i="8" r="BK306"/>
  <c r="J205"/>
  <c r="BK227"/>
  <c r="BK237"/>
  <c r="J133"/>
  <c r="J123"/>
  <c r="BK229"/>
  <c r="J163"/>
  <c r="BK231"/>
  <c r="BK157"/>
  <c r="J293"/>
  <c r="J153"/>
  <c r="BK275"/>
  <c i="9" r="J121"/>
  <c r="BK145"/>
  <c r="J157"/>
  <c r="J194"/>
  <c r="J123"/>
  <c r="BK123"/>
  <c r="J149"/>
  <c i="10" r="J261"/>
  <c r="J181"/>
  <c r="J292"/>
  <c r="J259"/>
  <c r="BK286"/>
  <c r="J215"/>
  <c r="J125"/>
  <c r="J151"/>
  <c r="J175"/>
  <c r="BK155"/>
  <c r="J137"/>
  <c r="BK121"/>
  <c r="J117"/>
  <c r="J221"/>
  <c r="J141"/>
  <c r="J233"/>
  <c r="J193"/>
  <c i="11" r="J309"/>
  <c r="BK289"/>
  <c r="BK259"/>
  <c r="J265"/>
  <c r="J305"/>
  <c r="J200"/>
  <c r="J164"/>
  <c r="J261"/>
  <c r="J214"/>
  <c r="J253"/>
  <c r="BK312"/>
  <c r="BK208"/>
  <c r="J130"/>
  <c r="BK313"/>
  <c r="BK132"/>
  <c r="J156"/>
  <c r="BK218"/>
  <c r="J216"/>
  <c i="12" r="J179"/>
  <c r="J149"/>
  <c r="BK233"/>
  <c r="BK143"/>
  <c r="BK190"/>
  <c r="BK126"/>
  <c r="BK182"/>
  <c r="BK216"/>
  <c i="13" r="J170"/>
  <c r="J167"/>
  <c r="J140"/>
  <c r="BK146"/>
  <c r="BK126"/>
  <c i="14" r="J123"/>
  <c i="15" r="BK161"/>
  <c r="J191"/>
  <c r="J139"/>
  <c r="J171"/>
  <c r="J192"/>
  <c r="BK165"/>
  <c r="J143"/>
  <c r="BK174"/>
  <c r="J164"/>
  <c r="BK135"/>
  <c r="BK153"/>
  <c r="BK163"/>
  <c i="16" r="J123"/>
  <c r="BK123"/>
  <c i="17" r="BK145"/>
  <c r="J156"/>
  <c r="J149"/>
  <c r="BK134"/>
  <c r="BK138"/>
  <c i="18" r="BK129"/>
  <c i="19" r="BK142"/>
  <c r="BK133"/>
  <c r="BK154"/>
  <c r="J159"/>
  <c r="J160"/>
  <c r="J155"/>
  <c r="BK141"/>
  <c r="J131"/>
  <c i="20" r="J142"/>
  <c r="BK153"/>
  <c r="J144"/>
  <c r="BK154"/>
  <c r="BK131"/>
  <c r="J134"/>
  <c r="BK143"/>
  <c i="21" r="J136"/>
  <c r="BK141"/>
  <c r="J137"/>
  <c r="BK129"/>
  <c i="22" r="BK144"/>
  <c r="J134"/>
  <c r="J126"/>
  <c i="25" r="BK142"/>
  <c r="BK130"/>
  <c i="26" r="BK153"/>
  <c r="J144"/>
  <c r="J136"/>
  <c r="J146"/>
  <c r="J139"/>
  <c r="J143"/>
  <c i="27" r="J147"/>
  <c r="J156"/>
  <c r="J149"/>
  <c r="BK136"/>
  <c r="J152"/>
  <c r="J142"/>
  <c i="28" r="BK148"/>
  <c r="BK132"/>
  <c r="J153"/>
  <c r="J136"/>
  <c r="BK139"/>
  <c r="BK131"/>
  <c i="29" r="BK141"/>
  <c r="J148"/>
  <c r="BK131"/>
  <c r="BK128"/>
  <c r="BK153"/>
  <c r="BK137"/>
  <c r="BK147"/>
  <c r="J137"/>
  <c i="30" r="BK151"/>
  <c r="BK154"/>
  <c r="J129"/>
  <c r="BK155"/>
  <c r="BK130"/>
  <c r="BK139"/>
  <c r="BK129"/>
  <c r="BK132"/>
  <c i="31" r="J138"/>
  <c r="J144"/>
  <c r="J145"/>
  <c r="J134"/>
  <c i="32" r="J137"/>
  <c i="33" r="J163"/>
  <c r="BK139"/>
  <c r="BK147"/>
  <c r="BK159"/>
  <c r="J134"/>
  <c r="BK142"/>
  <c r="J149"/>
  <c r="BK140"/>
  <c r="BK131"/>
  <c i="34" r="J135"/>
  <c r="J132"/>
  <c r="J138"/>
  <c r="BK139"/>
  <c r="J133"/>
  <c i="35" r="J135"/>
  <c r="BK136"/>
  <c r="J141"/>
  <c r="BK129"/>
  <c i="36" r="J155"/>
  <c r="BK163"/>
  <c r="BK140"/>
  <c r="J166"/>
  <c r="J139"/>
  <c r="BK133"/>
  <c r="J149"/>
  <c r="BK143"/>
  <c i="37" r="BK139"/>
  <c r="BK126"/>
  <c r="BK150"/>
  <c i="39" r="J131"/>
  <c i="40" r="J142"/>
  <c r="BK138"/>
  <c r="BK140"/>
  <c r="J159"/>
  <c r="J134"/>
  <c r="BK132"/>
  <c r="J158"/>
  <c r="BK153"/>
  <c i="41" r="BK147"/>
  <c r="J139"/>
  <c r="J130"/>
  <c r="BK150"/>
  <c r="BK146"/>
  <c r="J131"/>
  <c i="42" r="BK131"/>
  <c i="43" r="BK152"/>
  <c r="J140"/>
  <c r="BK151"/>
  <c r="BK135"/>
  <c r="BK138"/>
  <c r="BK125"/>
  <c i="44" r="BK141"/>
  <c r="J132"/>
  <c r="J131"/>
  <c r="BK134"/>
  <c i="45" r="J134"/>
  <c r="BK152"/>
  <c r="BK147"/>
  <c r="J136"/>
  <c r="BK137"/>
  <c r="BK134"/>
  <c i="46" r="BK124"/>
  <c i="2" r="BK225"/>
  <c r="J175"/>
  <c r="BK311"/>
  <c r="J141"/>
  <c r="J301"/>
  <c r="BK317"/>
  <c r="J442"/>
  <c r="BK372"/>
  <c r="J169"/>
  <c r="BK275"/>
  <c r="BK197"/>
  <c r="J261"/>
  <c r="BK139"/>
  <c r="J346"/>
  <c r="J239"/>
  <c r="J370"/>
  <c r="BK195"/>
  <c r="J137"/>
  <c i="1" r="AS121"/>
  <c i="2" r="BK309"/>
  <c r="J227"/>
  <c r="BK379"/>
  <c r="BK358"/>
  <c r="J233"/>
  <c i="1" r="AS131"/>
  <c i="2" r="J425"/>
  <c r="J317"/>
  <c r="BK229"/>
  <c r="J191"/>
  <c r="BK137"/>
  <c i="3" r="J297"/>
  <c r="BK124"/>
  <c r="J192"/>
  <c r="BK315"/>
  <c r="J180"/>
  <c r="J261"/>
  <c r="BK198"/>
  <c r="J220"/>
  <c r="BK327"/>
  <c r="BK228"/>
  <c r="BK130"/>
  <c r="BK128"/>
  <c r="BK263"/>
  <c r="J329"/>
  <c r="J250"/>
  <c r="J234"/>
  <c r="J277"/>
  <c r="BK206"/>
  <c r="J170"/>
  <c i="4" r="BK152"/>
  <c r="BK294"/>
  <c r="BK174"/>
  <c r="J275"/>
  <c r="J144"/>
  <c r="J186"/>
  <c r="BK272"/>
  <c r="J206"/>
  <c r="J315"/>
  <c r="BK168"/>
  <c r="BK126"/>
  <c r="J244"/>
  <c r="J291"/>
  <c r="J313"/>
  <c r="J299"/>
  <c r="BK194"/>
  <c i="5" r="BK248"/>
  <c r="J309"/>
  <c r="BK299"/>
  <c r="J138"/>
  <c r="J355"/>
  <c r="BK244"/>
  <c r="J162"/>
  <c r="J345"/>
  <c r="BK154"/>
  <c r="BK420"/>
  <c r="J230"/>
  <c r="BK368"/>
  <c r="J436"/>
  <c r="BK366"/>
  <c r="BK323"/>
  <c r="J445"/>
  <c r="J240"/>
  <c r="J126"/>
  <c r="J214"/>
  <c r="BK394"/>
  <c r="J198"/>
  <c r="J134"/>
  <c i="6" r="BK288"/>
  <c r="J227"/>
  <c r="BK151"/>
  <c r="J301"/>
  <c r="J235"/>
  <c r="J157"/>
  <c r="BK294"/>
  <c r="BK301"/>
  <c r="J261"/>
  <c r="J193"/>
  <c r="BK237"/>
  <c r="BK221"/>
  <c r="BK213"/>
  <c r="BK235"/>
  <c i="7" r="J347"/>
  <c r="J278"/>
  <c r="J222"/>
  <c r="BK146"/>
  <c r="J306"/>
  <c r="BK218"/>
  <c r="BK154"/>
  <c r="J292"/>
  <c r="J136"/>
  <c r="J134"/>
  <c r="BK270"/>
  <c r="J322"/>
  <c r="BK268"/>
  <c r="BK298"/>
  <c r="J190"/>
  <c r="BK278"/>
  <c r="BK355"/>
  <c r="J170"/>
  <c r="BK128"/>
  <c r="BK258"/>
  <c r="BK196"/>
  <c r="BK249"/>
  <c r="BK168"/>
  <c r="J227"/>
  <c i="8" r="J221"/>
  <c r="BK145"/>
  <c r="J219"/>
  <c r="BK137"/>
  <c r="BK285"/>
  <c r="J286"/>
  <c r="BK127"/>
  <c r="BK286"/>
  <c i="9" r="BK171"/>
  <c r="BK173"/>
  <c r="BK181"/>
  <c i="10" r="BK187"/>
  <c r="J269"/>
  <c r="BK157"/>
  <c r="BK276"/>
  <c r="BK209"/>
  <c r="J123"/>
  <c r="J270"/>
  <c r="BK123"/>
  <c r="J173"/>
  <c r="BK219"/>
  <c r="BK131"/>
  <c r="J135"/>
  <c r="J157"/>
  <c i="11" r="J174"/>
  <c r="BK283"/>
  <c r="BK226"/>
  <c r="BK247"/>
  <c r="J247"/>
  <c r="J275"/>
  <c r="BK190"/>
  <c r="BK166"/>
  <c r="J303"/>
  <c r="J192"/>
  <c r="J315"/>
  <c r="J279"/>
  <c r="BK220"/>
  <c r="BK144"/>
  <c r="BK263"/>
  <c r="BK234"/>
  <c r="BK160"/>
  <c r="J226"/>
  <c r="J152"/>
  <c i="22" r="BK150"/>
  <c i="26" r="J129"/>
  <c r="J151"/>
  <c r="BK138"/>
  <c r="BK136"/>
  <c r="BK145"/>
  <c r="BK131"/>
  <c i="27" r="J144"/>
  <c r="BK149"/>
  <c r="BK154"/>
  <c r="BK145"/>
  <c r="BK146"/>
  <c r="BK151"/>
  <c r="BK138"/>
  <c r="BK140"/>
  <c i="28" r="J139"/>
  <c r="J129"/>
  <c r="J149"/>
  <c r="BK154"/>
  <c r="J145"/>
  <c r="BK144"/>
  <c r="BK129"/>
  <c i="29" r="J134"/>
  <c r="BK152"/>
  <c r="BK134"/>
  <c r="J138"/>
  <c r="J128"/>
  <c r="BK154"/>
  <c r="BK140"/>
  <c r="J136"/>
  <c i="30" r="J133"/>
  <c r="J148"/>
  <c r="J151"/>
  <c r="BK141"/>
  <c r="J149"/>
  <c r="BK125"/>
  <c r="BK134"/>
  <c r="J143"/>
  <c r="J126"/>
  <c i="31" r="BK150"/>
  <c r="BK142"/>
  <c r="J151"/>
  <c r="J153"/>
  <c r="BK155"/>
  <c i="33" r="J147"/>
  <c i="34" r="BK128"/>
  <c r="J141"/>
  <c r="J127"/>
  <c r="BK135"/>
  <c r="BK134"/>
  <c i="35" r="J132"/>
  <c r="J130"/>
  <c r="J142"/>
  <c r="J131"/>
  <c i="36" r="BK150"/>
  <c r="J133"/>
  <c r="BK149"/>
  <c r="J162"/>
  <c r="J140"/>
  <c r="J148"/>
  <c r="J159"/>
  <c r="BK152"/>
  <c r="BK154"/>
  <c r="BK129"/>
  <c i="37" r="BK133"/>
  <c r="BK141"/>
  <c r="BK135"/>
  <c r="J150"/>
  <c r="J145"/>
  <c r="BK129"/>
  <c r="BK136"/>
  <c i="38" r="J127"/>
  <c i="39" r="BK140"/>
  <c r="J147"/>
  <c r="BK147"/>
  <c r="BK126"/>
  <c r="J144"/>
  <c r="BK127"/>
  <c r="BK143"/>
  <c r="J137"/>
  <c i="40" r="J143"/>
  <c r="J156"/>
  <c r="J125"/>
  <c r="BK141"/>
  <c r="BK145"/>
  <c r="J137"/>
  <c r="BK139"/>
  <c r="BK134"/>
  <c r="BK147"/>
  <c r="J149"/>
  <c i="41" r="BK137"/>
  <c r="J150"/>
  <c r="BK129"/>
  <c r="BK139"/>
  <c r="BK131"/>
  <c r="J142"/>
  <c r="BK141"/>
  <c i="42" r="J127"/>
  <c i="43" r="J155"/>
  <c r="J142"/>
  <c r="BK150"/>
  <c r="BK141"/>
  <c r="BK145"/>
  <c r="J147"/>
  <c r="J127"/>
  <c r="J128"/>
  <c i="44" r="BK130"/>
  <c r="J128"/>
  <c r="BK135"/>
  <c r="J135"/>
  <c r="J137"/>
  <c i="45" r="J158"/>
  <c r="J146"/>
  <c r="BK150"/>
  <c r="BK158"/>
  <c r="J144"/>
  <c r="J135"/>
  <c r="BK133"/>
  <c r="BK135"/>
  <c i="2" r="BK340"/>
  <c r="J207"/>
  <c r="BK237"/>
  <c r="J344"/>
  <c r="J149"/>
  <c r="BK310"/>
  <c r="J241"/>
  <c r="J281"/>
  <c r="BK415"/>
  <c r="J387"/>
  <c r="J259"/>
  <c r="J372"/>
  <c r="J225"/>
  <c r="BK179"/>
  <c r="J263"/>
  <c r="J145"/>
  <c r="J307"/>
  <c r="BK366"/>
  <c r="J303"/>
  <c i="1" r="AS143"/>
  <c i="2" r="J304"/>
  <c r="BK207"/>
  <c r="J352"/>
  <c r="J155"/>
  <c r="J139"/>
  <c i="1" r="AS127"/>
  <c i="2" r="BK391"/>
  <c r="J348"/>
  <c r="BK251"/>
  <c r="J161"/>
  <c r="J313"/>
  <c i="3" r="BK250"/>
  <c r="J321"/>
  <c r="J156"/>
  <c r="BK126"/>
  <c r="BK299"/>
  <c r="J144"/>
  <c r="J265"/>
  <c r="BK184"/>
  <c i="4" r="BK295"/>
  <c r="J281"/>
  <c r="J226"/>
  <c r="BK262"/>
  <c r="BK258"/>
  <c r="J309"/>
  <c r="BK250"/>
  <c r="BK196"/>
  <c r="BK289"/>
  <c r="BK166"/>
  <c r="J289"/>
  <c r="J236"/>
  <c r="J152"/>
  <c r="BK230"/>
  <c r="BK184"/>
  <c r="J300"/>
  <c r="J266"/>
  <c r="J150"/>
  <c r="BK259"/>
  <c r="J240"/>
  <c r="J176"/>
  <c r="BK208"/>
  <c r="BK142"/>
  <c i="5" r="BK442"/>
  <c r="J168"/>
  <c r="J388"/>
  <c r="J130"/>
  <c r="BK252"/>
  <c r="BK158"/>
  <c r="BK305"/>
  <c r="J232"/>
  <c r="BK150"/>
  <c r="J442"/>
  <c r="BK392"/>
  <c r="J359"/>
  <c r="J268"/>
  <c r="BK410"/>
  <c r="J202"/>
  <c r="J410"/>
  <c r="BK260"/>
  <c r="J357"/>
  <c r="BK202"/>
  <c r="BK166"/>
  <c r="BK416"/>
  <c r="J311"/>
  <c r="J188"/>
  <c r="J361"/>
  <c r="BK240"/>
  <c i="6" r="BK282"/>
  <c r="BK241"/>
  <c r="BK155"/>
  <c r="J139"/>
  <c r="J294"/>
  <c r="BK187"/>
  <c r="J253"/>
  <c r="BK167"/>
  <c r="J207"/>
  <c r="J279"/>
  <c r="BK189"/>
  <c r="J189"/>
  <c r="BK123"/>
  <c r="J199"/>
  <c r="J205"/>
  <c r="BK251"/>
  <c r="J272"/>
  <c r="J247"/>
  <c r="J117"/>
  <c r="BK199"/>
  <c i="7" r="BK288"/>
  <c r="J186"/>
  <c r="J360"/>
  <c r="BK222"/>
  <c r="J224"/>
  <c r="BK214"/>
  <c r="J132"/>
  <c r="J341"/>
  <c r="J258"/>
  <c r="J251"/>
  <c r="BK294"/>
  <c r="BK152"/>
  <c r="BK198"/>
  <c r="BK166"/>
  <c r="J312"/>
  <c r="J345"/>
  <c r="BK237"/>
  <c r="BK243"/>
  <c r="BK172"/>
  <c i="8" r="BK283"/>
  <c r="J235"/>
  <c r="J195"/>
  <c r="J117"/>
  <c r="BK279"/>
  <c r="J215"/>
  <c r="J269"/>
  <c r="J251"/>
  <c r="J119"/>
  <c r="BK121"/>
  <c r="J225"/>
  <c r="J149"/>
  <c r="BK281"/>
  <c r="BK117"/>
  <c r="J193"/>
  <c r="J271"/>
  <c r="J239"/>
  <c i="9" r="J185"/>
  <c r="J119"/>
  <c r="BK131"/>
  <c r="J165"/>
  <c r="J179"/>
  <c r="BK133"/>
  <c r="J139"/>
  <c i="10" r="J163"/>
  <c r="J189"/>
  <c r="J235"/>
  <c r="J209"/>
  <c r="J121"/>
  <c r="BK211"/>
  <c r="BK274"/>
  <c r="J294"/>
  <c r="J229"/>
  <c r="BK173"/>
  <c r="BK277"/>
  <c r="BK221"/>
  <c r="BK294"/>
  <c r="J195"/>
  <c r="BK243"/>
  <c r="BK257"/>
  <c i="11" r="BK303"/>
  <c r="BK295"/>
  <c r="J232"/>
  <c i="2" r="J267"/>
  <c r="J265"/>
  <c r="J173"/>
  <c r="BK313"/>
  <c r="J253"/>
  <c r="J397"/>
  <c r="BK271"/>
  <c r="J312"/>
  <c r="J444"/>
  <c r="BK411"/>
  <c r="J311"/>
  <c r="J195"/>
  <c r="J438"/>
  <c r="J338"/>
  <c r="BK205"/>
  <c r="BK177"/>
  <c r="BK307"/>
  <c r="J135"/>
  <c r="J298"/>
  <c r="J151"/>
  <c r="BK368"/>
  <c r="J159"/>
  <c r="J358"/>
  <c r="J243"/>
  <c r="BK403"/>
  <c r="BK336"/>
  <c r="BK149"/>
  <c r="BK135"/>
  <c r="BK147"/>
  <c i="1" r="AS147"/>
  <c i="3" r="BK321"/>
  <c r="J244"/>
  <c r="J202"/>
  <c r="J258"/>
  <c r="J186"/>
  <c r="J269"/>
  <c r="J176"/>
  <c r="BK246"/>
  <c r="BK150"/>
  <c r="BK275"/>
  <c r="J305"/>
  <c r="J150"/>
  <c r="BK285"/>
  <c r="J214"/>
  <c r="BK152"/>
  <c r="J164"/>
  <c r="BK196"/>
  <c r="J130"/>
  <c r="BK188"/>
  <c r="BK178"/>
  <c r="J200"/>
  <c r="BK273"/>
  <c r="BK244"/>
  <c r="J126"/>
  <c r="J142"/>
  <c i="4" r="BK271"/>
  <c r="BK297"/>
  <c r="J248"/>
  <c r="BK307"/>
  <c r="J259"/>
  <c r="J250"/>
  <c r="BK154"/>
  <c r="BK273"/>
  <c r="BK222"/>
  <c r="J190"/>
  <c r="J208"/>
  <c r="BK309"/>
  <c r="BK268"/>
  <c r="BK228"/>
  <c r="J156"/>
  <c r="J258"/>
  <c r="BK264"/>
  <c r="BK120"/>
  <c r="J126"/>
  <c r="J118"/>
  <c i="5" r="BK471"/>
  <c r="BK182"/>
  <c r="J406"/>
  <c r="J250"/>
  <c r="J144"/>
  <c r="BK174"/>
  <c r="J475"/>
  <c r="BK268"/>
  <c r="J457"/>
  <c r="J474"/>
  <c r="J430"/>
  <c r="BK376"/>
  <c r="BK325"/>
  <c r="J254"/>
  <c r="J339"/>
  <c r="J192"/>
  <c r="BK398"/>
  <c r="J216"/>
  <c r="J404"/>
  <c r="BK327"/>
  <c r="J200"/>
  <c r="BK138"/>
  <c r="J424"/>
  <c r="BK313"/>
  <c r="BK266"/>
  <c r="BK176"/>
  <c r="BK349"/>
  <c r="J186"/>
  <c i="6" r="BK283"/>
  <c r="J251"/>
  <c r="BK157"/>
  <c r="J278"/>
  <c r="J179"/>
  <c r="BK119"/>
  <c r="J133"/>
  <c r="BK239"/>
  <c r="J153"/>
  <c r="J231"/>
  <c r="BK296"/>
  <c r="BK229"/>
  <c r="J300"/>
  <c r="J145"/>
  <c r="J281"/>
  <c r="BK247"/>
  <c r="J185"/>
  <c r="BK233"/>
  <c r="BK279"/>
  <c r="BK145"/>
  <c r="BK181"/>
  <c r="J151"/>
  <c i="7" r="BK345"/>
  <c r="BK304"/>
  <c r="BK260"/>
  <c r="BK174"/>
  <c r="J316"/>
  <c r="BK227"/>
  <c r="J160"/>
  <c r="J335"/>
  <c r="BK194"/>
  <c r="J144"/>
  <c r="J264"/>
  <c r="BK324"/>
  <c r="BK310"/>
  <c r="BK212"/>
  <c r="BK349"/>
  <c r="BK239"/>
  <c r="J194"/>
  <c r="J130"/>
  <c r="J280"/>
  <c r="BK233"/>
  <c r="J198"/>
  <c r="BK286"/>
  <c r="J196"/>
  <c r="J231"/>
  <c r="J152"/>
  <c i="8" r="BK267"/>
  <c r="J139"/>
  <c r="J237"/>
  <c r="J181"/>
  <c r="BK133"/>
  <c r="BK304"/>
  <c r="J255"/>
  <c r="J129"/>
  <c r="J203"/>
  <c r="BK273"/>
  <c r="BK125"/>
  <c i="9" r="BK177"/>
  <c r="BK165"/>
  <c r="J133"/>
  <c r="J189"/>
  <c r="J129"/>
  <c r="BK135"/>
  <c r="J171"/>
  <c i="10" r="BK288"/>
  <c r="J223"/>
  <c r="J171"/>
  <c r="J187"/>
  <c r="BK279"/>
  <c r="J251"/>
  <c r="J153"/>
  <c r="BK249"/>
  <c r="J201"/>
  <c r="J139"/>
  <c r="J245"/>
  <c r="J284"/>
  <c r="J276"/>
  <c r="J263"/>
  <c r="BK213"/>
  <c r="BK165"/>
  <c r="BK133"/>
  <c r="BK195"/>
  <c r="BK231"/>
  <c r="J267"/>
  <c r="J231"/>
  <c r="BK117"/>
  <c i="11" r="BK134"/>
  <c r="BK210"/>
  <c r="BK273"/>
  <c r="BK172"/>
  <c r="BK249"/>
  <c r="BK180"/>
  <c r="J142"/>
  <c r="J188"/>
  <c r="BK164"/>
  <c r="J251"/>
  <c r="J202"/>
  <c r="J285"/>
  <c r="BK140"/>
  <c r="J295"/>
  <c r="J180"/>
  <c r="J154"/>
  <c i="12" r="J199"/>
  <c r="J151"/>
  <c r="J154"/>
  <c r="BK151"/>
  <c r="J202"/>
  <c r="BK225"/>
  <c r="J187"/>
  <c r="BK210"/>
  <c i="13" r="J164"/>
  <c r="BK133"/>
  <c r="BK149"/>
  <c r="BK132"/>
  <c r="BK151"/>
  <c i="14" r="BK131"/>
  <c r="J121"/>
  <c i="15" r="BK155"/>
  <c r="J163"/>
  <c r="BK193"/>
  <c r="J179"/>
  <c r="BK172"/>
  <c r="J196"/>
  <c r="J135"/>
  <c r="BK147"/>
  <c r="J149"/>
  <c r="BK192"/>
  <c r="BK125"/>
  <c r="J178"/>
  <c i="16" r="BK122"/>
  <c r="BK117"/>
  <c r="J119"/>
  <c i="17" r="J129"/>
  <c r="J147"/>
  <c r="BK131"/>
  <c r="BK140"/>
  <c i="18" r="J135"/>
  <c r="J129"/>
  <c i="19" r="BK138"/>
  <c r="BK131"/>
  <c r="J161"/>
  <c r="BK153"/>
  <c r="BK145"/>
  <c r="J127"/>
  <c r="J130"/>
  <c i="20" r="J154"/>
  <c r="J151"/>
  <c r="BK127"/>
  <c r="BK144"/>
  <c r="J129"/>
  <c r="BK133"/>
  <c r="BK129"/>
  <c i="21" r="J133"/>
  <c r="BK134"/>
  <c r="BK130"/>
  <c i="22" r="BK136"/>
  <c r="J138"/>
  <c r="BK153"/>
  <c r="J144"/>
  <c r="J136"/>
  <c r="BK125"/>
  <c r="J140"/>
  <c i="23" r="BK154"/>
  <c r="BK153"/>
  <c r="J140"/>
  <c r="BK148"/>
  <c r="BK129"/>
  <c r="BK139"/>
  <c r="BK149"/>
  <c r="BK138"/>
  <c r="J130"/>
  <c r="J131"/>
  <c r="BK143"/>
  <c r="J133"/>
  <c i="24" r="J131"/>
  <c i="25" r="BK158"/>
  <c r="BK134"/>
  <c r="J147"/>
  <c r="J156"/>
  <c r="J146"/>
  <c r="BK156"/>
  <c r="J153"/>
  <c r="J133"/>
  <c r="BK151"/>
  <c r="J159"/>
  <c r="BK127"/>
  <c r="BK149"/>
  <c r="J138"/>
  <c i="26" r="J148"/>
  <c r="BK130"/>
  <c r="BK141"/>
  <c r="J126"/>
  <c r="J152"/>
  <c r="J133"/>
  <c i="27" r="BK137"/>
  <c r="J134"/>
  <c r="J148"/>
  <c r="J132"/>
  <c r="BK142"/>
  <c r="BK133"/>
  <c i="28" r="BK138"/>
  <c r="J138"/>
  <c r="J134"/>
  <c r="J146"/>
  <c r="BK126"/>
  <c r="BK128"/>
  <c i="29" r="J154"/>
  <c r="J150"/>
  <c r="BK126"/>
  <c r="BK148"/>
  <c r="BK138"/>
  <c r="BK125"/>
  <c i="30" r="BK143"/>
  <c r="J157"/>
  <c i="32" r="BK129"/>
  <c i="33" r="J160"/>
  <c i="35" r="BK126"/>
  <c r="BK139"/>
  <c r="J129"/>
  <c r="J127"/>
  <c i="36" r="J154"/>
  <c r="J132"/>
  <c r="BK161"/>
  <c r="J144"/>
  <c r="J143"/>
  <c r="BK153"/>
  <c r="J142"/>
  <c i="37" r="J130"/>
  <c r="J134"/>
  <c r="J142"/>
  <c r="J136"/>
  <c r="BK137"/>
  <c i="38" r="BK125"/>
  <c i="39" r="J136"/>
  <c r="J153"/>
  <c r="J149"/>
  <c r="BK133"/>
  <c r="J125"/>
  <c r="BK137"/>
  <c i="40" r="J154"/>
  <c r="BK135"/>
  <c r="BK160"/>
  <c r="J146"/>
  <c r="BK137"/>
  <c r="J145"/>
  <c r="BK146"/>
  <c i="41" r="BK145"/>
  <c r="J149"/>
  <c r="BK149"/>
  <c r="J146"/>
  <c r="BK135"/>
  <c i="42" r="J129"/>
  <c i="43" r="J146"/>
  <c r="BK133"/>
  <c r="BK140"/>
  <c r="BK142"/>
  <c r="BK143"/>
  <c r="J132"/>
  <c r="J126"/>
  <c i="44" r="BK143"/>
  <c r="J139"/>
  <c r="J126"/>
  <c i="45" r="BK141"/>
  <c r="BK145"/>
  <c r="J148"/>
  <c r="BK144"/>
  <c r="J145"/>
  <c r="J141"/>
  <c i="46" r="J121"/>
  <c i="2" r="BK173"/>
  <c r="BK171"/>
  <c r="BK301"/>
  <c r="J368"/>
  <c i="1" r="AS135"/>
  <c i="2" r="BK285"/>
  <c r="J287"/>
  <c r="BK125"/>
  <c r="J249"/>
  <c r="J143"/>
  <c i="1" r="AS155"/>
  <c i="2" r="BK352"/>
  <c i="3" r="BK328"/>
  <c r="BK182"/>
  <c r="BK252"/>
  <c r="J287"/>
  <c r="BK170"/>
  <c r="BK254"/>
  <c r="BK236"/>
  <c r="J267"/>
  <c r="J236"/>
  <c r="BK287"/>
  <c r="BK164"/>
  <c r="J190"/>
  <c r="BK324"/>
  <c r="BK146"/>
  <c r="BK267"/>
  <c r="BK132"/>
  <c r="J136"/>
  <c i="4" r="J303"/>
  <c r="J267"/>
  <c r="BK192"/>
  <c r="BK287"/>
  <c r="J297"/>
  <c r="J271"/>
  <c r="J188"/>
  <c r="J148"/>
  <c r="J180"/>
  <c r="J122"/>
  <c r="J220"/>
  <c r="J172"/>
  <c i="5" r="BK380"/>
  <c r="BK436"/>
  <c r="J297"/>
  <c r="J190"/>
  <c r="J150"/>
  <c r="J396"/>
  <c r="BK262"/>
  <c r="J158"/>
  <c r="BK341"/>
  <c r="BK222"/>
  <c r="BK242"/>
  <c r="BK474"/>
  <c r="J368"/>
  <c r="J440"/>
  <c r="J353"/>
  <c i="6" r="J167"/>
  <c r="J287"/>
  <c r="J223"/>
  <c r="J203"/>
  <c r="J215"/>
  <c r="J267"/>
  <c r="BK165"/>
  <c i="7" r="J343"/>
  <c r="BK292"/>
  <c r="BK202"/>
  <c r="BK245"/>
  <c r="J237"/>
  <c r="J140"/>
  <c r="J262"/>
  <c r="J212"/>
  <c r="BK343"/>
  <c r="BK284"/>
  <c r="J166"/>
  <c r="BK280"/>
  <c i="8" r="J296"/>
  <c r="J187"/>
  <c r="BK129"/>
  <c r="J211"/>
  <c r="BK139"/>
  <c r="J308"/>
  <c r="J253"/>
  <c r="J291"/>
  <c r="BK217"/>
  <c r="J249"/>
  <c r="BK149"/>
  <c r="J281"/>
  <c r="BK259"/>
  <c r="J171"/>
  <c r="BK292"/>
  <c r="BK163"/>
  <c r="BK213"/>
  <c r="BK245"/>
  <c i="9" r="BK191"/>
  <c r="J191"/>
  <c i="10" r="J219"/>
  <c r="BK141"/>
  <c r="BK251"/>
  <c r="BK278"/>
  <c r="BK223"/>
  <c r="BK125"/>
  <c r="BK280"/>
  <c r="BK265"/>
  <c r="J247"/>
  <c r="J203"/>
  <c i="11" r="J289"/>
  <c r="J259"/>
  <c r="BK154"/>
  <c r="J212"/>
  <c r="BK170"/>
  <c r="J198"/>
  <c r="BK124"/>
  <c r="J186"/>
  <c r="J307"/>
  <c r="J236"/>
  <c r="J194"/>
  <c r="BK277"/>
  <c r="BK206"/>
  <c r="BK305"/>
  <c r="BK281"/>
  <c r="J140"/>
  <c r="J184"/>
  <c i="12" r="J208"/>
  <c r="J182"/>
  <c r="J167"/>
  <c r="BK135"/>
  <c r="BK184"/>
  <c r="J225"/>
  <c r="J146"/>
  <c r="J220"/>
  <c r="BK129"/>
  <c r="J169"/>
  <c r="BK137"/>
  <c i="13" r="BK161"/>
  <c r="J136"/>
  <c r="BK144"/>
  <c r="J146"/>
  <c r="BK152"/>
  <c r="J126"/>
  <c i="14" r="J127"/>
  <c r="BK129"/>
  <c i="15" r="J159"/>
  <c r="J194"/>
  <c r="BK151"/>
  <c r="J184"/>
  <c r="J117"/>
  <c r="BK175"/>
  <c r="J188"/>
  <c r="BK121"/>
  <c r="J145"/>
  <c r="BK131"/>
  <c r="BK117"/>
  <c r="BK129"/>
  <c r="J166"/>
  <c i="16" r="BK124"/>
  <c r="J120"/>
  <c r="J122"/>
  <c i="17" r="BK144"/>
  <c r="BK154"/>
  <c r="BK148"/>
  <c r="BK156"/>
  <c r="J152"/>
  <c r="J131"/>
  <c r="J155"/>
  <c r="J145"/>
  <c i="18" r="J131"/>
  <c i="19" r="J145"/>
  <c r="J139"/>
  <c r="J152"/>
  <c r="BK143"/>
  <c r="J143"/>
  <c r="BK151"/>
  <c r="BK135"/>
  <c r="BK150"/>
  <c r="BK137"/>
  <c r="J132"/>
  <c i="20" r="J146"/>
  <c r="J148"/>
  <c r="BK139"/>
  <c r="J141"/>
  <c r="BK151"/>
  <c r="BK138"/>
  <c r="J136"/>
  <c r="J125"/>
  <c r="J133"/>
  <c i="21" r="J132"/>
  <c r="BK138"/>
  <c r="J130"/>
  <c r="J141"/>
  <c r="BK135"/>
  <c i="22" r="BK140"/>
  <c r="BK155"/>
  <c r="J143"/>
  <c r="J154"/>
  <c r="J149"/>
  <c r="J148"/>
  <c r="J139"/>
  <c r="BK138"/>
  <c r="BK137"/>
  <c r="J151"/>
  <c r="J155"/>
  <c r="BK142"/>
  <c r="J133"/>
  <c r="BK152"/>
  <c r="BK147"/>
  <c r="BK146"/>
  <c r="J145"/>
  <c r="J129"/>
  <c r="J147"/>
  <c r="BK141"/>
  <c r="J146"/>
  <c r="J142"/>
  <c r="BK130"/>
  <c i="23" r="J155"/>
  <c r="J154"/>
  <c r="J136"/>
  <c r="BK155"/>
  <c r="BK142"/>
  <c r="J152"/>
  <c r="BK133"/>
  <c r="J150"/>
  <c r="J129"/>
  <c r="BK136"/>
  <c r="J144"/>
  <c r="J153"/>
  <c r="BK152"/>
  <c r="BK150"/>
  <c i="24" r="BK131"/>
  <c r="BK133"/>
  <c r="BK129"/>
  <c i="25" r="J150"/>
  <c r="BK131"/>
  <c r="BK125"/>
  <c r="BK154"/>
  <c r="BK140"/>
  <c r="J140"/>
  <c r="J158"/>
  <c r="BK137"/>
  <c r="BK144"/>
  <c r="J144"/>
  <c r="BK152"/>
  <c r="J142"/>
  <c i="26" r="J147"/>
  <c r="J132"/>
  <c r="BK150"/>
  <c r="J134"/>
  <c r="J131"/>
  <c r="J155"/>
  <c r="BK156"/>
  <c r="BK149"/>
  <c r="J130"/>
  <c i="27" r="J135"/>
  <c r="J150"/>
  <c r="J146"/>
  <c r="BK130"/>
  <c r="J151"/>
  <c r="BK129"/>
  <c r="BK139"/>
  <c i="28" r="J151"/>
  <c r="BK145"/>
  <c r="BK125"/>
  <c r="BK140"/>
  <c r="J132"/>
  <c r="J127"/>
  <c i="29" r="BK150"/>
  <c r="J151"/>
  <c r="BK144"/>
  <c r="J141"/>
  <c r="J125"/>
  <c r="J140"/>
  <c i="30" r="J147"/>
  <c r="J152"/>
  <c r="J154"/>
  <c r="J159"/>
  <c r="BK135"/>
  <c r="J135"/>
  <c i="31" r="J148"/>
  <c r="BK148"/>
  <c r="J136"/>
  <c r="J130"/>
  <c r="BK146"/>
  <c r="J142"/>
  <c i="32" r="J133"/>
  <c i="33" r="J158"/>
  <c r="J153"/>
  <c r="BK146"/>
  <c r="J141"/>
  <c r="BK138"/>
  <c r="BK133"/>
  <c r="BK150"/>
  <c r="BK137"/>
  <c r="BK130"/>
  <c i="34" r="J128"/>
  <c r="J143"/>
  <c r="J131"/>
  <c i="35" r="J143"/>
  <c r="J126"/>
  <c r="BK128"/>
  <c i="36" r="J134"/>
  <c r="BK164"/>
  <c r="BK138"/>
  <c r="J141"/>
  <c r="BK132"/>
  <c r="BK136"/>
  <c r="J129"/>
  <c i="37" r="BK146"/>
  <c r="J147"/>
  <c r="J129"/>
  <c r="BK130"/>
  <c i="38" r="BK133"/>
  <c i="39" r="BK144"/>
  <c r="J143"/>
  <c r="BK149"/>
  <c r="J129"/>
  <c r="BK142"/>
  <c r="J126"/>
  <c i="40" r="J157"/>
  <c r="J151"/>
  <c r="BK130"/>
  <c r="J126"/>
  <c r="BK158"/>
  <c r="J130"/>
  <c r="BK149"/>
  <c i="41" r="J126"/>
  <c r="J137"/>
  <c r="J135"/>
  <c r="BK126"/>
  <c r="J136"/>
  <c r="BK134"/>
  <c i="42" r="J131"/>
  <c i="43" r="J150"/>
  <c r="J137"/>
  <c r="J148"/>
  <c r="BK155"/>
  <c r="J133"/>
  <c r="BK132"/>
  <c i="44" r="J127"/>
  <c r="J141"/>
  <c r="BK136"/>
  <c r="BK133"/>
  <c i="45" r="J133"/>
  <c r="BK149"/>
  <c r="J139"/>
  <c r="BK156"/>
  <c r="BK153"/>
  <c i="46" r="BK122"/>
  <c i="2" r="J375"/>
  <c i="1" r="AS165"/>
  <c i="2" r="BK245"/>
  <c i="1" r="AS133"/>
  <c i="2" r="J185"/>
  <c r="J383"/>
  <c r="BK277"/>
  <c r="BK405"/>
  <c r="J448"/>
  <c r="BK429"/>
  <c r="J395"/>
  <c r="J305"/>
  <c r="BK409"/>
  <c r="J255"/>
  <c r="J427"/>
  <c r="J205"/>
  <c r="J421"/>
  <c r="J354"/>
  <c r="J285"/>
  <c r="BK211"/>
  <c r="J147"/>
  <c r="BK362"/>
  <c r="J308"/>
  <c r="BK183"/>
  <c r="BK448"/>
  <c r="J429"/>
  <c r="BK334"/>
  <c r="J306"/>
  <c r="BK257"/>
  <c r="BK209"/>
  <c r="J171"/>
  <c r="J125"/>
  <c i="1" r="AS112"/>
  <c i="3" r="J246"/>
  <c r="BK202"/>
  <c r="J328"/>
  <c r="J271"/>
  <c r="BK214"/>
  <c r="BK144"/>
  <c r="BK200"/>
  <c r="J134"/>
  <c r="BK224"/>
  <c r="BK208"/>
  <c r="BK216"/>
  <c i="4" r="BK158"/>
  <c r="J228"/>
  <c r="BK170"/>
  <c r="J298"/>
  <c r="BK270"/>
  <c r="BK265"/>
  <c r="J260"/>
  <c r="J212"/>
  <c r="J132"/>
  <c r="J196"/>
  <c i="5" r="BK475"/>
  <c r="J236"/>
  <c r="J434"/>
  <c r="BK301"/>
  <c r="BK132"/>
  <c r="BK186"/>
  <c r="BK390"/>
  <c r="BK264"/>
  <c r="J380"/>
  <c r="J331"/>
  <c r="J278"/>
  <c r="BK148"/>
  <c r="BK293"/>
  <c r="BK361"/>
  <c r="J238"/>
  <c r="BK152"/>
  <c r="J378"/>
  <c r="J289"/>
  <c r="J432"/>
  <c r="BK357"/>
  <c r="BK168"/>
  <c i="6" r="BK275"/>
  <c r="J165"/>
  <c r="J187"/>
  <c r="J121"/>
  <c r="J137"/>
  <c r="J209"/>
  <c r="J245"/>
  <c r="BK159"/>
  <c r="BK117"/>
  <c i="7" r="BK357"/>
  <c r="J300"/>
  <c r="J204"/>
  <c r="BK130"/>
  <c r="J162"/>
  <c r="J310"/>
  <c r="J208"/>
  <c r="J272"/>
  <c r="J351"/>
  <c r="J308"/>
  <c r="J220"/>
  <c r="J314"/>
  <c r="J142"/>
  <c r="J168"/>
  <c r="J339"/>
  <c r="J216"/>
  <c r="J180"/>
  <c i="8" r="J259"/>
  <c r="BK155"/>
  <c r="BK207"/>
  <c r="BK235"/>
  <c r="J304"/>
  <c r="J197"/>
  <c r="J279"/>
  <c r="J179"/>
  <c r="BK147"/>
  <c r="J280"/>
  <c r="BK177"/>
  <c r="BK249"/>
  <c r="J167"/>
  <c r="BK280"/>
  <c i="9" r="J183"/>
  <c r="BK183"/>
  <c r="BK189"/>
  <c r="BK121"/>
  <c r="J187"/>
  <c r="J153"/>
  <c i="10" r="BK263"/>
  <c r="BK161"/>
  <c r="BK145"/>
  <c r="J290"/>
  <c r="BK264"/>
  <c r="J185"/>
  <c r="J268"/>
  <c r="J213"/>
  <c r="J133"/>
  <c r="J243"/>
  <c r="J237"/>
  <c r="BK183"/>
  <c r="J255"/>
  <c r="BK270"/>
  <c i="11" r="J301"/>
  <c r="J313"/>
  <c r="J224"/>
  <c r="BK261"/>
  <c r="J218"/>
  <c r="BK150"/>
  <c r="J228"/>
  <c r="BK265"/>
  <c r="BK196"/>
  <c i="12" r="BK167"/>
  <c r="BK169"/>
  <c r="J143"/>
  <c r="J231"/>
  <c r="BK202"/>
  <c r="J228"/>
  <c r="BK175"/>
  <c r="BK196"/>
  <c r="BK193"/>
  <c r="BK187"/>
  <c r="BK157"/>
  <c i="13" r="J144"/>
  <c r="BK148"/>
  <c r="BK138"/>
  <c r="J133"/>
  <c r="BK137"/>
  <c i="14" r="BK117"/>
  <c r="J119"/>
  <c i="15" r="BK149"/>
  <c r="BK171"/>
  <c r="BK123"/>
  <c r="J174"/>
  <c r="BK185"/>
  <c r="BK190"/>
  <c r="BK196"/>
  <c r="BK143"/>
  <c r="BK164"/>
  <c r="J185"/>
  <c r="J176"/>
  <c i="16" r="J118"/>
  <c r="J121"/>
  <c i="17" r="BK141"/>
  <c r="BK149"/>
  <c r="BK151"/>
  <c r="J146"/>
  <c r="J154"/>
  <c r="J153"/>
  <c i="18" r="BK137"/>
  <c i="19" r="BK139"/>
  <c r="BK132"/>
  <c r="J150"/>
  <c r="J144"/>
  <c r="J137"/>
  <c r="BK152"/>
  <c r="J146"/>
  <c r="J147"/>
  <c i="20" r="J149"/>
  <c r="BK147"/>
  <c r="BK130"/>
  <c r="BK132"/>
  <c r="J132"/>
  <c i="22" r="BK132"/>
  <c r="J127"/>
  <c i="25" r="J139"/>
  <c i="26" r="BK151"/>
  <c r="BK146"/>
  <c i="28" r="J125"/>
  <c r="J131"/>
  <c r="J148"/>
  <c r="J144"/>
  <c r="BK147"/>
  <c r="BK133"/>
  <c i="29" r="BK133"/>
  <c r="J143"/>
  <c r="J152"/>
  <c r="BK136"/>
  <c r="BK127"/>
  <c r="J145"/>
  <c r="J130"/>
  <c i="30" r="J156"/>
  <c r="J150"/>
  <c r="BK146"/>
  <c r="J145"/>
  <c r="J137"/>
  <c r="J134"/>
  <c r="J125"/>
  <c r="BK128"/>
  <c r="J131"/>
  <c i="31" r="J149"/>
  <c r="J141"/>
  <c r="J155"/>
  <c i="33" r="BK152"/>
  <c r="J137"/>
  <c r="J151"/>
  <c r="BK143"/>
  <c r="J154"/>
  <c r="BK144"/>
  <c i="34" r="BK137"/>
  <c r="J142"/>
  <c r="BK132"/>
  <c r="J129"/>
  <c i="35" r="J136"/>
  <c r="J133"/>
  <c r="J134"/>
  <c r="BK131"/>
  <c i="36" r="BK146"/>
  <c r="J146"/>
  <c r="BK144"/>
  <c r="BK165"/>
  <c r="BK162"/>
  <c r="J156"/>
  <c r="BK134"/>
  <c r="BK127"/>
  <c r="BK145"/>
  <c r="J130"/>
  <c i="37" r="BK144"/>
  <c r="BK140"/>
  <c r="J126"/>
  <c r="J149"/>
  <c r="BK147"/>
  <c r="BK134"/>
  <c r="J128"/>
  <c i="38" r="J133"/>
  <c i="39" r="BK139"/>
  <c r="J151"/>
  <c i="40" r="BK152"/>
  <c r="J131"/>
  <c r="J148"/>
  <c r="BK133"/>
  <c i="41" r="BK148"/>
  <c r="J138"/>
  <c r="BK132"/>
  <c r="BK143"/>
  <c r="J128"/>
  <c r="BK140"/>
  <c i="42" r="BK129"/>
  <c r="BK133"/>
  <c i="43" r="BK144"/>
  <c r="BK154"/>
  <c r="BK139"/>
  <c r="BK134"/>
  <c r="J136"/>
  <c r="J129"/>
  <c i="44" r="J138"/>
  <c r="BK142"/>
  <c i="45" r="BK140"/>
  <c r="J152"/>
  <c r="J126"/>
  <c r="J143"/>
  <c r="BK136"/>
  <c r="J154"/>
  <c r="BK128"/>
  <c r="BK126"/>
  <c i="2" r="J360"/>
  <c r="J415"/>
  <c r="BK189"/>
  <c r="BK316"/>
  <c r="BK221"/>
  <c r="BK393"/>
  <c r="J257"/>
  <c r="BK315"/>
  <c r="BK440"/>
  <c r="J321"/>
  <c r="J213"/>
  <c r="BK370"/>
  <c r="BK249"/>
  <c r="J183"/>
  <c r="BK323"/>
  <c r="J187"/>
  <c r="BK325"/>
  <c r="BK433"/>
  <c r="BK304"/>
  <c r="J157"/>
  <c r="BK417"/>
  <c r="J289"/>
  <c r="BK451"/>
  <c r="BK318"/>
  <c r="BK153"/>
  <c r="BK123"/>
  <c r="J451"/>
  <c r="BK387"/>
  <c r="J332"/>
  <c r="BK261"/>
  <c r="BK157"/>
  <c r="BK360"/>
  <c r="BK291"/>
  <c r="BK129"/>
  <c r="J433"/>
  <c r="J336"/>
  <c r="J277"/>
  <c r="J217"/>
  <c r="J189"/>
  <c i="1" r="AS117"/>
  <c i="3" r="BK317"/>
  <c r="BK242"/>
  <c r="J242"/>
  <c r="J152"/>
  <c r="J256"/>
  <c r="BK204"/>
  <c r="BK291"/>
  <c r="BK279"/>
  <c r="J289"/>
  <c r="BK148"/>
  <c r="J224"/>
  <c r="BK281"/>
  <c r="J154"/>
  <c r="J166"/>
  <c r="BK319"/>
  <c r="J188"/>
  <c r="J208"/>
  <c r="J313"/>
  <c r="J327"/>
  <c r="BK256"/>
  <c r="BK234"/>
  <c i="4" r="BK313"/>
  <c r="J301"/>
  <c r="J261"/>
  <c r="J134"/>
  <c r="BK267"/>
  <c r="J263"/>
  <c r="J270"/>
  <c r="BK132"/>
  <c r="J204"/>
  <c r="BK140"/>
  <c r="BK218"/>
  <c r="BK216"/>
  <c i="5" r="BK162"/>
  <c r="BK345"/>
  <c r="BK246"/>
  <c r="BK400"/>
  <c r="J451"/>
  <c r="J363"/>
  <c r="J244"/>
  <c r="BK451"/>
  <c r="J327"/>
  <c r="BK146"/>
  <c r="BK250"/>
  <c r="J146"/>
  <c r="J303"/>
  <c r="J228"/>
  <c r="J323"/>
  <c r="BK414"/>
  <c r="J329"/>
  <c r="BK440"/>
  <c r="J194"/>
  <c r="BK370"/>
  <c r="BK424"/>
  <c r="J272"/>
  <c r="J172"/>
  <c r="J426"/>
  <c r="J301"/>
  <c r="J184"/>
  <c r="J386"/>
  <c r="J313"/>
  <c r="J154"/>
  <c i="6" r="BK257"/>
  <c r="J229"/>
  <c r="J119"/>
  <c r="BK217"/>
  <c r="BK175"/>
  <c r="BK278"/>
  <c r="J201"/>
  <c r="BK223"/>
  <c r="BK243"/>
  <c i="7" r="BK359"/>
  <c r="J284"/>
  <c r="J200"/>
  <c r="BK314"/>
  <c r="BK186"/>
  <c r="J126"/>
  <c r="J260"/>
  <c r="J214"/>
  <c r="J324"/>
  <c r="BK282"/>
  <c r="BK134"/>
  <c r="BK162"/>
  <c i="8" r="J284"/>
  <c r="BK215"/>
  <c r="J247"/>
  <c r="BK199"/>
  <c r="BK135"/>
  <c r="J306"/>
  <c r="BK241"/>
  <c r="J159"/>
  <c r="BK211"/>
  <c r="J257"/>
  <c r="BK153"/>
  <c r="J127"/>
  <c r="J265"/>
  <c r="J173"/>
  <c r="BK296"/>
  <c r="J207"/>
  <c r="J125"/>
  <c r="BK183"/>
  <c r="BK185"/>
  <c i="9" r="BK179"/>
  <c r="J161"/>
  <c r="BK187"/>
  <c r="BK167"/>
  <c r="J143"/>
  <c r="J173"/>
  <c i="10" r="J281"/>
  <c r="J191"/>
  <c r="BK245"/>
  <c r="BK282"/>
  <c r="J253"/>
  <c r="J127"/>
  <c r="BK163"/>
  <c r="BK191"/>
  <c r="J169"/>
  <c r="J282"/>
  <c r="BK275"/>
  <c r="BK179"/>
  <c r="BK119"/>
  <c r="BK225"/>
  <c r="J273"/>
  <c r="BK167"/>
  <c r="J264"/>
  <c r="J131"/>
  <c i="11" r="J210"/>
  <c r="BK287"/>
  <c r="BK230"/>
  <c r="BK307"/>
  <c r="BK267"/>
  <c r="BK152"/>
  <c r="BK216"/>
  <c r="J168"/>
  <c r="BK275"/>
  <c r="BK162"/>
  <c r="BK122"/>
  <c r="BK309"/>
  <c r="BK232"/>
  <c r="J178"/>
  <c r="BK291"/>
  <c i="12" r="J190"/>
  <c r="BK154"/>
  <c i="13" r="BK154"/>
  <c r="BK156"/>
  <c i="15" r="J180"/>
  <c r="J186"/>
  <c r="J133"/>
  <c r="J121"/>
  <c r="J173"/>
  <c i="16" r="BK121"/>
  <c i="17" r="BK153"/>
  <c r="BK130"/>
  <c r="J143"/>
  <c r="J136"/>
  <c r="BK136"/>
  <c r="BK152"/>
  <c i="18" r="J133"/>
  <c i="19" r="J129"/>
  <c r="BK144"/>
  <c r="BK160"/>
  <c r="J157"/>
  <c r="J148"/>
  <c r="BK125"/>
  <c i="20" r="BK128"/>
  <c r="J147"/>
  <c r="BK140"/>
  <c r="J126"/>
  <c i="22" r="BK151"/>
  <c i="26" r="J138"/>
  <c r="J149"/>
  <c r="BK134"/>
  <c i="27" r="J154"/>
  <c r="BK150"/>
  <c r="BK155"/>
  <c r="BK156"/>
  <c r="BK144"/>
  <c r="J130"/>
  <c i="28" r="BK146"/>
  <c r="BK141"/>
  <c r="J154"/>
  <c r="BK127"/>
  <c r="BK143"/>
  <c i="29" r="J139"/>
  <c r="J149"/>
  <c r="J144"/>
  <c r="BK139"/>
  <c r="J127"/>
  <c r="BK129"/>
  <c i="30" r="BK152"/>
  <c r="BK147"/>
  <c r="BK148"/>
  <c r="BK159"/>
  <c r="J136"/>
  <c r="BK140"/>
  <c r="J127"/>
  <c i="31" r="BK131"/>
  <c r="BK138"/>
  <c r="BK151"/>
  <c r="BK153"/>
  <c r="BK139"/>
  <c r="BK136"/>
  <c i="32" r="J131"/>
  <c i="33" r="BK160"/>
  <c r="J140"/>
  <c r="J133"/>
  <c r="J129"/>
  <c r="J162"/>
  <c r="J157"/>
  <c r="BK157"/>
  <c r="J161"/>
  <c r="BK151"/>
  <c i="34" r="BK138"/>
  <c r="BK141"/>
  <c r="J139"/>
  <c i="35" r="J139"/>
  <c r="BK143"/>
  <c r="BK133"/>
  <c i="36" r="BK158"/>
  <c r="J145"/>
  <c r="BK135"/>
  <c r="BK166"/>
  <c r="BK125"/>
  <c r="BK131"/>
  <c r="J136"/>
  <c i="37" r="J138"/>
  <c r="BK149"/>
  <c r="J131"/>
  <c r="J146"/>
  <c r="BK142"/>
  <c i="38" r="BK127"/>
  <c i="39" r="BK131"/>
  <c r="BK150"/>
  <c r="BK130"/>
  <c r="BK135"/>
  <c r="J139"/>
  <c r="BK134"/>
  <c i="40" r="BK148"/>
  <c r="J147"/>
  <c r="BK142"/>
  <c r="BK136"/>
  <c r="J136"/>
  <c r="J150"/>
  <c r="BK131"/>
  <c i="41" r="J152"/>
  <c r="BK128"/>
  <c r="J129"/>
  <c r="J140"/>
  <c r="J134"/>
  <c i="42" r="BK125"/>
  <c i="43" r="BK148"/>
  <c r="BK136"/>
  <c r="J144"/>
  <c r="BK147"/>
  <c r="J149"/>
  <c r="BK126"/>
  <c r="BK131"/>
  <c i="44" r="J134"/>
  <c r="BK127"/>
  <c i="45" r="J155"/>
  <c r="BK155"/>
  <c r="J149"/>
  <c r="J140"/>
  <c r="J157"/>
  <c r="J129"/>
  <c r="BK143"/>
  <c i="46" r="J122"/>
  <c i="2" r="J297"/>
  <c r="BK306"/>
  <c r="J165"/>
  <c r="BK299"/>
  <c r="BK181"/>
  <c r="BK354"/>
  <c r="J201"/>
  <c r="BK383"/>
  <c r="BK219"/>
  <c r="J300"/>
  <c r="BK165"/>
  <c r="J419"/>
  <c r="BK303"/>
  <c i="1" r="AS124"/>
  <c r="AS129"/>
  <c i="2" r="J364"/>
  <c r="BK289"/>
  <c r="BK163"/>
  <c r="J377"/>
  <c r="BK312"/>
  <c r="J223"/>
  <c r="J446"/>
  <c r="J401"/>
  <c r="BK283"/>
  <c r="J193"/>
  <c r="BK127"/>
  <c i="1" r="AS115"/>
  <c i="3" r="BK271"/>
  <c r="J174"/>
  <c r="BK238"/>
  <c r="J184"/>
  <c r="J273"/>
  <c r="BK265"/>
  <c r="BK220"/>
  <c r="J148"/>
  <c r="J158"/>
  <c r="BK142"/>
  <c r="J279"/>
  <c r="BK168"/>
  <c r="J275"/>
  <c r="BK154"/>
  <c r="J309"/>
  <c r="J263"/>
  <c r="J124"/>
  <c r="J238"/>
  <c r="J172"/>
  <c i="4" r="J272"/>
  <c r="BK300"/>
  <c r="J224"/>
  <c r="BK261"/>
  <c r="J164"/>
  <c r="J294"/>
  <c r="BK202"/>
  <c r="BK269"/>
  <c r="J154"/>
  <c r="J242"/>
  <c r="BK186"/>
  <c r="BK283"/>
  <c r="BK315"/>
  <c r="J269"/>
  <c r="J279"/>
  <c r="BK162"/>
  <c r="BK224"/>
  <c r="J140"/>
  <c i="5" r="J438"/>
  <c r="J469"/>
  <c r="BK402"/>
  <c r="BK276"/>
  <c r="BK142"/>
  <c r="J321"/>
  <c r="BK388"/>
  <c r="BK126"/>
  <c r="BK412"/>
  <c r="J287"/>
  <c r="J166"/>
  <c r="J260"/>
  <c r="BK208"/>
  <c r="BK128"/>
  <c r="J299"/>
  <c r="J266"/>
  <c r="J148"/>
  <c r="J335"/>
  <c r="BK465"/>
  <c r="J341"/>
  <c r="BK295"/>
  <c r="BK469"/>
  <c r="J384"/>
  <c r="BK204"/>
  <c r="BK164"/>
  <c r="BK374"/>
  <c r="BK438"/>
  <c r="BK386"/>
  <c r="J256"/>
  <c r="BK194"/>
  <c r="BK461"/>
  <c r="BK453"/>
  <c r="BK329"/>
  <c r="BK287"/>
  <c r="J170"/>
  <c r="J366"/>
  <c r="J307"/>
  <c i="6" r="BK292"/>
  <c r="BK253"/>
  <c r="BK219"/>
  <c r="J123"/>
  <c r="BK131"/>
  <c r="BK137"/>
  <c r="BK274"/>
  <c r="J135"/>
  <c r="BK269"/>
  <c r="BK205"/>
  <c r="J283"/>
  <c r="J197"/>
  <c r="J237"/>
  <c r="J169"/>
  <c r="BK261"/>
  <c r="BK300"/>
  <c r="J269"/>
  <c r="J243"/>
  <c r="BK129"/>
  <c r="J274"/>
  <c r="BK161"/>
  <c r="BK225"/>
  <c r="J263"/>
  <c r="J131"/>
  <c r="J217"/>
  <c r="J125"/>
  <c r="BK255"/>
  <c i="7" r="J355"/>
  <c r="BK312"/>
  <c r="BK276"/>
  <c r="J182"/>
  <c r="J318"/>
  <c r="BK229"/>
  <c r="BK188"/>
  <c r="J249"/>
  <c r="J320"/>
  <c r="BK138"/>
  <c r="J239"/>
  <c r="J349"/>
  <c r="J268"/>
  <c r="BK150"/>
  <c r="BK241"/>
  <c r="BK306"/>
  <c r="BK170"/>
  <c i="8" r="J298"/>
  <c r="BK263"/>
  <c r="BK159"/>
  <c r="J241"/>
  <c r="BK225"/>
  <c r="BK187"/>
  <c r="J278"/>
  <c r="J288"/>
  <c r="J261"/>
  <c r="J213"/>
  <c r="J267"/>
  <c r="BK175"/>
  <c r="BK173"/>
  <c r="BK302"/>
  <c r="BK203"/>
  <c r="BK287"/>
  <c r="J233"/>
  <c r="J175"/>
  <c r="BK141"/>
  <c r="J282"/>
  <c r="BK179"/>
  <c r="J294"/>
  <c r="BK195"/>
  <c r="J290"/>
  <c r="BK233"/>
  <c r="J121"/>
  <c i="9" r="J127"/>
  <c r="BK159"/>
  <c r="J147"/>
  <c r="BK151"/>
  <c r="BK163"/>
  <c r="BK157"/>
  <c r="J145"/>
  <c r="J155"/>
  <c r="J117"/>
  <c r="BK119"/>
  <c i="10" r="J286"/>
  <c r="J275"/>
  <c r="J183"/>
  <c r="BK259"/>
  <c r="BK159"/>
  <c r="BK272"/>
  <c r="BK227"/>
  <c r="J155"/>
  <c r="J217"/>
  <c r="J177"/>
  <c r="BK127"/>
  <c r="BK247"/>
  <c r="BK147"/>
  <c r="BK271"/>
  <c r="BK215"/>
  <c r="J179"/>
  <c r="BK149"/>
  <c r="BK201"/>
  <c r="BK281"/>
  <c r="BK217"/>
  <c r="BK181"/>
  <c r="J266"/>
  <c r="BK255"/>
  <c r="J119"/>
  <c i="11" r="BK222"/>
  <c r="BK285"/>
  <c r="J243"/>
  <c r="J146"/>
  <c r="BK174"/>
  <c r="J249"/>
  <c r="BK142"/>
  <c r="J293"/>
  <c r="BK243"/>
  <c r="J182"/>
  <c r="BK130"/>
  <c r="BK198"/>
  <c r="J277"/>
  <c i="12" r="J164"/>
  <c r="BK132"/>
  <c r="BK121"/>
  <c r="BK228"/>
  <c r="J200"/>
  <c r="J126"/>
  <c r="J176"/>
  <c r="J132"/>
  <c r="BK140"/>
  <c r="J159"/>
  <c r="J140"/>
  <c i="13" r="J152"/>
  <c i="15" r="J195"/>
  <c r="J193"/>
  <c r="J151"/>
  <c r="J175"/>
  <c i="41" l="1" r="T125"/>
  <c i="2" r="R122"/>
  <c i="3" r="T121"/>
  <c i="4" r="R285"/>
  <c r="R117"/>
  <c i="5" r="R123"/>
  <c i="9" r="BK116"/>
  <c r="J116"/>
  <c i="13" r="BK160"/>
  <c i="19" r="R124"/>
  <c i="22" r="BK124"/>
  <c r="J124"/>
  <c i="24" r="R128"/>
  <c r="R127"/>
  <c r="R126"/>
  <c i="29" r="R124"/>
  <c i="35" r="T140"/>
  <c r="T125"/>
  <c i="43" r="T124"/>
  <c i="3" r="BK260"/>
  <c r="J260"/>
  <c r="J99"/>
  <c i="10" r="T116"/>
  <c i="11" r="R238"/>
  <c i="17" r="P132"/>
  <c r="P128"/>
  <c r="P127"/>
  <c i="1" r="AU113"/>
  <c i="22" r="R124"/>
  <c i="23" r="P135"/>
  <c i="25" r="R124"/>
  <c i="28" r="BK124"/>
  <c r="J124"/>
  <c i="29" r="P124"/>
  <c i="1" r="AU136"/>
  <c i="30" r="R124"/>
  <c i="34" r="T140"/>
  <c r="T125"/>
  <c i="38" r="P124"/>
  <c i="1" r="AU154"/>
  <c i="40" r="T124"/>
  <c i="3" r="P260"/>
  <c i="5" r="P444"/>
  <c r="P365"/>
  <c r="P286"/>
  <c r="P121"/>
  <c i="1" r="AU98"/>
  <c i="10" r="R116"/>
  <c i="38" r="T124"/>
  <c i="39" r="P124"/>
  <c i="1" r="AU156"/>
  <c i="42" r="P124"/>
  <c i="1" r="AU162"/>
  <c i="6" r="R116"/>
  <c i="7" r="BK123"/>
  <c i="10" r="BK116"/>
  <c r="J116"/>
  <c i="11" r="P121"/>
  <c i="13" r="R166"/>
  <c i="16" r="T116"/>
  <c i="17" r="T132"/>
  <c r="T128"/>
  <c i="19" r="BK124"/>
  <c r="J124"/>
  <c i="20" r="R124"/>
  <c i="21" r="R140"/>
  <c r="R125"/>
  <c i="24" r="T128"/>
  <c r="T127"/>
  <c r="T126"/>
  <c i="25" r="T124"/>
  <c i="26" r="T124"/>
  <c i="29" r="BK124"/>
  <c r="J124"/>
  <c i="31" r="R127"/>
  <c r="R126"/>
  <c i="34" r="R140"/>
  <c r="R125"/>
  <c i="38" r="BK124"/>
  <c r="J124"/>
  <c r="J100"/>
  <c i="44" r="BK140"/>
  <c r="J140"/>
  <c r="J101"/>
  <c i="2" r="BK374"/>
  <c r="BK331"/>
  <c r="J331"/>
  <c r="J99"/>
  <c i="11" r="R121"/>
  <c r="R119"/>
  <c i="12" r="BK120"/>
  <c r="J120"/>
  <c r="J98"/>
  <c i="14" r="P116"/>
  <c i="1" r="AU108"/>
  <c i="15" r="T116"/>
  <c i="17" r="P135"/>
  <c i="22" r="P124"/>
  <c i="1" r="AU122"/>
  <c i="23" r="P132"/>
  <c r="P128"/>
  <c i="24" r="P128"/>
  <c r="P127"/>
  <c r="P126"/>
  <c i="1" r="AU126"/>
  <c i="26" r="R124"/>
  <c i="31" r="T127"/>
  <c r="T126"/>
  <c i="33" r="R124"/>
  <c i="36" r="R124"/>
  <c i="38" r="R124"/>
  <c i="39" r="BK124"/>
  <c r="J124"/>
  <c i="2" r="P374"/>
  <c r="P331"/>
  <c i="4" r="P285"/>
  <c r="P117"/>
  <c i="1" r="AU97"/>
  <c i="5" r="BK444"/>
  <c r="J444"/>
  <c r="J101"/>
  <c i="7" r="R328"/>
  <c r="R257"/>
  <c r="R226"/>
  <c r="R121"/>
  <c i="9" r="T116"/>
  <c i="11" r="P238"/>
  <c i="12" r="P120"/>
  <c i="1" r="AU106"/>
  <c i="13" r="P160"/>
  <c i="14" r="T116"/>
  <c i="18" r="T128"/>
  <c r="T127"/>
  <c r="T126"/>
  <c i="23" r="R132"/>
  <c r="R128"/>
  <c r="R127"/>
  <c i="27" r="T124"/>
  <c i="29" r="T124"/>
  <c i="32" r="BK128"/>
  <c r="BK127"/>
  <c r="J127"/>
  <c r="J101"/>
  <c i="36" r="T124"/>
  <c i="42" r="R124"/>
  <c i="43" r="BK124"/>
  <c r="J124"/>
  <c r="J100"/>
  <c i="11" r="BK121"/>
  <c r="J121"/>
  <c r="J98"/>
  <c i="17" r="R132"/>
  <c r="R128"/>
  <c r="R127"/>
  <c i="19" r="T124"/>
  <c i="21" r="BK140"/>
  <c r="J140"/>
  <c r="J101"/>
  <c i="23" r="T132"/>
  <c r="T128"/>
  <c i="27" r="BK124"/>
  <c r="J124"/>
  <c i="30" r="T124"/>
  <c i="31" r="P127"/>
  <c r="P126"/>
  <c i="1" r="AU141"/>
  <c i="32" r="T128"/>
  <c r="T127"/>
  <c r="T126"/>
  <c i="33" r="P124"/>
  <c i="1" r="AU144"/>
  <c i="39" r="R124"/>
  <c i="40" r="R124"/>
  <c i="43" r="R124"/>
  <c i="2" r="T122"/>
  <c i="3" r="R260"/>
  <c i="4" r="T285"/>
  <c r="T117"/>
  <c i="5" r="P123"/>
  <c i="7" r="R123"/>
  <c i="8" r="BK116"/>
  <c r="J116"/>
  <c r="J96"/>
  <c r="R116"/>
  <c i="45" r="P124"/>
  <c i="1" r="AU168"/>
  <c i="3" r="BK121"/>
  <c r="J121"/>
  <c r="J98"/>
  <c i="4" r="BK285"/>
  <c r="J285"/>
  <c r="J97"/>
  <c i="5" r="BK123"/>
  <c r="J123"/>
  <c r="J98"/>
  <c i="7" r="P123"/>
  <c i="9" r="R116"/>
  <c i="14" r="BK116"/>
  <c r="J116"/>
  <c r="J96"/>
  <c i="17" r="BK132"/>
  <c r="J132"/>
  <c r="J102"/>
  <c i="19" r="P124"/>
  <c i="1" r="AU116"/>
  <c i="20" r="P124"/>
  <c i="1" r="AU118"/>
  <c i="23" r="BK135"/>
  <c r="J135"/>
  <c r="J103"/>
  <c i="28" r="P124"/>
  <c i="1" r="AU134"/>
  <c i="30" r="P124"/>
  <c i="1" r="AU138"/>
  <c i="31" r="BK127"/>
  <c r="J127"/>
  <c r="J101"/>
  <c i="34" r="BK140"/>
  <c r="J140"/>
  <c r="J101"/>
  <c i="36" r="P124"/>
  <c i="1" r="AU150"/>
  <c i="42" r="BK124"/>
  <c r="J124"/>
  <c r="J100"/>
  <c i="2" r="P122"/>
  <c i="3" r="T260"/>
  <c i="7" r="BK328"/>
  <c r="J328"/>
  <c r="J101"/>
  <c i="10" r="P116"/>
  <c i="1" r="AU103"/>
  <c i="13" r="BK166"/>
  <c r="J166"/>
  <c r="J101"/>
  <c i="15" r="BK116"/>
  <c r="J116"/>
  <c r="J96"/>
  <c i="16" r="BK116"/>
  <c r="J116"/>
  <c r="J96"/>
  <c i="17" r="BK135"/>
  <c r="J135"/>
  <c r="J103"/>
  <c i="18" r="BK128"/>
  <c r="J128"/>
  <c r="J102"/>
  <c i="26" r="BK124"/>
  <c r="J124"/>
  <c i="32" r="R128"/>
  <c r="R127"/>
  <c r="R126"/>
  <c i="40" r="BK124"/>
  <c r="J124"/>
  <c r="J100"/>
  <c i="44" r="P140"/>
  <c r="P125"/>
  <c i="1" r="AU166"/>
  <c i="6" r="P116"/>
  <c i="1" r="AU99"/>
  <c i="7" r="T123"/>
  <c i="9" r="P116"/>
  <c i="1" r="AU102"/>
  <c i="12" r="R120"/>
  <c i="13" r="P166"/>
  <c i="17" r="R135"/>
  <c i="18" r="P128"/>
  <c r="P127"/>
  <c r="P126"/>
  <c i="1" r="AU114"/>
  <c i="20" r="T124"/>
  <c i="21" r="P140"/>
  <c r="P125"/>
  <c i="1" r="AU120"/>
  <c i="22" r="T124"/>
  <c i="27" r="P124"/>
  <c i="1" r="AU132"/>
  <c i="28" r="T124"/>
  <c i="39" r="T124"/>
  <c i="42" r="T124"/>
  <c i="46" r="BK120"/>
  <c r="J120"/>
  <c i="2" r="T374"/>
  <c r="T331"/>
  <c i="3" r="P121"/>
  <c r="P119"/>
  <c i="1" r="AU96"/>
  <c i="5" r="T123"/>
  <c i="8" r="T116"/>
  <c i="11" r="BK238"/>
  <c r="J238"/>
  <c r="J99"/>
  <c i="13" r="T160"/>
  <c i="14" r="R116"/>
  <c i="15" r="R116"/>
  <c i="16" r="R116"/>
  <c i="17" r="T135"/>
  <c i="23" r="R135"/>
  <c i="25" r="P124"/>
  <c i="1" r="AU128"/>
  <c i="28" r="R124"/>
  <c i="32" r="P128"/>
  <c r="P127"/>
  <c r="P126"/>
  <c i="1" r="AU142"/>
  <c i="33" r="BK124"/>
  <c r="J124"/>
  <c i="35" r="P140"/>
  <c r="P125"/>
  <c i="1" r="AU148"/>
  <c i="43" r="P124"/>
  <c i="1" r="AU164"/>
  <c i="2" r="R374"/>
  <c r="R331"/>
  <c i="5" r="R444"/>
  <c r="R365"/>
  <c r="R286"/>
  <c r="R121"/>
  <c i="6" r="BK116"/>
  <c r="J116"/>
  <c r="J96"/>
  <c i="7" r="T328"/>
  <c r="T257"/>
  <c r="T226"/>
  <c r="T121"/>
  <c i="33" r="T124"/>
  <c i="35" r="BK140"/>
  <c r="J140"/>
  <c r="J101"/>
  <c i="44" r="R140"/>
  <c r="R125"/>
  <c i="45" r="BK124"/>
  <c r="J124"/>
  <c r="J100"/>
  <c i="46" r="P120"/>
  <c i="1" r="AU170"/>
  <c i="2" r="BK122"/>
  <c r="J122"/>
  <c r="J98"/>
  <c i="3" r="R121"/>
  <c r="R119"/>
  <c i="5" r="T444"/>
  <c r="T365"/>
  <c r="T286"/>
  <c i="6" r="T116"/>
  <c i="11" r="T121"/>
  <c r="T119"/>
  <c i="12" r="T120"/>
  <c i="13" r="R160"/>
  <c r="R159"/>
  <c r="R123"/>
  <c i="16" r="P116"/>
  <c i="1" r="AU110"/>
  <c i="23" r="BK132"/>
  <c r="BK128"/>
  <c r="BK127"/>
  <c r="J127"/>
  <c r="J100"/>
  <c i="25" r="BK124"/>
  <c r="J124"/>
  <c r="J100"/>
  <c i="34" r="P140"/>
  <c r="P125"/>
  <c i="1" r="AU146"/>
  <c i="45" r="T124"/>
  <c i="46" r="R120"/>
  <c i="7" r="P328"/>
  <c r="P257"/>
  <c r="P226"/>
  <c r="P121"/>
  <c i="1" r="AU100"/>
  <c i="8" r="P116"/>
  <c i="1" r="AU101"/>
  <c i="13" r="T166"/>
  <c i="15" r="P116"/>
  <c i="1" r="AU109"/>
  <c i="18" r="R128"/>
  <c r="R127"/>
  <c r="R126"/>
  <c i="20" r="BK124"/>
  <c r="J124"/>
  <c r="J100"/>
  <c i="21" r="T140"/>
  <c r="T125"/>
  <c i="23" r="T135"/>
  <c i="24" r="BK128"/>
  <c r="J128"/>
  <c r="J102"/>
  <c i="26" r="P124"/>
  <c i="1" r="AU130"/>
  <c i="27" r="R124"/>
  <c i="30" r="BK124"/>
  <c r="J124"/>
  <c i="35" r="R140"/>
  <c r="R125"/>
  <c i="36" r="BK124"/>
  <c r="J124"/>
  <c r="J100"/>
  <c i="40" r="P124"/>
  <c i="1" r="AU158"/>
  <c i="44" r="T140"/>
  <c r="T125"/>
  <c i="45" r="R124"/>
  <c i="46" r="T120"/>
  <c i="4" r="BK117"/>
  <c r="J117"/>
  <c r="J96"/>
  <c i="5" r="BK365"/>
  <c r="J365"/>
  <c r="J100"/>
  <c i="37" r="BK151"/>
  <c r="J151"/>
  <c r="J101"/>
  <c i="7" r="BK257"/>
  <c r="J257"/>
  <c r="J100"/>
  <c i="34" r="BK125"/>
  <c r="J125"/>
  <c r="J100"/>
  <c i="35" r="BK125"/>
  <c r="J125"/>
  <c i="41" r="BK125"/>
  <c r="J125"/>
  <c r="J100"/>
  <c i="44" r="BK125"/>
  <c r="J125"/>
  <c r="J100"/>
  <c i="21" r="BK125"/>
  <c r="J125"/>
  <c r="J100"/>
  <c i="31" r="BK154"/>
  <c r="J154"/>
  <c r="J102"/>
  <c i="37" r="BK125"/>
  <c r="J125"/>
  <c r="J100"/>
  <c i="7" r="BK226"/>
  <c r="J226"/>
  <c r="J99"/>
  <c i="17" r="BK128"/>
  <c r="J128"/>
  <c r="J101"/>
  <c i="41" r="BK151"/>
  <c r="J151"/>
  <c r="J101"/>
  <c i="46" r="E85"/>
  <c r="BE122"/>
  <c r="F117"/>
  <c r="BE124"/>
  <c r="J91"/>
  <c r="BE121"/>
  <c i="45" r="BE125"/>
  <c r="BE132"/>
  <c r="BE135"/>
  <c r="BE137"/>
  <c r="BE145"/>
  <c r="F96"/>
  <c r="BE134"/>
  <c r="E110"/>
  <c r="BE131"/>
  <c r="BE157"/>
  <c r="BE139"/>
  <c r="BE151"/>
  <c r="J118"/>
  <c r="BE138"/>
  <c r="BE152"/>
  <c r="BE159"/>
  <c r="BE141"/>
  <c r="BE150"/>
  <c r="BE158"/>
  <c r="BE140"/>
  <c r="BE142"/>
  <c r="BE147"/>
  <c r="BE149"/>
  <c r="BE133"/>
  <c r="BE146"/>
  <c r="BE154"/>
  <c r="BE126"/>
  <c r="BE129"/>
  <c r="BE144"/>
  <c r="BE155"/>
  <c r="BE128"/>
  <c r="BE130"/>
  <c r="BE136"/>
  <c r="BE153"/>
  <c r="BE156"/>
  <c r="BE143"/>
  <c r="BE148"/>
  <c i="44" r="E85"/>
  <c r="F122"/>
  <c r="BE134"/>
  <c r="BE127"/>
  <c r="BE130"/>
  <c r="J119"/>
  <c r="BE132"/>
  <c r="BE128"/>
  <c r="BE139"/>
  <c r="BE137"/>
  <c r="BE129"/>
  <c r="BE131"/>
  <c r="BE138"/>
  <c r="BE141"/>
  <c r="BE143"/>
  <c r="BE136"/>
  <c r="BE126"/>
  <c r="BE135"/>
  <c r="BE133"/>
  <c r="BE142"/>
  <c i="43" r="BE125"/>
  <c r="F96"/>
  <c r="E110"/>
  <c r="BE127"/>
  <c r="J118"/>
  <c r="BE126"/>
  <c r="BE129"/>
  <c r="BE130"/>
  <c r="BE131"/>
  <c r="BE138"/>
  <c r="BE141"/>
  <c r="BE142"/>
  <c r="BE136"/>
  <c r="BE139"/>
  <c r="BE147"/>
  <c r="BE149"/>
  <c r="BE150"/>
  <c r="BE132"/>
  <c r="BE137"/>
  <c r="BE143"/>
  <c r="BE144"/>
  <c r="BE145"/>
  <c r="BE148"/>
  <c r="BE154"/>
  <c r="BE128"/>
  <c r="BE133"/>
  <c r="BE134"/>
  <c r="BE135"/>
  <c r="BE140"/>
  <c r="BE146"/>
  <c r="BE151"/>
  <c r="BE152"/>
  <c r="BE153"/>
  <c r="BE155"/>
  <c i="42" r="E85"/>
  <c r="F121"/>
  <c r="BE131"/>
  <c r="BE127"/>
  <c r="BE133"/>
  <c r="J118"/>
  <c r="BE125"/>
  <c r="BE129"/>
  <c i="41" r="F122"/>
  <c r="BE128"/>
  <c r="BE130"/>
  <c r="BE131"/>
  <c r="BE139"/>
  <c r="E85"/>
  <c r="BE148"/>
  <c r="J119"/>
  <c r="BE135"/>
  <c r="BE137"/>
  <c r="BE142"/>
  <c r="BE126"/>
  <c r="BE133"/>
  <c r="BE138"/>
  <c r="BE141"/>
  <c r="BE144"/>
  <c r="BE147"/>
  <c r="BE136"/>
  <c r="BE143"/>
  <c r="BE152"/>
  <c r="BE140"/>
  <c r="BE146"/>
  <c r="BE150"/>
  <c r="BE132"/>
  <c r="BE134"/>
  <c r="BE149"/>
  <c r="BE129"/>
  <c r="BE145"/>
  <c i="40" r="E85"/>
  <c r="BE125"/>
  <c r="BE131"/>
  <c r="BE126"/>
  <c r="BE143"/>
  <c r="BE144"/>
  <c r="BE147"/>
  <c r="J93"/>
  <c r="BE134"/>
  <c r="BE142"/>
  <c r="BE149"/>
  <c r="BE153"/>
  <c r="BE135"/>
  <c r="BE151"/>
  <c r="BE128"/>
  <c r="BE133"/>
  <c r="BE158"/>
  <c r="BE129"/>
  <c r="BE141"/>
  <c r="BE160"/>
  <c r="F121"/>
  <c r="BE152"/>
  <c i="39" r="J100"/>
  <c i="40" r="BE156"/>
  <c r="BE159"/>
  <c r="BE138"/>
  <c r="BE154"/>
  <c r="BE136"/>
  <c r="BE130"/>
  <c r="BE139"/>
  <c r="BE145"/>
  <c r="BE148"/>
  <c r="BE150"/>
  <c r="BE157"/>
  <c r="BE132"/>
  <c r="BE137"/>
  <c r="BE140"/>
  <c r="BE146"/>
  <c r="BE155"/>
  <c i="39" r="J93"/>
  <c r="F96"/>
  <c r="BE127"/>
  <c r="E85"/>
  <c r="BE129"/>
  <c r="BE132"/>
  <c r="BE134"/>
  <c r="BE146"/>
  <c r="BE143"/>
  <c r="BE150"/>
  <c r="BE138"/>
  <c r="BE148"/>
  <c r="BE126"/>
  <c r="BE131"/>
  <c r="BE136"/>
  <c r="BE144"/>
  <c r="BE125"/>
  <c r="BE151"/>
  <c r="BE153"/>
  <c r="BE137"/>
  <c r="BE139"/>
  <c r="BE142"/>
  <c r="BE140"/>
  <c r="BE149"/>
  <c r="BE128"/>
  <c r="BE133"/>
  <c r="BE135"/>
  <c r="BE130"/>
  <c r="BE141"/>
  <c r="BE145"/>
  <c r="BE147"/>
  <c r="BE152"/>
  <c i="38" r="E85"/>
  <c r="F121"/>
  <c r="J118"/>
  <c r="BE131"/>
  <c r="BE133"/>
  <c r="BE125"/>
  <c r="BE127"/>
  <c r="BE129"/>
  <c i="37" r="J93"/>
  <c r="F122"/>
  <c r="BE132"/>
  <c r="BE134"/>
  <c r="E111"/>
  <c r="BE136"/>
  <c r="BE146"/>
  <c r="BE140"/>
  <c r="BE126"/>
  <c r="BE130"/>
  <c r="BE137"/>
  <c r="BE139"/>
  <c r="BE149"/>
  <c r="BE138"/>
  <c r="BE144"/>
  <c r="BE145"/>
  <c r="BE152"/>
  <c r="BE143"/>
  <c r="BE150"/>
  <c r="BE141"/>
  <c r="BE142"/>
  <c r="BE129"/>
  <c r="BE135"/>
  <c r="BE133"/>
  <c r="BE148"/>
  <c r="BE128"/>
  <c r="BE131"/>
  <c r="BE147"/>
  <c i="36" r="BE129"/>
  <c r="BE143"/>
  <c r="BE144"/>
  <c r="BE148"/>
  <c r="E85"/>
  <c r="BE130"/>
  <c r="BE138"/>
  <c r="BE151"/>
  <c i="35" r="J100"/>
  <c i="36" r="F96"/>
  <c r="BE137"/>
  <c r="BE163"/>
  <c r="J118"/>
  <c r="BE133"/>
  <c r="BE160"/>
  <c r="BE135"/>
  <c r="BE153"/>
  <c r="BE152"/>
  <c r="BE132"/>
  <c r="BE146"/>
  <c r="BE147"/>
  <c r="BE156"/>
  <c r="BE164"/>
  <c r="BE166"/>
  <c r="BE131"/>
  <c r="BE162"/>
  <c r="BE125"/>
  <c r="BE142"/>
  <c r="BE150"/>
  <c r="BE154"/>
  <c r="BE155"/>
  <c r="BE157"/>
  <c r="BE136"/>
  <c r="BE158"/>
  <c r="BE139"/>
  <c r="BE141"/>
  <c r="BE149"/>
  <c r="BE134"/>
  <c r="BE140"/>
  <c r="BE165"/>
  <c r="BE161"/>
  <c r="BE127"/>
  <c r="BE145"/>
  <c r="BE159"/>
  <c i="35" r="E85"/>
  <c r="F96"/>
  <c r="BE133"/>
  <c r="BE126"/>
  <c r="BE127"/>
  <c r="BE130"/>
  <c r="BE132"/>
  <c r="BE137"/>
  <c r="J119"/>
  <c r="BE129"/>
  <c r="BE131"/>
  <c r="BE134"/>
  <c r="BE142"/>
  <c r="BE136"/>
  <c r="BE139"/>
  <c r="BE141"/>
  <c r="BE143"/>
  <c r="BE128"/>
  <c r="BE135"/>
  <c r="BE138"/>
  <c i="34" r="BE128"/>
  <c r="BE126"/>
  <c r="BE138"/>
  <c i="33" r="J100"/>
  <c i="34" r="F96"/>
  <c r="BE133"/>
  <c r="BE137"/>
  <c r="BE132"/>
  <c r="BE135"/>
  <c r="E111"/>
  <c r="BE139"/>
  <c r="BE130"/>
  <c r="BE134"/>
  <c r="BE136"/>
  <c r="BE141"/>
  <c r="BE131"/>
  <c r="BE142"/>
  <c r="J93"/>
  <c r="BE129"/>
  <c r="BE127"/>
  <c r="BE143"/>
  <c i="32" r="BK126"/>
  <c r="J126"/>
  <c i="33" r="E85"/>
  <c r="BE125"/>
  <c r="BE140"/>
  <c r="BE142"/>
  <c r="F96"/>
  <c r="BE127"/>
  <c r="BE132"/>
  <c r="BE135"/>
  <c r="BE150"/>
  <c i="32" r="J128"/>
  <c r="J102"/>
  <c i="33" r="J93"/>
  <c r="BE133"/>
  <c r="BE138"/>
  <c r="BE144"/>
  <c r="BE153"/>
  <c r="BE139"/>
  <c r="BE160"/>
  <c r="BE152"/>
  <c r="BE145"/>
  <c r="BE158"/>
  <c r="BE131"/>
  <c r="BE137"/>
  <c r="BE151"/>
  <c r="BE130"/>
  <c r="BE141"/>
  <c r="BE156"/>
  <c r="BE134"/>
  <c r="BE159"/>
  <c r="BE129"/>
  <c r="BE136"/>
  <c r="BE143"/>
  <c r="BE148"/>
  <c r="BE154"/>
  <c r="BE157"/>
  <c r="BE162"/>
  <c r="BE149"/>
  <c r="BE147"/>
  <c r="BE164"/>
  <c r="BE146"/>
  <c r="BE155"/>
  <c r="BE161"/>
  <c r="BE163"/>
  <c i="32" r="E85"/>
  <c r="BE133"/>
  <c r="J93"/>
  <c i="31" r="BK126"/>
  <c r="J126"/>
  <c r="J100"/>
  <c i="32" r="BE137"/>
  <c r="F123"/>
  <c r="BE135"/>
  <c r="BE129"/>
  <c r="BE131"/>
  <c i="31" r="BE140"/>
  <c r="BE131"/>
  <c r="BE141"/>
  <c r="BE145"/>
  <c r="BE132"/>
  <c r="BE143"/>
  <c r="BE134"/>
  <c r="J93"/>
  <c r="BE133"/>
  <c r="BE137"/>
  <c r="BE144"/>
  <c r="BE148"/>
  <c r="BE152"/>
  <c r="BE153"/>
  <c r="BE136"/>
  <c r="BE138"/>
  <c r="BE155"/>
  <c i="30" r="J100"/>
  <c i="31" r="BE130"/>
  <c r="BE149"/>
  <c r="BE139"/>
  <c r="BE142"/>
  <c r="BE150"/>
  <c r="BE146"/>
  <c r="BE151"/>
  <c r="E112"/>
  <c r="F96"/>
  <c r="BE147"/>
  <c r="BE128"/>
  <c r="BE135"/>
  <c i="30" r="E85"/>
  <c r="BE125"/>
  <c i="29" r="J100"/>
  <c i="30" r="F96"/>
  <c r="BE129"/>
  <c r="BE138"/>
  <c r="J118"/>
  <c r="BE131"/>
  <c r="BE133"/>
  <c r="BE150"/>
  <c r="BE148"/>
  <c r="BE151"/>
  <c r="BE152"/>
  <c r="BE156"/>
  <c r="BE136"/>
  <c r="BE140"/>
  <c r="BE142"/>
  <c r="BE144"/>
  <c r="BE126"/>
  <c r="BE128"/>
  <c r="BE141"/>
  <c r="BE143"/>
  <c r="BE154"/>
  <c r="BE127"/>
  <c r="BE134"/>
  <c r="BE147"/>
  <c r="BE153"/>
  <c r="BE157"/>
  <c r="BE159"/>
  <c r="BE132"/>
  <c r="BE139"/>
  <c r="BE149"/>
  <c r="BE137"/>
  <c r="BE146"/>
  <c r="BE158"/>
  <c r="BE130"/>
  <c r="BE135"/>
  <c r="BE145"/>
  <c r="BE155"/>
  <c i="29" r="F121"/>
  <c r="BE138"/>
  <c r="BE142"/>
  <c r="BE137"/>
  <c r="BE126"/>
  <c r="BE134"/>
  <c r="BE135"/>
  <c r="BE140"/>
  <c r="BE144"/>
  <c i="28" r="J100"/>
  <c i="29" r="BE145"/>
  <c r="BE149"/>
  <c r="BE141"/>
  <c r="E85"/>
  <c r="BE131"/>
  <c r="BE146"/>
  <c r="BE147"/>
  <c r="BE150"/>
  <c r="BE152"/>
  <c r="BE132"/>
  <c r="BE143"/>
  <c r="BE125"/>
  <c r="BE133"/>
  <c r="BE153"/>
  <c r="J93"/>
  <c r="BE128"/>
  <c r="BE130"/>
  <c r="BE139"/>
  <c r="BE154"/>
  <c r="BE129"/>
  <c r="BE127"/>
  <c r="BE136"/>
  <c r="BE148"/>
  <c r="BE151"/>
  <c i="28" r="J118"/>
  <c r="BE127"/>
  <c r="BE126"/>
  <c r="BE129"/>
  <c r="BE136"/>
  <c r="F96"/>
  <c r="BE131"/>
  <c r="BE138"/>
  <c r="BE146"/>
  <c i="27" r="J100"/>
  <c i="28" r="BE125"/>
  <c r="BE133"/>
  <c r="BE143"/>
  <c r="BE145"/>
  <c r="BE150"/>
  <c r="BE148"/>
  <c r="BE151"/>
  <c r="BE153"/>
  <c r="BE154"/>
  <c r="BE132"/>
  <c r="BE141"/>
  <c r="BE128"/>
  <c r="BE130"/>
  <c r="BE137"/>
  <c r="E110"/>
  <c r="BE134"/>
  <c r="BE139"/>
  <c r="BE144"/>
  <c r="BE149"/>
  <c r="BE152"/>
  <c r="BE135"/>
  <c r="BE140"/>
  <c r="BE142"/>
  <c r="BE147"/>
  <c i="27" r="BE136"/>
  <c r="F121"/>
  <c r="BE134"/>
  <c r="BE147"/>
  <c r="BE127"/>
  <c r="J93"/>
  <c r="BE131"/>
  <c r="BE135"/>
  <c r="BE140"/>
  <c r="BE143"/>
  <c r="BE145"/>
  <c r="BE148"/>
  <c r="BE141"/>
  <c r="BE151"/>
  <c r="BE154"/>
  <c i="26" r="J100"/>
  <c i="27" r="BE125"/>
  <c r="BE138"/>
  <c r="BE146"/>
  <c r="E85"/>
  <c r="BE126"/>
  <c r="BE133"/>
  <c r="BE137"/>
  <c r="BE149"/>
  <c r="BE153"/>
  <c r="BE132"/>
  <c r="BE139"/>
  <c r="BE142"/>
  <c r="BE150"/>
  <c r="BE155"/>
  <c r="BE156"/>
  <c r="BE144"/>
  <c r="BE129"/>
  <c r="BE128"/>
  <c r="BE130"/>
  <c r="BE152"/>
  <c i="26" r="J118"/>
  <c r="BE132"/>
  <c r="BE126"/>
  <c r="BE134"/>
  <c r="BE137"/>
  <c r="BE141"/>
  <c r="BE145"/>
  <c r="BE144"/>
  <c r="BE148"/>
  <c r="BE138"/>
  <c r="E85"/>
  <c r="BE130"/>
  <c r="BE147"/>
  <c r="BE154"/>
  <c r="BE143"/>
  <c r="BE150"/>
  <c r="BE129"/>
  <c r="BE153"/>
  <c r="BE155"/>
  <c r="BE140"/>
  <c r="BE149"/>
  <c r="BE156"/>
  <c r="BE133"/>
  <c r="BE125"/>
  <c r="BE146"/>
  <c r="F121"/>
  <c r="BE131"/>
  <c r="BE136"/>
  <c r="BE127"/>
  <c r="BE139"/>
  <c r="BE142"/>
  <c r="BE135"/>
  <c r="BE128"/>
  <c r="BE151"/>
  <c r="BE152"/>
  <c i="25" r="E110"/>
  <c r="BE136"/>
  <c r="BE138"/>
  <c r="BE142"/>
  <c r="BE146"/>
  <c r="BE137"/>
  <c r="BE140"/>
  <c i="24" r="BK127"/>
  <c r="BK126"/>
  <c r="J126"/>
  <c i="25" r="BE132"/>
  <c r="BE141"/>
  <c r="BE125"/>
  <c r="BE127"/>
  <c r="BE149"/>
  <c r="BE153"/>
  <c r="BE131"/>
  <c r="BE150"/>
  <c r="BE152"/>
  <c r="BE148"/>
  <c r="BE145"/>
  <c r="BE147"/>
  <c r="BE156"/>
  <c r="J93"/>
  <c r="F121"/>
  <c r="BE134"/>
  <c r="BE135"/>
  <c r="BE144"/>
  <c r="BE159"/>
  <c r="BE155"/>
  <c r="BE160"/>
  <c r="BE158"/>
  <c r="BE129"/>
  <c r="BE130"/>
  <c r="BE133"/>
  <c r="BE143"/>
  <c r="BE139"/>
  <c r="BE151"/>
  <c r="BE154"/>
  <c r="BE157"/>
  <c i="23" r="J128"/>
  <c r="J101"/>
  <c i="24" r="F96"/>
  <c i="23" r="J132"/>
  <c r="J102"/>
  <c i="24" r="BE135"/>
  <c r="E85"/>
  <c r="BE131"/>
  <c r="J120"/>
  <c r="BE129"/>
  <c r="BE133"/>
  <c r="BE137"/>
  <c i="23" r="BE133"/>
  <c r="J93"/>
  <c r="F124"/>
  <c r="BE130"/>
  <c r="BE131"/>
  <c r="BE134"/>
  <c r="BE147"/>
  <c r="E85"/>
  <c r="BE155"/>
  <c r="BE140"/>
  <c r="BE146"/>
  <c r="BE149"/>
  <c r="BE154"/>
  <c r="BE152"/>
  <c r="BE145"/>
  <c r="BE153"/>
  <c r="BE143"/>
  <c r="BE156"/>
  <c r="BE151"/>
  <c r="BE142"/>
  <c r="BE150"/>
  <c i="22" r="J100"/>
  <c i="23" r="BE129"/>
  <c r="BE138"/>
  <c r="BE136"/>
  <c r="BE139"/>
  <c r="BE141"/>
  <c r="BE144"/>
  <c r="BE148"/>
  <c i="22" r="BE125"/>
  <c r="E110"/>
  <c r="BE143"/>
  <c r="BE126"/>
  <c r="BE131"/>
  <c r="BE135"/>
  <c r="BE137"/>
  <c r="BE138"/>
  <c r="BE140"/>
  <c r="J93"/>
  <c r="BE129"/>
  <c r="BE133"/>
  <c r="BE147"/>
  <c r="BE130"/>
  <c r="BE154"/>
  <c r="BE145"/>
  <c r="BE150"/>
  <c r="BE149"/>
  <c r="BE153"/>
  <c r="BE132"/>
  <c r="BE134"/>
  <c r="BE142"/>
  <c r="BE152"/>
  <c r="F96"/>
  <c r="BE128"/>
  <c r="BE136"/>
  <c r="BE151"/>
  <c r="BE155"/>
  <c r="BE139"/>
  <c r="BE144"/>
  <c r="BE141"/>
  <c r="BE148"/>
  <c r="BE127"/>
  <c r="BE146"/>
  <c i="21" r="J93"/>
  <c r="F122"/>
  <c r="BE132"/>
  <c r="BE136"/>
  <c r="BE127"/>
  <c r="BE139"/>
  <c r="BE126"/>
  <c r="BE129"/>
  <c r="BE130"/>
  <c r="BE131"/>
  <c r="BE138"/>
  <c r="BE142"/>
  <c r="BE133"/>
  <c r="E85"/>
  <c r="BE137"/>
  <c r="BE128"/>
  <c r="BE135"/>
  <c r="BE143"/>
  <c r="BE141"/>
  <c r="BE134"/>
  <c i="20" r="BE130"/>
  <c r="BE136"/>
  <c r="BE134"/>
  <c r="BE143"/>
  <c i="19" r="J100"/>
  <c i="20" r="BE141"/>
  <c r="BE146"/>
  <c r="BE127"/>
  <c r="BE139"/>
  <c r="BE147"/>
  <c r="BE151"/>
  <c r="E85"/>
  <c r="J118"/>
  <c r="BE128"/>
  <c r="BE137"/>
  <c r="BE144"/>
  <c r="F96"/>
  <c r="BE142"/>
  <c r="BE148"/>
  <c r="BE149"/>
  <c r="BE126"/>
  <c r="BE153"/>
  <c r="BE131"/>
  <c r="BE132"/>
  <c r="BE135"/>
  <c r="BE140"/>
  <c r="BE145"/>
  <c r="BE150"/>
  <c r="BE129"/>
  <c r="BE133"/>
  <c r="BE125"/>
  <c r="BE138"/>
  <c r="BE152"/>
  <c r="BE154"/>
  <c i="19" r="F96"/>
  <c r="J118"/>
  <c r="BE132"/>
  <c r="E85"/>
  <c r="BE129"/>
  <c r="BE138"/>
  <c r="BE125"/>
  <c r="BE135"/>
  <c r="BE143"/>
  <c r="BE146"/>
  <c r="BE136"/>
  <c r="BE139"/>
  <c r="BE151"/>
  <c r="BE148"/>
  <c r="BE161"/>
  <c r="BE133"/>
  <c r="BE134"/>
  <c r="BE149"/>
  <c r="BE130"/>
  <c r="BE141"/>
  <c r="BE147"/>
  <c r="BE150"/>
  <c r="BE158"/>
  <c r="BE159"/>
  <c r="BE160"/>
  <c r="BE145"/>
  <c i="18" r="BK127"/>
  <c r="J127"/>
  <c r="J101"/>
  <c i="19" r="BE156"/>
  <c r="BE127"/>
  <c r="BE137"/>
  <c r="BE144"/>
  <c r="BE155"/>
  <c r="BE153"/>
  <c r="BE152"/>
  <c r="BE131"/>
  <c r="BE140"/>
  <c r="BE142"/>
  <c r="BE154"/>
  <c r="BE157"/>
  <c i="18" r="F96"/>
  <c r="J120"/>
  <c r="BE135"/>
  <c r="BE129"/>
  <c r="BE131"/>
  <c r="E85"/>
  <c r="BE137"/>
  <c r="BE133"/>
  <c i="17" r="BK127"/>
  <c r="J127"/>
  <c r="J100"/>
  <c r="BE134"/>
  <c r="BE148"/>
  <c r="J121"/>
  <c r="BE131"/>
  <c r="BE130"/>
  <c r="BE147"/>
  <c r="BE149"/>
  <c r="BE141"/>
  <c r="BE154"/>
  <c r="F124"/>
  <c r="BE136"/>
  <c r="BE142"/>
  <c r="BE145"/>
  <c r="BE152"/>
  <c r="BE129"/>
  <c r="BE143"/>
  <c r="BE146"/>
  <c r="BE133"/>
  <c r="BE153"/>
  <c r="BE140"/>
  <c r="E85"/>
  <c r="BE144"/>
  <c r="BE150"/>
  <c r="BE151"/>
  <c r="BE155"/>
  <c r="BE138"/>
  <c r="BE139"/>
  <c r="BE156"/>
  <c i="16" r="J91"/>
  <c r="F112"/>
  <c r="BE119"/>
  <c r="J92"/>
  <c r="J110"/>
  <c r="F113"/>
  <c r="BE124"/>
  <c r="E85"/>
  <c r="BE117"/>
  <c r="BE118"/>
  <c r="BE120"/>
  <c r="BE121"/>
  <c r="BE122"/>
  <c r="BE123"/>
  <c i="15" r="BE165"/>
  <c r="BE155"/>
  <c r="BE177"/>
  <c r="F91"/>
  <c r="BE135"/>
  <c r="BE159"/>
  <c r="BE163"/>
  <c r="E85"/>
  <c r="BE117"/>
  <c r="BE131"/>
  <c r="BE137"/>
  <c r="BE164"/>
  <c r="BE169"/>
  <c r="BE172"/>
  <c r="BE175"/>
  <c r="BE188"/>
  <c r="BE195"/>
  <c r="BE153"/>
  <c r="BE160"/>
  <c r="BE161"/>
  <c r="BE180"/>
  <c r="BE183"/>
  <c r="BE192"/>
  <c r="BE196"/>
  <c r="BE127"/>
  <c r="BE129"/>
  <c r="BE162"/>
  <c r="BE176"/>
  <c r="BE193"/>
  <c r="J92"/>
  <c r="BE123"/>
  <c r="BE171"/>
  <c r="BE185"/>
  <c r="F113"/>
  <c r="BE143"/>
  <c r="BE147"/>
  <c r="BE179"/>
  <c r="BE186"/>
  <c r="BE191"/>
  <c r="BE121"/>
  <c r="BE139"/>
  <c r="BE149"/>
  <c r="BE157"/>
  <c r="BE178"/>
  <c r="BE187"/>
  <c r="J91"/>
  <c r="J110"/>
  <c r="BE119"/>
  <c r="BE125"/>
  <c r="BE151"/>
  <c r="BE181"/>
  <c r="BE168"/>
  <c r="BE173"/>
  <c r="BE174"/>
  <c r="BE194"/>
  <c r="BE133"/>
  <c r="BE167"/>
  <c r="BE184"/>
  <c r="BE141"/>
  <c r="BE145"/>
  <c r="BE166"/>
  <c r="BE190"/>
  <c i="13" r="J160"/>
  <c r="J100"/>
  <c i="14" r="F113"/>
  <c r="F112"/>
  <c r="J112"/>
  <c r="BE125"/>
  <c r="J92"/>
  <c r="BE117"/>
  <c r="BE131"/>
  <c r="BE123"/>
  <c r="J110"/>
  <c r="BE119"/>
  <c r="BE129"/>
  <c r="BE127"/>
  <c r="E106"/>
  <c r="BE121"/>
  <c i="13" r="J93"/>
  <c r="BE130"/>
  <c r="F93"/>
  <c r="J120"/>
  <c r="J91"/>
  <c r="BE136"/>
  <c r="BE146"/>
  <c r="BE151"/>
  <c r="BE152"/>
  <c r="E111"/>
  <c r="BE144"/>
  <c r="BE154"/>
  <c r="BE124"/>
  <c r="BE133"/>
  <c r="BE140"/>
  <c r="BE148"/>
  <c r="F120"/>
  <c r="BE126"/>
  <c r="BE135"/>
  <c r="BE137"/>
  <c r="BE142"/>
  <c r="BE149"/>
  <c r="BE128"/>
  <c r="BE132"/>
  <c r="BE161"/>
  <c r="BE170"/>
  <c r="BE138"/>
  <c r="BE158"/>
  <c r="BE156"/>
  <c r="BE164"/>
  <c r="BE167"/>
  <c i="11" r="BK119"/>
  <c r="J119"/>
  <c r="J96"/>
  <c i="12" r="F116"/>
  <c r="BE167"/>
  <c r="BE169"/>
  <c r="BE199"/>
  <c r="BE140"/>
  <c r="BE216"/>
  <c r="BE218"/>
  <c r="J91"/>
  <c r="F117"/>
  <c r="BE132"/>
  <c r="BE146"/>
  <c r="BE175"/>
  <c r="BE213"/>
  <c r="BE222"/>
  <c r="BE231"/>
  <c r="J94"/>
  <c r="BE123"/>
  <c r="BE157"/>
  <c r="BE200"/>
  <c r="J93"/>
  <c r="BE126"/>
  <c r="BE137"/>
  <c r="BE179"/>
  <c r="BE196"/>
  <c r="BE205"/>
  <c r="BE210"/>
  <c r="BE228"/>
  <c r="BE233"/>
  <c r="BE164"/>
  <c r="BE172"/>
  <c r="BE190"/>
  <c r="BE149"/>
  <c r="BE161"/>
  <c r="BE184"/>
  <c r="BE220"/>
  <c r="BE225"/>
  <c r="E108"/>
  <c r="BE159"/>
  <c r="BE176"/>
  <c r="BE202"/>
  <c r="BE208"/>
  <c r="BE121"/>
  <c r="BE198"/>
  <c r="BE135"/>
  <c r="BE151"/>
  <c r="BE182"/>
  <c r="BE129"/>
  <c r="BE154"/>
  <c r="BE143"/>
  <c r="BE187"/>
  <c r="BE193"/>
  <c i="11" r="BE192"/>
  <c r="BE198"/>
  <c r="BE212"/>
  <c r="BE224"/>
  <c r="BE234"/>
  <c r="BE251"/>
  <c r="BE263"/>
  <c r="BE273"/>
  <c r="BE158"/>
  <c r="BE186"/>
  <c r="BE228"/>
  <c r="BE283"/>
  <c r="BE142"/>
  <c r="BE166"/>
  <c r="BE200"/>
  <c r="BE210"/>
  <c r="BE220"/>
  <c r="BE253"/>
  <c r="BE269"/>
  <c r="J113"/>
  <c r="BE152"/>
  <c r="BE176"/>
  <c r="BE178"/>
  <c r="BE271"/>
  <c r="BE312"/>
  <c r="BE180"/>
  <c r="BE188"/>
  <c r="BE245"/>
  <c r="BE293"/>
  <c r="BE299"/>
  <c r="J91"/>
  <c r="F115"/>
  <c r="BE144"/>
  <c r="BE184"/>
  <c r="BE194"/>
  <c r="BE232"/>
  <c r="BE309"/>
  <c r="BE311"/>
  <c i="10" r="J96"/>
  <c i="11" r="J116"/>
  <c r="BE122"/>
  <c r="BE168"/>
  <c r="BE206"/>
  <c r="BE222"/>
  <c r="BE230"/>
  <c r="BE287"/>
  <c r="BE307"/>
  <c r="E109"/>
  <c r="BE140"/>
  <c r="BE196"/>
  <c r="BE291"/>
  <c r="BE301"/>
  <c r="F116"/>
  <c r="BE134"/>
  <c r="BE150"/>
  <c r="BE160"/>
  <c r="BE190"/>
  <c r="BE202"/>
  <c r="BE216"/>
  <c r="BE226"/>
  <c r="BE297"/>
  <c r="BE305"/>
  <c r="BE313"/>
  <c r="BE315"/>
  <c r="BE130"/>
  <c r="BE162"/>
  <c r="BE267"/>
  <c r="BE295"/>
  <c r="BE303"/>
  <c r="BE182"/>
  <c r="BE208"/>
  <c r="BE257"/>
  <c r="BE265"/>
  <c r="BE277"/>
  <c r="BE285"/>
  <c r="BE289"/>
  <c r="BE146"/>
  <c r="BE148"/>
  <c r="BE172"/>
  <c r="BE218"/>
  <c r="BE243"/>
  <c r="BE259"/>
  <c r="BE281"/>
  <c r="BE156"/>
  <c r="BE164"/>
  <c r="BE204"/>
  <c r="BE239"/>
  <c r="BE241"/>
  <c r="BE249"/>
  <c r="BE255"/>
  <c r="BE126"/>
  <c r="BE136"/>
  <c r="BE279"/>
  <c r="BE128"/>
  <c r="BE132"/>
  <c r="BE170"/>
  <c r="BE174"/>
  <c r="BE214"/>
  <c r="BE236"/>
  <c r="BE247"/>
  <c r="BE261"/>
  <c r="BE275"/>
  <c r="BE124"/>
  <c r="BE138"/>
  <c r="BE154"/>
  <c i="10" r="BE187"/>
  <c r="E106"/>
  <c r="BE149"/>
  <c r="BE243"/>
  <c r="BE249"/>
  <c r="BE201"/>
  <c r="BE211"/>
  <c r="BE223"/>
  <c r="BE233"/>
  <c r="BE137"/>
  <c r="BE235"/>
  <c r="BE245"/>
  <c i="9" r="J96"/>
  <c i="10" r="BE119"/>
  <c r="BE147"/>
  <c r="BE157"/>
  <c r="BE169"/>
  <c r="BE185"/>
  <c r="J91"/>
  <c r="BE121"/>
  <c r="BE167"/>
  <c r="BE189"/>
  <c r="BE209"/>
  <c r="BE215"/>
  <c r="BE225"/>
  <c r="BE259"/>
  <c r="BE269"/>
  <c r="BE271"/>
  <c r="BE274"/>
  <c r="BE278"/>
  <c r="J89"/>
  <c r="F113"/>
  <c r="BE125"/>
  <c r="BE131"/>
  <c r="BE171"/>
  <c r="BE193"/>
  <c r="BE197"/>
  <c r="BE264"/>
  <c r="BE288"/>
  <c r="BE292"/>
  <c r="BE155"/>
  <c r="BE165"/>
  <c r="BE175"/>
  <c r="BE181"/>
  <c r="BE203"/>
  <c r="BE207"/>
  <c r="BE231"/>
  <c r="BE268"/>
  <c r="BE273"/>
  <c r="BE284"/>
  <c r="BE294"/>
  <c r="BE296"/>
  <c r="F112"/>
  <c r="BE127"/>
  <c r="BE151"/>
  <c r="BE161"/>
  <c r="BE177"/>
  <c r="BE195"/>
  <c r="BE199"/>
  <c r="BE219"/>
  <c r="BE241"/>
  <c r="BE253"/>
  <c r="BE261"/>
  <c r="BE265"/>
  <c r="BE276"/>
  <c r="BE281"/>
  <c r="J92"/>
  <c r="BE129"/>
  <c r="BE145"/>
  <c r="BE159"/>
  <c r="BE179"/>
  <c r="BE205"/>
  <c r="BE221"/>
  <c r="BE237"/>
  <c r="BE251"/>
  <c r="BE255"/>
  <c r="BE257"/>
  <c r="BE263"/>
  <c r="BE272"/>
  <c r="BE290"/>
  <c r="BE139"/>
  <c r="BE143"/>
  <c r="BE213"/>
  <c r="BE217"/>
  <c r="BE229"/>
  <c r="BE133"/>
  <c r="BE183"/>
  <c r="BE191"/>
  <c r="BE239"/>
  <c r="BE247"/>
  <c r="BE267"/>
  <c r="BE279"/>
  <c r="BE282"/>
  <c r="BE135"/>
  <c r="BE141"/>
  <c r="BE173"/>
  <c r="BE227"/>
  <c r="BE280"/>
  <c r="BE117"/>
  <c r="BE123"/>
  <c r="BE163"/>
  <c r="BE277"/>
  <c r="BE286"/>
  <c r="BE153"/>
  <c r="BE266"/>
  <c r="BE270"/>
  <c r="BE275"/>
  <c i="9" r="BE131"/>
  <c r="BE135"/>
  <c r="BE145"/>
  <c r="F92"/>
  <c r="BE119"/>
  <c r="BE139"/>
  <c r="BE151"/>
  <c r="BE167"/>
  <c r="BE171"/>
  <c r="BE177"/>
  <c r="F91"/>
  <c r="J110"/>
  <c r="BE121"/>
  <c r="BE123"/>
  <c r="BE129"/>
  <c r="BE155"/>
  <c r="BE165"/>
  <c r="BE173"/>
  <c r="BE183"/>
  <c r="E85"/>
  <c r="BE117"/>
  <c r="BE133"/>
  <c r="BE169"/>
  <c r="BE175"/>
  <c r="BE181"/>
  <c r="J112"/>
  <c r="BE159"/>
  <c r="BE161"/>
  <c r="BE191"/>
  <c r="BE192"/>
  <c r="J92"/>
  <c r="BE137"/>
  <c r="BE141"/>
  <c r="BE143"/>
  <c r="BE147"/>
  <c r="BE125"/>
  <c r="BE127"/>
  <c r="BE163"/>
  <c r="BE185"/>
  <c r="BE187"/>
  <c r="BE153"/>
  <c r="BE179"/>
  <c r="BE194"/>
  <c r="BE149"/>
  <c r="BE157"/>
  <c r="BE189"/>
  <c i="8" r="BE217"/>
  <c r="BE243"/>
  <c r="BE269"/>
  <c r="BE289"/>
  <c r="E85"/>
  <c r="BE135"/>
  <c r="BE149"/>
  <c r="BE153"/>
  <c r="BE163"/>
  <c r="BE205"/>
  <c r="BE215"/>
  <c r="BE223"/>
  <c r="BE227"/>
  <c r="BE235"/>
  <c r="BE239"/>
  <c r="BE249"/>
  <c r="BE265"/>
  <c r="BE278"/>
  <c r="BE285"/>
  <c r="BE292"/>
  <c r="BE298"/>
  <c r="BE155"/>
  <c r="BE187"/>
  <c r="BE199"/>
  <c r="BE207"/>
  <c r="BE231"/>
  <c r="BE241"/>
  <c r="BE251"/>
  <c r="BE257"/>
  <c r="BE277"/>
  <c r="BE296"/>
  <c r="BE286"/>
  <c r="BE302"/>
  <c r="BE131"/>
  <c r="BE141"/>
  <c r="BE151"/>
  <c r="BE167"/>
  <c r="BE169"/>
  <c r="BE181"/>
  <c r="BE183"/>
  <c r="BE193"/>
  <c r="BE233"/>
  <c r="BE288"/>
  <c r="BE294"/>
  <c r="J110"/>
  <c r="BE133"/>
  <c r="BE137"/>
  <c r="BE157"/>
  <c r="BE159"/>
  <c r="BE185"/>
  <c r="BE221"/>
  <c r="BE247"/>
  <c r="BE253"/>
  <c r="BE261"/>
  <c r="BE290"/>
  <c r="BE293"/>
  <c i="7" r="J123"/>
  <c r="J98"/>
  <c i="8" r="F92"/>
  <c r="BE129"/>
  <c r="BE143"/>
  <c r="BE161"/>
  <c r="BE165"/>
  <c r="BE275"/>
  <c r="BE282"/>
  <c r="F91"/>
  <c r="J92"/>
  <c r="BE225"/>
  <c r="BE229"/>
  <c r="J112"/>
  <c r="BE123"/>
  <c r="BE127"/>
  <c r="BE145"/>
  <c r="BE179"/>
  <c r="BE213"/>
  <c r="BE219"/>
  <c r="BE280"/>
  <c r="BE284"/>
  <c r="BE125"/>
  <c r="BE139"/>
  <c r="BE195"/>
  <c r="BE197"/>
  <c r="BE201"/>
  <c r="BE209"/>
  <c r="BE271"/>
  <c r="BE291"/>
  <c r="BE304"/>
  <c r="BE306"/>
  <c r="BE308"/>
  <c r="BE263"/>
  <c r="BE279"/>
  <c r="BE283"/>
  <c r="BE287"/>
  <c r="BE300"/>
  <c r="BE121"/>
  <c r="BE147"/>
  <c r="BE171"/>
  <c r="BE175"/>
  <c r="BE189"/>
  <c r="BE203"/>
  <c r="BE267"/>
  <c r="BE281"/>
  <c r="BE117"/>
  <c r="BE119"/>
  <c r="BE173"/>
  <c r="BE177"/>
  <c r="BE191"/>
  <c r="BE211"/>
  <c r="BE237"/>
  <c r="BE245"/>
  <c r="BE255"/>
  <c r="BE259"/>
  <c r="BE273"/>
  <c i="7" r="J89"/>
  <c r="BE148"/>
  <c r="BE160"/>
  <c r="BE180"/>
  <c r="BE182"/>
  <c r="BE237"/>
  <c r="BE243"/>
  <c r="BE290"/>
  <c r="BE128"/>
  <c r="BE154"/>
  <c r="BE170"/>
  <c r="BE210"/>
  <c r="E111"/>
  <c r="J118"/>
  <c r="BE132"/>
  <c r="BE140"/>
  <c r="BE158"/>
  <c r="BE174"/>
  <c r="BE198"/>
  <c r="BE241"/>
  <c r="BE278"/>
  <c r="BE308"/>
  <c r="F92"/>
  <c r="J117"/>
  <c r="BE152"/>
  <c r="BE184"/>
  <c r="BE204"/>
  <c r="BE229"/>
  <c r="BE245"/>
  <c r="BE268"/>
  <c r="BE302"/>
  <c r="BE304"/>
  <c r="BE316"/>
  <c r="BE343"/>
  <c r="BE172"/>
  <c r="BE206"/>
  <c r="BE212"/>
  <c r="BE214"/>
  <c r="BE216"/>
  <c r="BE333"/>
  <c r="BE156"/>
  <c r="BE168"/>
  <c r="BE176"/>
  <c r="BE220"/>
  <c r="BE224"/>
  <c r="BE284"/>
  <c r="BE296"/>
  <c r="BE341"/>
  <c r="F91"/>
  <c r="BE144"/>
  <c r="BE162"/>
  <c r="BE178"/>
  <c r="BE202"/>
  <c r="BE208"/>
  <c r="BE251"/>
  <c r="BE264"/>
  <c r="BE282"/>
  <c r="BE300"/>
  <c r="BE312"/>
  <c r="BE324"/>
  <c r="BE339"/>
  <c r="BE349"/>
  <c r="BE353"/>
  <c r="BE360"/>
  <c r="BE272"/>
  <c r="BE294"/>
  <c r="BE320"/>
  <c r="BE357"/>
  <c r="BE249"/>
  <c r="BE298"/>
  <c r="BE326"/>
  <c r="BE331"/>
  <c r="BE345"/>
  <c r="BE359"/>
  <c r="BE363"/>
  <c r="BE280"/>
  <c r="BE292"/>
  <c r="BE306"/>
  <c r="BE310"/>
  <c r="BE347"/>
  <c r="BE136"/>
  <c r="BE146"/>
  <c r="BE200"/>
  <c r="BE235"/>
  <c r="BE270"/>
  <c r="BE351"/>
  <c r="BE196"/>
  <c r="BE231"/>
  <c r="BE124"/>
  <c r="BE126"/>
  <c r="BE130"/>
  <c r="BE142"/>
  <c r="BE150"/>
  <c r="BE186"/>
  <c r="BE222"/>
  <c r="BE239"/>
  <c r="BE253"/>
  <c r="BE260"/>
  <c r="BE276"/>
  <c r="BE286"/>
  <c r="BE322"/>
  <c r="BE218"/>
  <c r="BE233"/>
  <c r="BE138"/>
  <c r="BE166"/>
  <c r="BE190"/>
  <c r="BE247"/>
  <c r="BE262"/>
  <c r="BE266"/>
  <c r="BE274"/>
  <c r="BE288"/>
  <c r="BE329"/>
  <c r="BE337"/>
  <c r="BE355"/>
  <c r="BE134"/>
  <c r="BE164"/>
  <c r="BE188"/>
  <c r="BE192"/>
  <c r="BE194"/>
  <c r="BE227"/>
  <c r="BE255"/>
  <c r="BE258"/>
  <c r="BE314"/>
  <c r="BE318"/>
  <c r="BE335"/>
  <c r="BE361"/>
  <c i="6" r="BE141"/>
  <c r="BE277"/>
  <c r="E85"/>
  <c r="BE229"/>
  <c r="BE281"/>
  <c r="F92"/>
  <c r="BE131"/>
  <c r="BE167"/>
  <c r="BE183"/>
  <c r="BE193"/>
  <c r="BE225"/>
  <c r="BE249"/>
  <c r="BE127"/>
  <c r="BE153"/>
  <c r="BE157"/>
  <c r="BE205"/>
  <c r="BE211"/>
  <c r="BE223"/>
  <c r="BE259"/>
  <c r="BE267"/>
  <c r="BE143"/>
  <c r="BE169"/>
  <c r="BE191"/>
  <c r="BE201"/>
  <c r="BE207"/>
  <c r="BE231"/>
  <c r="BE237"/>
  <c r="BE255"/>
  <c r="BE257"/>
  <c r="BE271"/>
  <c r="BE273"/>
  <c i="5" r="BK286"/>
  <c r="J286"/>
  <c r="J99"/>
  <c i="6" r="BE149"/>
  <c r="BE197"/>
  <c r="BE221"/>
  <c r="BE269"/>
  <c r="BE290"/>
  <c r="BE155"/>
  <c r="BE159"/>
  <c r="BE165"/>
  <c r="BE213"/>
  <c r="BE219"/>
  <c r="BE235"/>
  <c r="BE251"/>
  <c r="BE263"/>
  <c r="BE272"/>
  <c r="BE275"/>
  <c r="BE296"/>
  <c r="J91"/>
  <c r="J110"/>
  <c r="BE117"/>
  <c r="BE119"/>
  <c r="BE129"/>
  <c r="BE135"/>
  <c r="BE151"/>
  <c r="BE181"/>
  <c r="BE195"/>
  <c r="BE209"/>
  <c r="BE247"/>
  <c r="BE284"/>
  <c r="BE286"/>
  <c r="BE287"/>
  <c r="BE292"/>
  <c r="BE298"/>
  <c r="BE300"/>
  <c r="BE133"/>
  <c r="BE137"/>
  <c r="BE145"/>
  <c r="BE147"/>
  <c r="BE161"/>
  <c r="BE173"/>
  <c r="BE199"/>
  <c r="BE243"/>
  <c r="BE288"/>
  <c r="BE301"/>
  <c r="BE303"/>
  <c r="F91"/>
  <c r="BE123"/>
  <c r="BE179"/>
  <c r="BE241"/>
  <c r="BE276"/>
  <c r="BE280"/>
  <c r="BE125"/>
  <c r="BE163"/>
  <c r="BE171"/>
  <c r="BE187"/>
  <c r="BE215"/>
  <c r="BE217"/>
  <c r="BE245"/>
  <c r="BE265"/>
  <c r="BE294"/>
  <c r="BE139"/>
  <c r="BE177"/>
  <c r="BE261"/>
  <c r="BE283"/>
  <c r="BE175"/>
  <c r="BE203"/>
  <c r="BE189"/>
  <c r="BE227"/>
  <c r="BE233"/>
  <c r="BE239"/>
  <c r="BE253"/>
  <c r="BE274"/>
  <c r="BE279"/>
  <c r="BE282"/>
  <c r="BE285"/>
  <c r="J92"/>
  <c r="BE121"/>
  <c r="BE185"/>
  <c r="BE278"/>
  <c i="5" r="BE126"/>
  <c r="BE152"/>
  <c r="BE158"/>
  <c r="BE160"/>
  <c r="BE162"/>
  <c r="BE182"/>
  <c r="BE196"/>
  <c r="BE216"/>
  <c r="BE242"/>
  <c r="BE315"/>
  <c r="BE319"/>
  <c r="BE341"/>
  <c r="BE378"/>
  <c r="BE150"/>
  <c r="BE220"/>
  <c r="BE224"/>
  <c r="BE272"/>
  <c r="BE280"/>
  <c r="BE307"/>
  <c r="BE347"/>
  <c r="BE359"/>
  <c r="BE366"/>
  <c r="BE370"/>
  <c r="BE374"/>
  <c r="BE388"/>
  <c r="BE394"/>
  <c r="BE404"/>
  <c r="BE428"/>
  <c r="J115"/>
  <c r="BE124"/>
  <c r="BE206"/>
  <c r="BE214"/>
  <c r="BE228"/>
  <c r="BE230"/>
  <c r="BE260"/>
  <c r="BE262"/>
  <c r="BE276"/>
  <c r="BE400"/>
  <c r="BE416"/>
  <c r="BE422"/>
  <c r="BE449"/>
  <c r="BE453"/>
  <c r="BE469"/>
  <c r="BE471"/>
  <c r="F92"/>
  <c r="BE295"/>
  <c r="BE303"/>
  <c r="BE331"/>
  <c r="BE335"/>
  <c r="BE363"/>
  <c r="BE376"/>
  <c r="BE386"/>
  <c r="BE396"/>
  <c r="BE440"/>
  <c r="J118"/>
  <c r="BE128"/>
  <c r="BE156"/>
  <c r="BE170"/>
  <c r="BE174"/>
  <c r="BE176"/>
  <c r="BE180"/>
  <c r="BE244"/>
  <c r="BE246"/>
  <c r="BE289"/>
  <c r="BE293"/>
  <c r="BE301"/>
  <c r="BE333"/>
  <c r="BE418"/>
  <c r="BE436"/>
  <c r="BE447"/>
  <c r="BE457"/>
  <c r="BE467"/>
  <c r="BE270"/>
  <c r="BE299"/>
  <c r="BE343"/>
  <c r="BE355"/>
  <c r="BE382"/>
  <c r="BE406"/>
  <c r="BE408"/>
  <c r="BE410"/>
  <c r="BE420"/>
  <c r="BE424"/>
  <c r="BE475"/>
  <c r="BE311"/>
  <c r="BE357"/>
  <c r="BE390"/>
  <c r="BE412"/>
  <c r="BE426"/>
  <c r="BE473"/>
  <c r="BE474"/>
  <c r="E111"/>
  <c r="BE130"/>
  <c r="BE140"/>
  <c r="BE154"/>
  <c r="BE168"/>
  <c r="BE212"/>
  <c r="BE222"/>
  <c r="BE258"/>
  <c r="BE278"/>
  <c r="BE317"/>
  <c r="BE325"/>
  <c r="BE337"/>
  <c r="BE349"/>
  <c r="BE442"/>
  <c r="BE461"/>
  <c r="BE477"/>
  <c r="F91"/>
  <c r="BE164"/>
  <c r="BE210"/>
  <c r="BE264"/>
  <c r="BE291"/>
  <c r="BE297"/>
  <c r="BE309"/>
  <c r="BE353"/>
  <c r="BE392"/>
  <c r="BE459"/>
  <c r="J91"/>
  <c r="BE136"/>
  <c r="BE142"/>
  <c r="BE178"/>
  <c r="BE198"/>
  <c r="BE200"/>
  <c r="BE236"/>
  <c r="BE252"/>
  <c r="BE268"/>
  <c r="BE329"/>
  <c r="BE430"/>
  <c r="BE132"/>
  <c r="BE218"/>
  <c r="BE248"/>
  <c r="BE256"/>
  <c r="BE266"/>
  <c r="BE282"/>
  <c r="BE284"/>
  <c r="BE287"/>
  <c r="BE345"/>
  <c r="BE351"/>
  <c r="BE380"/>
  <c r="BE432"/>
  <c r="BE144"/>
  <c r="BE148"/>
  <c r="BE184"/>
  <c r="BE192"/>
  <c r="BE204"/>
  <c r="BE232"/>
  <c r="BE238"/>
  <c r="BE321"/>
  <c r="BE398"/>
  <c r="BE414"/>
  <c r="BE455"/>
  <c r="BE188"/>
  <c r="BE190"/>
  <c r="BE250"/>
  <c r="BE327"/>
  <c r="BE402"/>
  <c r="BE438"/>
  <c r="BE445"/>
  <c r="BE134"/>
  <c r="BE138"/>
  <c r="BE146"/>
  <c r="BE166"/>
  <c r="BE172"/>
  <c r="BE194"/>
  <c r="BE202"/>
  <c r="BE208"/>
  <c r="BE234"/>
  <c r="BE240"/>
  <c r="BE274"/>
  <c r="BE323"/>
  <c r="BE339"/>
  <c r="BE451"/>
  <c r="BE463"/>
  <c r="BE186"/>
  <c r="BE226"/>
  <c r="BE254"/>
  <c r="BE305"/>
  <c r="BE313"/>
  <c r="BE361"/>
  <c r="BE368"/>
  <c r="BE372"/>
  <c r="BE384"/>
  <c r="BE434"/>
  <c r="BE465"/>
  <c i="4" r="J89"/>
  <c r="BE132"/>
  <c r="BE160"/>
  <c r="BE198"/>
  <c r="BE202"/>
  <c r="F91"/>
  <c r="BE240"/>
  <c i="3" r="BK119"/>
  <c r="J119"/>
  <c i="4" r="E85"/>
  <c r="F114"/>
  <c r="BE178"/>
  <c r="BE190"/>
  <c r="BE218"/>
  <c r="BE232"/>
  <c r="BE242"/>
  <c r="BE259"/>
  <c r="BE262"/>
  <c r="BE122"/>
  <c r="BE156"/>
  <c r="BE164"/>
  <c r="BE168"/>
  <c r="BE184"/>
  <c r="BE192"/>
  <c r="BE208"/>
  <c r="BE228"/>
  <c r="BE254"/>
  <c r="BE271"/>
  <c r="BE273"/>
  <c r="J114"/>
  <c r="BE126"/>
  <c r="BE136"/>
  <c r="BE152"/>
  <c r="BE170"/>
  <c r="BE176"/>
  <c r="BE214"/>
  <c r="BE234"/>
  <c r="BE248"/>
  <c r="BE272"/>
  <c r="BE277"/>
  <c r="BE200"/>
  <c r="BE287"/>
  <c r="BE309"/>
  <c r="BE148"/>
  <c r="BE162"/>
  <c r="BE194"/>
  <c r="BE224"/>
  <c r="BE238"/>
  <c r="BE244"/>
  <c r="BE246"/>
  <c r="BE252"/>
  <c r="BE118"/>
  <c r="BE138"/>
  <c r="BE140"/>
  <c r="BE150"/>
  <c r="BE180"/>
  <c r="BE186"/>
  <c r="BE206"/>
  <c r="BE250"/>
  <c r="J113"/>
  <c r="BE130"/>
  <c r="BE142"/>
  <c r="BE146"/>
  <c r="BE220"/>
  <c r="BE269"/>
  <c r="BE279"/>
  <c r="BE296"/>
  <c r="BE299"/>
  <c r="BE301"/>
  <c r="BE172"/>
  <c r="BE204"/>
  <c r="BE212"/>
  <c r="BE216"/>
  <c r="BE222"/>
  <c r="BE226"/>
  <c r="BE264"/>
  <c r="BE315"/>
  <c r="BE120"/>
  <c r="BE124"/>
  <c r="BE134"/>
  <c r="BE144"/>
  <c r="BE158"/>
  <c r="BE166"/>
  <c r="BE230"/>
  <c r="BE256"/>
  <c r="BE258"/>
  <c r="BE261"/>
  <c r="BE263"/>
  <c r="BE265"/>
  <c r="BE266"/>
  <c r="BE288"/>
  <c r="BE311"/>
  <c r="BE188"/>
  <c r="BE196"/>
  <c r="BE275"/>
  <c r="BE281"/>
  <c r="BE283"/>
  <c r="BE286"/>
  <c r="BE291"/>
  <c r="BE293"/>
  <c r="BE295"/>
  <c r="BE297"/>
  <c r="BE298"/>
  <c r="BE300"/>
  <c r="BE303"/>
  <c r="BE307"/>
  <c r="BE294"/>
  <c r="BE305"/>
  <c r="BE128"/>
  <c r="BE210"/>
  <c r="BE236"/>
  <c r="BE260"/>
  <c r="BE268"/>
  <c r="BE270"/>
  <c r="BE313"/>
  <c r="BE154"/>
  <c r="BE174"/>
  <c r="BE182"/>
  <c r="BE267"/>
  <c r="BE289"/>
  <c r="BE290"/>
  <c i="2" r="R120"/>
  <c r="P120"/>
  <c i="1" r="AU95"/>
  <c i="2" r="T120"/>
  <c i="3" r="J89"/>
  <c r="BE128"/>
  <c r="BE130"/>
  <c r="BE150"/>
  <c r="BE160"/>
  <c r="BE190"/>
  <c r="BE230"/>
  <c r="BE281"/>
  <c r="J92"/>
  <c r="BE122"/>
  <c r="BE134"/>
  <c r="BE192"/>
  <c r="BE234"/>
  <c r="BE250"/>
  <c r="BE279"/>
  <c r="BE285"/>
  <c r="BE299"/>
  <c r="BE307"/>
  <c r="F92"/>
  <c r="BE194"/>
  <c r="BE242"/>
  <c r="BE252"/>
  <c r="BE275"/>
  <c r="BE283"/>
  <c r="BE317"/>
  <c r="BE331"/>
  <c i="2" r="BK120"/>
  <c r="J120"/>
  <c i="3" r="BE186"/>
  <c r="BE297"/>
  <c r="BE156"/>
  <c r="BE182"/>
  <c r="BE204"/>
  <c r="BE212"/>
  <c r="BE216"/>
  <c r="BE246"/>
  <c r="BE254"/>
  <c r="BE258"/>
  <c r="BE291"/>
  <c i="2" r="J374"/>
  <c r="J100"/>
  <c i="3" r="J91"/>
  <c r="BE132"/>
  <c r="BE142"/>
  <c r="BE170"/>
  <c r="BE271"/>
  <c r="BE313"/>
  <c r="BE152"/>
  <c r="BE176"/>
  <c r="BE178"/>
  <c r="BE196"/>
  <c r="BE224"/>
  <c r="BE244"/>
  <c r="BE256"/>
  <c r="F115"/>
  <c r="BE138"/>
  <c r="BE146"/>
  <c r="BE206"/>
  <c r="BE232"/>
  <c r="BE269"/>
  <c r="BE289"/>
  <c r="BE305"/>
  <c r="BE328"/>
  <c r="BE126"/>
  <c r="BE144"/>
  <c r="BE174"/>
  <c r="BE202"/>
  <c r="BE210"/>
  <c r="E85"/>
  <c r="BE218"/>
  <c r="BE248"/>
  <c r="BE273"/>
  <c r="BE277"/>
  <c r="BE315"/>
  <c r="BE154"/>
  <c r="BE158"/>
  <c r="BE208"/>
  <c r="BE214"/>
  <c r="BE226"/>
  <c r="BE240"/>
  <c r="BE263"/>
  <c r="BE136"/>
  <c r="BE228"/>
  <c r="BE267"/>
  <c r="BE295"/>
  <c r="BE124"/>
  <c r="BE140"/>
  <c r="BE166"/>
  <c r="BE184"/>
  <c r="BE198"/>
  <c r="BE200"/>
  <c r="BE236"/>
  <c r="BE238"/>
  <c r="BE301"/>
  <c r="BE303"/>
  <c r="BE311"/>
  <c r="BE324"/>
  <c r="BE164"/>
  <c r="BE168"/>
  <c r="BE172"/>
  <c r="BE188"/>
  <c r="BE220"/>
  <c r="BE222"/>
  <c r="BE261"/>
  <c r="BE265"/>
  <c r="BE319"/>
  <c r="BE321"/>
  <c r="BE148"/>
  <c r="BE162"/>
  <c r="BE180"/>
  <c r="BE287"/>
  <c r="BE293"/>
  <c r="BE309"/>
  <c r="BE327"/>
  <c r="BE329"/>
  <c i="2" r="J91"/>
  <c r="J92"/>
  <c r="BE129"/>
  <c r="BE135"/>
  <c r="BE141"/>
  <c r="BE153"/>
  <c r="BE155"/>
  <c r="BE163"/>
  <c r="BE197"/>
  <c r="BE259"/>
  <c r="BE307"/>
  <c r="BE325"/>
  <c r="BE409"/>
  <c r="BE419"/>
  <c r="BE421"/>
  <c r="BE435"/>
  <c r="BE440"/>
  <c r="BE442"/>
  <c r="BE446"/>
  <c r="BE448"/>
  <c r="BE449"/>
  <c r="BE143"/>
  <c r="BE165"/>
  <c r="BE219"/>
  <c r="BE225"/>
  <c r="BE239"/>
  <c r="BE338"/>
  <c r="BE350"/>
  <c r="BE372"/>
  <c r="BE381"/>
  <c r="BE411"/>
  <c r="F116"/>
  <c r="BE123"/>
  <c r="BE179"/>
  <c r="BE181"/>
  <c r="BE185"/>
  <c r="BE187"/>
  <c r="BE193"/>
  <c r="BE213"/>
  <c r="BE231"/>
  <c r="BE243"/>
  <c r="BE269"/>
  <c r="BE277"/>
  <c r="BE279"/>
  <c r="BE291"/>
  <c r="BE310"/>
  <c r="BE315"/>
  <c r="BE334"/>
  <c r="BE340"/>
  <c r="BE366"/>
  <c r="BE383"/>
  <c r="BE131"/>
  <c r="BE161"/>
  <c r="BE183"/>
  <c r="BE261"/>
  <c r="BE305"/>
  <c r="BE327"/>
  <c r="BE344"/>
  <c r="BE368"/>
  <c r="BE391"/>
  <c r="BE395"/>
  <c r="BE407"/>
  <c r="BE417"/>
  <c r="BE127"/>
  <c r="BE157"/>
  <c r="BE171"/>
  <c r="BE175"/>
  <c r="BE217"/>
  <c r="BE237"/>
  <c r="BE273"/>
  <c r="BE362"/>
  <c r="BE451"/>
  <c r="E110"/>
  <c r="BE167"/>
  <c r="BE199"/>
  <c r="BE203"/>
  <c r="BE207"/>
  <c r="BE221"/>
  <c r="BE241"/>
  <c r="BE265"/>
  <c r="BE271"/>
  <c r="BE298"/>
  <c r="BE306"/>
  <c r="BE313"/>
  <c r="BE316"/>
  <c r="BE329"/>
  <c r="BE348"/>
  <c r="BE358"/>
  <c r="BE360"/>
  <c r="BE379"/>
  <c r="BE431"/>
  <c r="BE125"/>
  <c r="BE147"/>
  <c r="BE173"/>
  <c r="BE195"/>
  <c r="BE229"/>
  <c r="BE245"/>
  <c r="BE285"/>
  <c r="BE304"/>
  <c r="BE321"/>
  <c r="BE332"/>
  <c r="BE370"/>
  <c r="BE405"/>
  <c r="BE149"/>
  <c r="BE151"/>
  <c r="BE191"/>
  <c r="BE211"/>
  <c r="BE255"/>
  <c r="BE318"/>
  <c r="BE346"/>
  <c r="BE356"/>
  <c r="BE385"/>
  <c r="BE387"/>
  <c r="BE389"/>
  <c r="BE415"/>
  <c r="BE429"/>
  <c r="BE433"/>
  <c r="BE438"/>
  <c r="J114"/>
  <c r="BE159"/>
  <c r="BE227"/>
  <c r="BE233"/>
  <c r="BE247"/>
  <c r="BE253"/>
  <c r="BE267"/>
  <c r="BE283"/>
  <c r="BE289"/>
  <c r="BE309"/>
  <c r="BE364"/>
  <c r="BE393"/>
  <c r="BE413"/>
  <c r="BE425"/>
  <c r="BE177"/>
  <c r="BE205"/>
  <c r="BE235"/>
  <c r="BE300"/>
  <c r="BE302"/>
  <c r="BE323"/>
  <c r="BE423"/>
  <c r="BE427"/>
  <c r="BE444"/>
  <c r="BE275"/>
  <c r="BE293"/>
  <c r="BE303"/>
  <c r="BE352"/>
  <c r="BE401"/>
  <c r="F92"/>
  <c r="BE139"/>
  <c r="BE145"/>
  <c r="BE201"/>
  <c r="BE251"/>
  <c r="BE281"/>
  <c r="BE311"/>
  <c r="BE354"/>
  <c r="BE399"/>
  <c r="BE317"/>
  <c r="BE336"/>
  <c r="BE133"/>
  <c r="BE137"/>
  <c r="BE249"/>
  <c r="BE287"/>
  <c r="BE295"/>
  <c r="BE308"/>
  <c r="BE314"/>
  <c r="BE257"/>
  <c r="BE263"/>
  <c r="BE297"/>
  <c r="BE299"/>
  <c r="BE301"/>
  <c r="BE375"/>
  <c r="BE397"/>
  <c r="BE169"/>
  <c r="BE189"/>
  <c r="BE209"/>
  <c r="BE215"/>
  <c r="BE223"/>
  <c r="BE312"/>
  <c r="BE319"/>
  <c r="BE342"/>
  <c r="BE377"/>
  <c r="BE403"/>
  <c i="19" r="J34"/>
  <c i="27" r="J34"/>
  <c i="1" r="AU169"/>
  <c r="AU157"/>
  <c r="AS159"/>
  <c i="3" r="F37"/>
  <c i="1" r="BD96"/>
  <c i="5" r="F36"/>
  <c i="1" r="BC98"/>
  <c i="8" r="F36"/>
  <c i="1" r="BC101"/>
  <c i="12" r="F37"/>
  <c i="1" r="BB106"/>
  <c i="12" r="J36"/>
  <c i="1" r="AW106"/>
  <c i="13" r="J36"/>
  <c i="1" r="AW107"/>
  <c i="15" r="F36"/>
  <c i="1" r="BC109"/>
  <c i="20" r="F39"/>
  <c i="1" r="BB118"/>
  <c r="BB117"/>
  <c r="AX117"/>
  <c i="23" r="J34"/>
  <c i="24" r="F40"/>
  <c i="1" r="BC126"/>
  <c i="25" r="F41"/>
  <c i="1" r="BD128"/>
  <c r="BD127"/>
  <c i="27" r="F39"/>
  <c i="1" r="BB132"/>
  <c r="BB131"/>
  <c r="AX131"/>
  <c i="30" r="F41"/>
  <c i="1" r="BD138"/>
  <c r="BD137"/>
  <c i="32" r="F39"/>
  <c i="1" r="BB142"/>
  <c i="34" r="F41"/>
  <c i="1" r="BD146"/>
  <c r="BD145"/>
  <c i="36" r="F38"/>
  <c i="1" r="BA150"/>
  <c r="BA149"/>
  <c r="AW149"/>
  <c i="40" r="F38"/>
  <c i="1" r="BA158"/>
  <c r="BA157"/>
  <c r="AW157"/>
  <c i="42" r="J34"/>
  <c i="44" r="F40"/>
  <c i="1" r="BC166"/>
  <c r="BC165"/>
  <c r="AY165"/>
  <c i="46" r="F37"/>
  <c i="1" r="BB170"/>
  <c r="BB169"/>
  <c r="AX169"/>
  <c i="21" r="J34"/>
  <c i="23" r="F41"/>
  <c i="1" r="BD125"/>
  <c i="27" r="F40"/>
  <c i="1" r="BC132"/>
  <c r="BC131"/>
  <c r="AY131"/>
  <c i="32" r="F40"/>
  <c i="1" r="BC142"/>
  <c i="33" r="J38"/>
  <c i="1" r="AW144"/>
  <c i="38" r="F38"/>
  <c i="1" r="BA154"/>
  <c i="41" r="J38"/>
  <c i="1" r="AW161"/>
  <c i="45" r="F39"/>
  <c i="1" r="BB168"/>
  <c r="BB167"/>
  <c r="AX167"/>
  <c i="28" r="J34"/>
  <c i="33" r="J34"/>
  <c i="2" r="F35"/>
  <c i="1" r="BB95"/>
  <c i="6" r="J34"/>
  <c i="1" r="AW99"/>
  <c i="7" r="F37"/>
  <c i="1" r="BD100"/>
  <c i="8" r="J30"/>
  <c i="10" r="J34"/>
  <c i="1" r="AW103"/>
  <c i="13" r="F39"/>
  <c i="1" r="BD107"/>
  <c i="15" r="F37"/>
  <c i="1" r="BD109"/>
  <c i="20" r="F41"/>
  <c i="1" r="BD118"/>
  <c r="BD117"/>
  <c i="23" r="F39"/>
  <c i="1" r="BB125"/>
  <c i="27" r="J38"/>
  <c i="1" r="AW132"/>
  <c i="30" r="F38"/>
  <c i="1" r="BA138"/>
  <c r="BA137"/>
  <c r="AW137"/>
  <c i="33" r="F38"/>
  <c i="1" r="BA144"/>
  <c r="BA143"/>
  <c r="AW143"/>
  <c i="36" r="J34"/>
  <c i="38" r="F40"/>
  <c i="1" r="BC154"/>
  <c i="38" r="F39"/>
  <c i="1" r="BB154"/>
  <c i="38" r="J34"/>
  <c i="40" r="F41"/>
  <c i="1" r="BD158"/>
  <c r="BD157"/>
  <c i="44" r="F41"/>
  <c i="1" r="BD166"/>
  <c r="BD165"/>
  <c i="44" r="J34"/>
  <c i="45" r="J34"/>
  <c i="2" r="J34"/>
  <c i="1" r="AW95"/>
  <c i="6" r="F34"/>
  <c i="1" r="BA99"/>
  <c i="7" r="F36"/>
  <c i="1" r="BC100"/>
  <c i="11" r="F34"/>
  <c i="1" r="BA104"/>
  <c i="15" r="F34"/>
  <c i="1" r="BA109"/>
  <c i="20" r="J38"/>
  <c i="1" r="AW118"/>
  <c i="22" r="F40"/>
  <c i="1" r="BC122"/>
  <c r="BC121"/>
  <c r="AY121"/>
  <c i="25" r="J38"/>
  <c i="1" r="AW128"/>
  <c i="29" r="J38"/>
  <c i="1" r="AW136"/>
  <c i="32" r="J38"/>
  <c i="1" r="AW142"/>
  <c i="34" r="F40"/>
  <c i="1" r="BC146"/>
  <c r="BC145"/>
  <c r="AY145"/>
  <c i="36" r="J38"/>
  <c i="1" r="AW150"/>
  <c i="41" r="F40"/>
  <c i="1" r="BC161"/>
  <c i="42" r="F38"/>
  <c i="1" r="BA162"/>
  <c i="45" r="F38"/>
  <c i="1" r="BA168"/>
  <c r="BA167"/>
  <c r="AW167"/>
  <c r="AU117"/>
  <c i="46" r="J32"/>
  <c i="1" r="AS139"/>
  <c i="3" r="F35"/>
  <c i="1" r="BB96"/>
  <c i="4" r="F36"/>
  <c i="1" r="BC97"/>
  <c i="6" r="F36"/>
  <c i="1" r="BC99"/>
  <c i="7" r="F35"/>
  <c i="1" r="BB100"/>
  <c i="10" r="F34"/>
  <c i="1" r="BA103"/>
  <c i="13" r="F36"/>
  <c i="1" r="BA107"/>
  <c i="15" r="J34"/>
  <c i="1" r="AW109"/>
  <c i="21" r="J38"/>
  <c i="1" r="AW120"/>
  <c i="24" r="F38"/>
  <c i="1" r="BA126"/>
  <c i="24" r="J34"/>
  <c i="26" r="F38"/>
  <c i="1" r="BA130"/>
  <c r="BA129"/>
  <c r="AW129"/>
  <c i="28" r="F38"/>
  <c i="1" r="BA134"/>
  <c r="BA133"/>
  <c r="AW133"/>
  <c i="30" r="F39"/>
  <c i="1" r="BB138"/>
  <c r="BB137"/>
  <c r="AX137"/>
  <c i="34" r="F38"/>
  <c i="1" r="BA146"/>
  <c r="BA145"/>
  <c r="AW145"/>
  <c i="35" r="F39"/>
  <c i="1" r="BB148"/>
  <c r="BB147"/>
  <c r="AX147"/>
  <c i="38" r="J38"/>
  <c i="1" r="AW154"/>
  <c i="39" r="F38"/>
  <c i="1" r="BA156"/>
  <c r="BA155"/>
  <c r="AW155"/>
  <c i="42" r="F41"/>
  <c i="1" r="BD162"/>
  <c i="44" r="J38"/>
  <c i="1" r="AW166"/>
  <c i="46" r="F39"/>
  <c i="1" r="BD170"/>
  <c r="BD169"/>
  <c r="AS151"/>
  <c i="3" r="F36"/>
  <c i="1" r="BC96"/>
  <c i="4" r="F35"/>
  <c i="1" r="BB97"/>
  <c i="7" r="F34"/>
  <c i="1" r="BA100"/>
  <c i="9" r="F35"/>
  <c i="1" r="BB102"/>
  <c i="10" r="F35"/>
  <c i="1" r="BB103"/>
  <c i="12" r="F39"/>
  <c i="1" r="BD106"/>
  <c i="15" r="F35"/>
  <c i="1" r="BB109"/>
  <c i="21" r="F41"/>
  <c i="1" r="BD120"/>
  <c r="BD119"/>
  <c i="23" r="J38"/>
  <c i="1" r="AW125"/>
  <c i="26" r="F41"/>
  <c i="1" r="BD130"/>
  <c r="BD129"/>
  <c i="29" r="F40"/>
  <c i="1" r="BC136"/>
  <c r="BC135"/>
  <c r="AY135"/>
  <c i="31" r="F41"/>
  <c i="1" r="BD141"/>
  <c i="34" r="J38"/>
  <c i="1" r="AW146"/>
  <c i="36" r="F39"/>
  <c i="1" r="BB150"/>
  <c r="BB149"/>
  <c r="AX149"/>
  <c i="40" r="F40"/>
  <c i="1" r="BC158"/>
  <c r="BC157"/>
  <c r="AY157"/>
  <c i="43" r="F38"/>
  <c i="1" r="BA164"/>
  <c r="BA163"/>
  <c r="AW163"/>
  <c i="9" r="J30"/>
  <c i="1" r="AU152"/>
  <c r="AU160"/>
  <c r="AU121"/>
  <c r="AU143"/>
  <c r="AU133"/>
  <c i="20" r="J34"/>
  <c i="22" r="J38"/>
  <c i="1" r="AW122"/>
  <c i="25" r="J34"/>
  <c i="26" r="F39"/>
  <c i="1" r="BB130"/>
  <c r="BB129"/>
  <c r="AX129"/>
  <c i="28" r="F39"/>
  <c i="1" r="BB134"/>
  <c r="BB133"/>
  <c r="AX133"/>
  <c i="31" r="F38"/>
  <c i="1" r="BA141"/>
  <c i="35" r="F38"/>
  <c i="1" r="BA148"/>
  <c r="BA147"/>
  <c r="AW147"/>
  <c i="37" r="J38"/>
  <c i="1" r="AW153"/>
  <c i="40" r="F39"/>
  <c i="1" r="BB158"/>
  <c r="BB157"/>
  <c r="AX157"/>
  <c i="43" r="F41"/>
  <c i="1" r="BD164"/>
  <c r="BD163"/>
  <c r="AU167"/>
  <c r="AU149"/>
  <c r="AU137"/>
  <c r="AU129"/>
  <c i="2" r="F34"/>
  <c i="1" r="BA95"/>
  <c i="5" r="F37"/>
  <c i="1" r="BD98"/>
  <c i="8" r="F34"/>
  <c i="1" r="BA101"/>
  <c i="11" r="F35"/>
  <c i="1" r="BB104"/>
  <c i="12" r="J32"/>
  <c i="14" r="F34"/>
  <c i="1" r="BA108"/>
  <c i="15" r="J30"/>
  <c i="16" r="J30"/>
  <c i="17" r="F38"/>
  <c i="1" r="BA113"/>
  <c i="18" r="F41"/>
  <c i="1" r="BD114"/>
  <c i="20" r="F40"/>
  <c i="1" r="BC118"/>
  <c r="BC117"/>
  <c r="AY117"/>
  <c i="22" r="F41"/>
  <c i="1" r="BD122"/>
  <c r="BD121"/>
  <c i="25" r="F39"/>
  <c i="1" r="BB128"/>
  <c r="BB127"/>
  <c r="AX127"/>
  <c i="28" r="F40"/>
  <c i="1" r="BC134"/>
  <c r="BC133"/>
  <c r="AY133"/>
  <c i="30" r="F40"/>
  <c i="1" r="BC138"/>
  <c r="BC137"/>
  <c r="AY137"/>
  <c i="34" r="F39"/>
  <c i="1" r="BB146"/>
  <c r="BB145"/>
  <c r="AX145"/>
  <c i="36" r="F41"/>
  <c i="1" r="BD150"/>
  <c r="BD149"/>
  <c i="41" r="F38"/>
  <c i="1" r="BA161"/>
  <c i="43" r="F40"/>
  <c i="1" r="BC164"/>
  <c r="BC163"/>
  <c r="AY163"/>
  <c i="46" r="J36"/>
  <c i="1" r="AW170"/>
  <c r="AU135"/>
  <c r="AU155"/>
  <c i="39" r="J34"/>
  <c i="35" r="J34"/>
  <c i="26" r="J34"/>
  <c i="2" r="F36"/>
  <c i="1" r="BC95"/>
  <c i="6" r="F35"/>
  <c i="1" r="BB99"/>
  <c i="11" r="J34"/>
  <c i="1" r="AW104"/>
  <c i="14" r="J34"/>
  <c i="1" r="AW108"/>
  <c i="16" r="F36"/>
  <c i="1" r="BC110"/>
  <c i="17" r="J38"/>
  <c i="1" r="AW113"/>
  <c i="19" r="J38"/>
  <c i="1" r="AW116"/>
  <c i="24" r="J38"/>
  <c i="1" r="AW126"/>
  <c i="26" r="J38"/>
  <c i="1" r="AW130"/>
  <c i="29" r="F41"/>
  <c i="1" r="BD136"/>
  <c r="BD135"/>
  <c i="32" r="F41"/>
  <c i="1" r="BD142"/>
  <c i="33" r="F39"/>
  <c i="1" r="BB144"/>
  <c r="BB143"/>
  <c r="AX143"/>
  <c i="37" r="F38"/>
  <c i="1" r="BA153"/>
  <c i="39" r="F39"/>
  <c i="1" r="BB156"/>
  <c r="BB155"/>
  <c r="AX155"/>
  <c i="42" r="F40"/>
  <c i="1" r="BC162"/>
  <c i="44" r="F38"/>
  <c i="1" r="BA166"/>
  <c r="BA165"/>
  <c r="AW165"/>
  <c i="46" r="F36"/>
  <c i="1" r="BA170"/>
  <c r="BA169"/>
  <c r="AW169"/>
  <c i="22" r="J34"/>
  <c i="1" r="AU115"/>
  <c i="30" r="J34"/>
  <c i="3" r="J34"/>
  <c i="1" r="AW96"/>
  <c i="5" r="F35"/>
  <c i="1" r="BB98"/>
  <c i="9" r="F34"/>
  <c i="1" r="BA102"/>
  <c i="9" r="F37"/>
  <c i="1" r="BD102"/>
  <c i="10" r="F36"/>
  <c i="1" r="BC103"/>
  <c i="13" r="F37"/>
  <c i="1" r="BB107"/>
  <c i="16" r="F37"/>
  <c i="1" r="BD110"/>
  <c i="18" r="F40"/>
  <c i="1" r="BC114"/>
  <c i="18" r="F38"/>
  <c i="1" r="BA114"/>
  <c i="19" r="F39"/>
  <c i="1" r="BB116"/>
  <c r="BB115"/>
  <c r="AX115"/>
  <c i="21" r="F40"/>
  <c i="1" r="BC120"/>
  <c r="BC119"/>
  <c r="AY119"/>
  <c i="22" r="F39"/>
  <c i="1" r="BB122"/>
  <c r="BB121"/>
  <c r="AX121"/>
  <c i="24" r="F41"/>
  <c i="1" r="BD126"/>
  <c i="26" r="F40"/>
  <c i="1" r="BC130"/>
  <c r="BC129"/>
  <c r="AY129"/>
  <c i="28" r="F41"/>
  <c i="1" r="BD134"/>
  <c r="BD133"/>
  <c i="32" r="F38"/>
  <c i="1" r="BA142"/>
  <c i="33" r="F41"/>
  <c i="1" r="BD144"/>
  <c r="BD143"/>
  <c i="37" r="F41"/>
  <c i="1" r="BD153"/>
  <c i="39" r="J38"/>
  <c i="1" r="AW156"/>
  <c i="42" r="F39"/>
  <c i="1" r="BB162"/>
  <c i="44" r="F39"/>
  <c i="1" r="BB166"/>
  <c r="BB165"/>
  <c r="AX165"/>
  <c i="45" r="F41"/>
  <c i="1" r="BD168"/>
  <c r="BD167"/>
  <c i="10" r="J30"/>
  <c i="3" r="F34"/>
  <c i="1" r="BA96"/>
  <c i="3" r="J30"/>
  <c i="5" r="F34"/>
  <c i="1" r="BA98"/>
  <c i="8" r="F35"/>
  <c i="1" r="BB101"/>
  <c i="11" r="F36"/>
  <c i="1" r="BC104"/>
  <c i="14" r="F36"/>
  <c i="1" r="BC108"/>
  <c i="16" r="J34"/>
  <c i="1" r="AW110"/>
  <c i="18" r="J38"/>
  <c i="1" r="AW114"/>
  <c i="18" r="F39"/>
  <c i="1" r="BB114"/>
  <c i="20" r="F38"/>
  <c i="1" r="BA118"/>
  <c r="BA117"/>
  <c r="AW117"/>
  <c i="21" r="F38"/>
  <c i="1" r="BA120"/>
  <c r="BA119"/>
  <c r="AW119"/>
  <c i="23" r="F40"/>
  <c i="1" r="BC125"/>
  <c i="27" r="F41"/>
  <c i="1" r="BD132"/>
  <c r="BD131"/>
  <c i="30" r="J38"/>
  <c i="1" r="AW138"/>
  <c i="32" r="J34"/>
  <c i="33" r="F40"/>
  <c i="1" r="BC144"/>
  <c r="BC143"/>
  <c r="AY143"/>
  <c i="37" r="F40"/>
  <c i="1" r="BC153"/>
  <c i="40" r="J38"/>
  <c i="1" r="AW158"/>
  <c i="43" r="F39"/>
  <c i="1" r="BB164"/>
  <c r="BB163"/>
  <c r="AX163"/>
  <c i="29" r="J34"/>
  <c i="1" r="AU131"/>
  <c r="AU163"/>
  <c r="AS123"/>
  <c i="4" r="F34"/>
  <c i="1" r="BA97"/>
  <c i="4" r="F37"/>
  <c i="1" r="BD97"/>
  <c i="7" r="J34"/>
  <c i="1" r="AW100"/>
  <c i="9" r="F36"/>
  <c i="1" r="BC102"/>
  <c i="10" r="F37"/>
  <c i="1" r="BD103"/>
  <c i="13" r="F38"/>
  <c i="1" r="BC107"/>
  <c i="14" r="J30"/>
  <c i="16" r="F34"/>
  <c i="1" r="BA110"/>
  <c i="17" r="F41"/>
  <c i="1" r="BD113"/>
  <c i="19" r="F40"/>
  <c i="1" r="BC116"/>
  <c r="BC115"/>
  <c r="AY115"/>
  <c i="22" r="F38"/>
  <c i="1" r="BA122"/>
  <c r="BA121"/>
  <c r="AW121"/>
  <c i="25" r="F38"/>
  <c i="1" r="BA128"/>
  <c r="BA127"/>
  <c r="AW127"/>
  <c i="28" r="J38"/>
  <c i="1" r="AW134"/>
  <c i="31" r="J38"/>
  <c i="1" r="AW141"/>
  <c i="34" r="J34"/>
  <c i="35" r="F41"/>
  <c i="1" r="BD148"/>
  <c r="BD147"/>
  <c i="36" r="F40"/>
  <c i="1" r="BC150"/>
  <c r="BC149"/>
  <c r="AY149"/>
  <c i="41" r="F41"/>
  <c i="1" r="BD161"/>
  <c i="41" r="J34"/>
  <c i="43" r="J38"/>
  <c i="1" r="AW164"/>
  <c i="46" r="F38"/>
  <c i="1" r="BC170"/>
  <c r="BC169"/>
  <c r="AY169"/>
  <c r="AS111"/>
  <c i="2" r="J30"/>
  <c i="4" r="J34"/>
  <c i="1" r="AW97"/>
  <c i="5" r="J34"/>
  <c i="1" r="AW98"/>
  <c i="8" r="F37"/>
  <c i="1" r="BD101"/>
  <c i="11" r="F37"/>
  <c i="1" r="BD104"/>
  <c i="14" r="F37"/>
  <c i="1" r="BD108"/>
  <c i="17" r="F39"/>
  <c i="1" r="BB113"/>
  <c i="19" r="F38"/>
  <c i="1" r="BA116"/>
  <c r="BA115"/>
  <c r="AW115"/>
  <c i="24" r="F39"/>
  <c i="1" r="BB126"/>
  <c i="25" r="F40"/>
  <c i="1" r="BC128"/>
  <c r="BC127"/>
  <c r="AY127"/>
  <c i="29" r="F38"/>
  <c i="1" r="BA136"/>
  <c r="BA135"/>
  <c r="AW135"/>
  <c i="31" r="F40"/>
  <c i="1" r="BC141"/>
  <c i="35" r="J38"/>
  <c i="1" r="AW148"/>
  <c i="37" r="J34"/>
  <c i="38" r="F41"/>
  <c i="1" r="BD154"/>
  <c i="39" r="F41"/>
  <c i="1" r="BD156"/>
  <c r="BD155"/>
  <c i="40" r="J34"/>
  <c i="42" r="J38"/>
  <c i="1" r="AW162"/>
  <c i="43" r="J34"/>
  <c i="45" r="F40"/>
  <c i="1" r="BC168"/>
  <c r="BC167"/>
  <c r="AY167"/>
  <c r="AU127"/>
  <c i="2" r="F37"/>
  <c i="1" r="BD95"/>
  <c i="4" r="J30"/>
  <c i="6" r="F37"/>
  <c i="1" r="BD99"/>
  <c i="6" r="J30"/>
  <c i="8" r="J34"/>
  <c i="1" r="AW101"/>
  <c i="12" r="F36"/>
  <c i="1" r="BA106"/>
  <c i="12" r="F38"/>
  <c i="1" r="BC106"/>
  <c i="14" r="F35"/>
  <c i="1" r="BB108"/>
  <c i="16" r="F35"/>
  <c i="1" r="BB110"/>
  <c i="17" r="F40"/>
  <c i="1" r="BC113"/>
  <c i="19" r="F41"/>
  <c i="1" r="BD116"/>
  <c r="BD115"/>
  <c i="21" r="F39"/>
  <c i="1" r="BB120"/>
  <c r="BB119"/>
  <c r="AX119"/>
  <c i="23" r="F38"/>
  <c i="1" r="BA125"/>
  <c i="27" r="F38"/>
  <c i="1" r="BA132"/>
  <c r="BA131"/>
  <c r="AW131"/>
  <c i="29" r="F39"/>
  <c i="1" r="BB136"/>
  <c r="BB135"/>
  <c r="AX135"/>
  <c i="31" r="F39"/>
  <c i="1" r="BB141"/>
  <c i="35" r="F40"/>
  <c i="1" r="BC148"/>
  <c r="BC147"/>
  <c r="AY147"/>
  <c i="37" r="F39"/>
  <c i="1" r="BB153"/>
  <c i="39" r="F40"/>
  <c i="1" r="BC156"/>
  <c r="BC155"/>
  <c r="AY155"/>
  <c i="41" r="F39"/>
  <c i="1" r="BB161"/>
  <c i="45" r="J38"/>
  <c i="1" r="AW168"/>
  <c r="AU119"/>
  <c r="AU145"/>
  <c r="AU165"/>
  <c r="AU147"/>
  <c i="17" l="1" r="T127"/>
  <c i="23" r="T127"/>
  <c i="13" r="P159"/>
  <c r="P123"/>
  <c i="1" r="AU107"/>
  <c i="3" r="T119"/>
  <c i="5" r="T121"/>
  <c i="7" r="BK121"/>
  <c r="J121"/>
  <c i="13" r="T159"/>
  <c r="T123"/>
  <c r="BK159"/>
  <c r="BK123"/>
  <c r="J123"/>
  <c r="J98"/>
  <c i="11" r="P119"/>
  <c i="1" r="AU104"/>
  <c i="23" r="P127"/>
  <c i="1" r="AU125"/>
  <c r="AG138"/>
  <c r="AG170"/>
  <c r="AG156"/>
  <c r="AG102"/>
  <c r="AG148"/>
  <c r="AG130"/>
  <c r="AG136"/>
  <c r="AG116"/>
  <c r="AG122"/>
  <c r="AG103"/>
  <c r="AG134"/>
  <c r="AG144"/>
  <c r="AG132"/>
  <c i="5" r="BK121"/>
  <c r="J121"/>
  <c r="J96"/>
  <c i="46" r="J98"/>
  <c i="1" r="AG168"/>
  <c r="AG166"/>
  <c r="AG164"/>
  <c r="AG162"/>
  <c r="AG161"/>
  <c r="AG158"/>
  <c r="AG154"/>
  <c r="AG153"/>
  <c r="AG150"/>
  <c r="AG146"/>
  <c r="AG142"/>
  <c i="32" r="J100"/>
  <c i="1" r="AG128"/>
  <c r="AG126"/>
  <c i="24" r="J100"/>
  <c r="J127"/>
  <c r="J101"/>
  <c i="1" r="AG125"/>
  <c r="AG120"/>
  <c r="AG118"/>
  <c i="18" r="BK126"/>
  <c r="J126"/>
  <c i="1" r="AG110"/>
  <c r="AG109"/>
  <c r="AG108"/>
  <c r="AG106"/>
  <c r="AG101"/>
  <c r="AG99"/>
  <c r="AG97"/>
  <c r="AG96"/>
  <c i="3" r="J96"/>
  <c i="1" r="AG95"/>
  <c i="2" r="J96"/>
  <c i="1" r="AU105"/>
  <c i="4" r="J33"/>
  <c i="1" r="AV97"/>
  <c r="AT97"/>
  <c r="AN97"/>
  <c i="9" r="J33"/>
  <c i="1" r="AV102"/>
  <c r="AT102"/>
  <c r="AN102"/>
  <c r="BB105"/>
  <c r="AX105"/>
  <c r="BD105"/>
  <c r="BC105"/>
  <c r="AY105"/>
  <c i="13" r="F35"/>
  <c i="1" r="AZ107"/>
  <c r="BA112"/>
  <c r="BD112"/>
  <c i="18" r="J37"/>
  <c i="1" r="AV114"/>
  <c r="AT114"/>
  <c i="21" r="F37"/>
  <c i="1" r="AZ120"/>
  <c r="AZ119"/>
  <c r="AV119"/>
  <c r="AT119"/>
  <c r="BC124"/>
  <c r="AG127"/>
  <c i="26" r="F37"/>
  <c i="1" r="AZ130"/>
  <c r="AZ129"/>
  <c r="AV129"/>
  <c r="AT129"/>
  <c r="BD140"/>
  <c i="37" r="J37"/>
  <c i="1" r="AV153"/>
  <c r="AT153"/>
  <c r="AN153"/>
  <c i="43" r="J37"/>
  <c i="1" r="AV164"/>
  <c r="AT164"/>
  <c r="AN164"/>
  <c i="7" r="J30"/>
  <c i="1" r="AG100"/>
  <c r="AG135"/>
  <c r="AG143"/>
  <c i="2" r="J33"/>
  <c i="1" r="AV95"/>
  <c r="AT95"/>
  <c r="AN95"/>
  <c i="16" r="J33"/>
  <c i="1" r="AV110"/>
  <c r="AT110"/>
  <c r="AN110"/>
  <c i="17" r="F37"/>
  <c i="1" r="AZ113"/>
  <c r="AG119"/>
  <c i="22" r="F37"/>
  <c i="1" r="AZ122"/>
  <c r="AZ121"/>
  <c r="AV121"/>
  <c r="AT121"/>
  <c i="30" r="F37"/>
  <c i="1" r="AZ138"/>
  <c r="AZ137"/>
  <c r="AV137"/>
  <c r="AT137"/>
  <c i="35" r="J37"/>
  <c i="1" r="AV148"/>
  <c r="AT148"/>
  <c r="AN148"/>
  <c i="40" r="F37"/>
  <c i="1" r="AZ158"/>
  <c r="AZ157"/>
  <c r="AV157"/>
  <c r="AT157"/>
  <c r="AG147"/>
  <c r="AU140"/>
  <c r="AU139"/>
  <c i="4" r="F33"/>
  <c i="1" r="AZ97"/>
  <c i="8" r="J33"/>
  <c i="1" r="AV101"/>
  <c r="AT101"/>
  <c r="AN101"/>
  <c r="BA105"/>
  <c r="AW105"/>
  <c i="15" r="F33"/>
  <c i="1" r="AZ109"/>
  <c r="BB124"/>
  <c r="AG124"/>
  <c i="28" r="J37"/>
  <c i="1" r="AV134"/>
  <c r="AT134"/>
  <c r="AN134"/>
  <c r="BB140"/>
  <c r="AG145"/>
  <c i="36" r="J37"/>
  <c i="1" r="AV150"/>
  <c r="AT150"/>
  <c r="AN150"/>
  <c i="42" r="J37"/>
  <c i="1" r="AV162"/>
  <c r="AT162"/>
  <c r="AN162"/>
  <c i="45" r="F37"/>
  <c i="1" r="AZ168"/>
  <c r="AZ167"/>
  <c r="AV167"/>
  <c r="AT167"/>
  <c r="AU124"/>
  <c r="AU123"/>
  <c r="AU159"/>
  <c r="AG115"/>
  <c r="AG131"/>
  <c i="5" r="J33"/>
  <c i="1" r="AV98"/>
  <c r="AT98"/>
  <c i="15" r="J33"/>
  <c i="1" r="AV109"/>
  <c r="AT109"/>
  <c r="AN109"/>
  <c i="24" r="F37"/>
  <c i="1" r="AZ126"/>
  <c i="28" r="F37"/>
  <c i="1" r="AZ134"/>
  <c r="AZ133"/>
  <c r="AV133"/>
  <c r="AT133"/>
  <c r="BA140"/>
  <c i="34" r="J37"/>
  <c i="1" r="AV146"/>
  <c r="AT146"/>
  <c r="AN146"/>
  <c r="BA152"/>
  <c r="AW152"/>
  <c i="40" r="J37"/>
  <c i="1" r="AV158"/>
  <c r="AT158"/>
  <c r="AN158"/>
  <c r="AG137"/>
  <c r="AG155"/>
  <c r="AG133"/>
  <c i="2" r="F33"/>
  <c i="1" r="AZ95"/>
  <c i="14" r="F33"/>
  <c i="1" r="AZ108"/>
  <c i="16" r="F33"/>
  <c i="1" r="AZ110"/>
  <c i="18" r="F37"/>
  <c i="1" r="AZ114"/>
  <c i="19" r="F37"/>
  <c i="1" r="AZ116"/>
  <c r="AZ115"/>
  <c r="AV115"/>
  <c r="AT115"/>
  <c r="AN115"/>
  <c i="27" r="F37"/>
  <c i="1" r="AZ132"/>
  <c r="AZ131"/>
  <c r="AV131"/>
  <c r="AT131"/>
  <c r="AN131"/>
  <c i="33" r="F37"/>
  <c i="1" r="AZ144"/>
  <c r="AZ143"/>
  <c r="AV143"/>
  <c r="AT143"/>
  <c r="AN143"/>
  <c r="BA160"/>
  <c r="AW160"/>
  <c r="AG160"/>
  <c r="AG165"/>
  <c i="46" r="F35"/>
  <c i="1" r="AZ170"/>
  <c r="AZ169"/>
  <c r="AV169"/>
  <c r="AT169"/>
  <c r="AG169"/>
  <c r="AG121"/>
  <c i="3" r="J33"/>
  <c i="1" r="AV96"/>
  <c r="AT96"/>
  <c r="AN96"/>
  <c i="9" r="F33"/>
  <c i="1" r="AZ102"/>
  <c i="12" r="F35"/>
  <c i="1" r="AZ106"/>
  <c r="AG117"/>
  <c i="22" r="J37"/>
  <c i="1" r="AV122"/>
  <c r="AT122"/>
  <c r="AN122"/>
  <c i="29" r="J37"/>
  <c i="1" r="AV136"/>
  <c r="AT136"/>
  <c r="AN136"/>
  <c i="33" r="J37"/>
  <c i="1" r="AV144"/>
  <c r="AT144"/>
  <c r="AN144"/>
  <c r="BB160"/>
  <c r="AX160"/>
  <c r="BD160"/>
  <c r="AG163"/>
  <c i="45" r="J37"/>
  <c i="1" r="AV168"/>
  <c r="AT168"/>
  <c r="AN168"/>
  <c r="AG129"/>
  <c r="AU151"/>
  <c r="AU112"/>
  <c r="AU111"/>
  <c i="3" r="F33"/>
  <c i="1" r="AZ96"/>
  <c i="10" r="F33"/>
  <c i="1" r="AZ103"/>
  <c i="18" r="J34"/>
  <c i="1" r="AG114"/>
  <c i="21" r="J37"/>
  <c i="1" r="AV120"/>
  <c r="AT120"/>
  <c r="AN120"/>
  <c i="24" r="J37"/>
  <c i="1" r="AV126"/>
  <c r="AT126"/>
  <c r="AN126"/>
  <c i="29" r="F37"/>
  <c i="1" r="AZ136"/>
  <c r="AZ135"/>
  <c r="AV135"/>
  <c r="AT135"/>
  <c r="AN135"/>
  <c i="31" r="J34"/>
  <c i="1" r="AG141"/>
  <c r="AG140"/>
  <c i="35" r="F37"/>
  <c i="1" r="AZ148"/>
  <c r="AZ147"/>
  <c r="AV147"/>
  <c r="AT147"/>
  <c r="AN147"/>
  <c i="39" r="J37"/>
  <c i="1" r="AV156"/>
  <c r="AT156"/>
  <c r="AN156"/>
  <c i="46" r="J35"/>
  <c i="1" r="AV170"/>
  <c r="AT170"/>
  <c r="AN170"/>
  <c i="5" r="F33"/>
  <c i="1" r="AZ98"/>
  <c i="14" r="J33"/>
  <c i="1" r="AV108"/>
  <c r="AT108"/>
  <c r="AN108"/>
  <c i="17" r="J37"/>
  <c i="1" r="AV113"/>
  <c r="AT113"/>
  <c i="23" r="J37"/>
  <c i="1" r="AV125"/>
  <c r="AT125"/>
  <c r="AN125"/>
  <c i="30" r="J37"/>
  <c i="1" r="AV138"/>
  <c r="AT138"/>
  <c r="AN138"/>
  <c i="36" r="F37"/>
  <c i="1" r="AZ150"/>
  <c r="AZ149"/>
  <c r="AV149"/>
  <c r="AT149"/>
  <c i="43" r="F37"/>
  <c i="1" r="AZ164"/>
  <c r="AZ163"/>
  <c r="AV163"/>
  <c r="AT163"/>
  <c r="AS94"/>
  <c i="7" r="J33"/>
  <c i="1" r="AV100"/>
  <c r="AT100"/>
  <c r="AN100"/>
  <c i="11" r="J33"/>
  <c i="1" r="AV104"/>
  <c r="AT104"/>
  <c r="BD124"/>
  <c r="BA124"/>
  <c r="AW124"/>
  <c i="26" r="J37"/>
  <c i="1" r="AV130"/>
  <c r="AT130"/>
  <c r="AN130"/>
  <c i="32" r="J37"/>
  <c i="1" r="AV142"/>
  <c r="AT142"/>
  <c r="AN142"/>
  <c i="37" r="F37"/>
  <c i="1" r="AZ153"/>
  <c r="BC160"/>
  <c r="AY160"/>
  <c i="44" r="F37"/>
  <c i="1" r="AZ166"/>
  <c r="AZ165"/>
  <c r="AV165"/>
  <c r="AT165"/>
  <c i="5" r="J30"/>
  <c i="1" r="AG98"/>
  <c i="6" r="F33"/>
  <c i="1" r="AZ99"/>
  <c i="10" r="J33"/>
  <c i="1" r="AV103"/>
  <c r="AT103"/>
  <c r="AN103"/>
  <c i="19" r="J37"/>
  <c i="1" r="AV116"/>
  <c r="AT116"/>
  <c r="AN116"/>
  <c i="27" r="J37"/>
  <c i="1" r="AV132"/>
  <c r="AT132"/>
  <c r="AN132"/>
  <c i="34" r="F37"/>
  <c i="1" r="AZ146"/>
  <c r="AZ145"/>
  <c r="AV145"/>
  <c r="AT145"/>
  <c i="38" r="F37"/>
  <c i="1" r="AZ154"/>
  <c r="AG157"/>
  <c i="42" r="F37"/>
  <c i="1" r="AZ162"/>
  <c i="44" r="J37"/>
  <c i="1" r="AV166"/>
  <c r="AT166"/>
  <c r="AN166"/>
  <c i="6" r="J33"/>
  <c i="1" r="AV99"/>
  <c r="AT99"/>
  <c r="AN99"/>
  <c i="11" r="F33"/>
  <c i="1" r="AZ104"/>
  <c i="23" r="F37"/>
  <c i="1" r="AZ125"/>
  <c i="31" r="F37"/>
  <c i="1" r="AZ141"/>
  <c r="BD152"/>
  <c r="AG152"/>
  <c i="41" r="J37"/>
  <c i="1" r="AV161"/>
  <c r="AT161"/>
  <c r="AN161"/>
  <c i="7" r="F33"/>
  <c i="1" r="AZ100"/>
  <c i="11" r="J30"/>
  <c i="1" r="AG104"/>
  <c i="12" r="J35"/>
  <c i="1" r="AV106"/>
  <c r="AT106"/>
  <c r="AN106"/>
  <c i="20" r="F37"/>
  <c i="1" r="AZ118"/>
  <c r="AZ117"/>
  <c r="AV117"/>
  <c r="AT117"/>
  <c i="25" r="F37"/>
  <c i="1" r="AZ128"/>
  <c r="AZ127"/>
  <c r="AV127"/>
  <c r="AT127"/>
  <c i="31" r="J37"/>
  <c i="1" r="AV141"/>
  <c r="AT141"/>
  <c r="BB152"/>
  <c r="AX152"/>
  <c i="38" r="J37"/>
  <c i="1" r="AV154"/>
  <c r="AT154"/>
  <c r="AN154"/>
  <c i="41" r="F37"/>
  <c i="1" r="AZ161"/>
  <c i="8" r="F33"/>
  <c i="1" r="AZ101"/>
  <c i="13" r="J35"/>
  <c i="1" r="AV107"/>
  <c r="AT107"/>
  <c r="BC112"/>
  <c i="17" r="J34"/>
  <c i="1" r="AG113"/>
  <c r="BB112"/>
  <c r="AX112"/>
  <c i="20" r="J37"/>
  <c i="1" r="AV118"/>
  <c r="AT118"/>
  <c r="AN118"/>
  <c i="25" r="J37"/>
  <c i="1" r="AV128"/>
  <c r="AT128"/>
  <c r="AN128"/>
  <c r="BC140"/>
  <c r="AY140"/>
  <c i="32" r="F37"/>
  <c i="1" r="AZ142"/>
  <c r="AG149"/>
  <c r="BC152"/>
  <c r="AY152"/>
  <c i="39" r="F37"/>
  <c i="1" r="AZ156"/>
  <c r="AZ155"/>
  <c r="AV155"/>
  <c r="AT155"/>
  <c r="AN155"/>
  <c r="AG167"/>
  <c i="13" l="1" r="J159"/>
  <c r="J99"/>
  <c i="7" r="J96"/>
  <c i="1" r="AN167"/>
  <c i="46" r="J41"/>
  <c i="1" r="AN165"/>
  <c i="45" r="J43"/>
  <c i="1" r="AN163"/>
  <c i="44" r="J43"/>
  <c i="43" r="J43"/>
  <c i="42" r="J43"/>
  <c i="1" r="AN157"/>
  <c i="41" r="J43"/>
  <c i="40" r="J43"/>
  <c i="39" r="J43"/>
  <c i="38" r="J43"/>
  <c i="1" r="AN149"/>
  <c i="37" r="J43"/>
  <c i="36" r="J43"/>
  <c i="1" r="AN145"/>
  <c i="35" r="J43"/>
  <c i="34" r="J43"/>
  <c i="33" r="J43"/>
  <c i="1" r="AN141"/>
  <c i="32" r="J43"/>
  <c i="31" r="J43"/>
  <c i="30" r="J43"/>
  <c i="29" r="J43"/>
  <c i="28" r="J43"/>
  <c i="27" r="J43"/>
  <c i="1" r="AN127"/>
  <c i="26" r="J43"/>
  <c i="25" r="J43"/>
  <c i="24" r="J43"/>
  <c i="23" r="J43"/>
  <c i="1" r="AN119"/>
  <c i="22" r="J43"/>
  <c i="1" r="AN117"/>
  <c i="21" r="J43"/>
  <c i="20" r="J43"/>
  <c i="1" r="AN114"/>
  <c i="18" r="J100"/>
  <c i="19" r="J43"/>
  <c i="1" r="AN113"/>
  <c i="18" r="J43"/>
  <c i="17" r="J43"/>
  <c i="16" r="J39"/>
  <c i="15" r="J39"/>
  <c i="14" r="J39"/>
  <c i="1" r="AN104"/>
  <c i="12" r="J41"/>
  <c i="11" r="J39"/>
  <c i="10" r="J39"/>
  <c i="9" r="J39"/>
  <c i="8" r="J39"/>
  <c i="7" r="J39"/>
  <c i="1" r="AN98"/>
  <c i="6" r="J39"/>
  <c i="5" r="J39"/>
  <c i="4" r="J39"/>
  <c i="3" r="J39"/>
  <c i="2" r="J39"/>
  <c i="1" r="AN129"/>
  <c r="AN121"/>
  <c r="AN137"/>
  <c r="AN133"/>
  <c r="AN169"/>
  <c r="AU94"/>
  <c r="BC123"/>
  <c r="AY123"/>
  <c r="BA111"/>
  <c r="AW111"/>
  <c r="BC111"/>
  <c r="AY111"/>
  <c r="AY112"/>
  <c r="AX124"/>
  <c r="BC139"/>
  <c r="AY139"/>
  <c r="AZ160"/>
  <c r="AV160"/>
  <c r="AT160"/>
  <c r="AN160"/>
  <c r="BD123"/>
  <c r="BD159"/>
  <c r="BD139"/>
  <c r="BB123"/>
  <c r="AX123"/>
  <c r="AZ140"/>
  <c r="AV140"/>
  <c r="BC159"/>
  <c r="AY159"/>
  <c r="BD111"/>
  <c r="BD151"/>
  <c r="BB139"/>
  <c r="AX139"/>
  <c r="AZ112"/>
  <c r="AV112"/>
  <c r="AW140"/>
  <c r="BA151"/>
  <c r="AW151"/>
  <c r="BA159"/>
  <c r="AW159"/>
  <c r="BA139"/>
  <c r="AW139"/>
  <c r="AZ105"/>
  <c r="AV105"/>
  <c r="AT105"/>
  <c r="BB111"/>
  <c r="AX111"/>
  <c r="BB151"/>
  <c r="AX151"/>
  <c i="13" r="J32"/>
  <c i="1" r="AG107"/>
  <c r="AG105"/>
  <c r="AG112"/>
  <c r="BA123"/>
  <c r="AW123"/>
  <c r="AG151"/>
  <c r="AZ124"/>
  <c r="AV124"/>
  <c r="AT124"/>
  <c r="AN124"/>
  <c r="AZ152"/>
  <c r="AV152"/>
  <c r="AT152"/>
  <c r="AN152"/>
  <c r="AW112"/>
  <c r="AX140"/>
  <c r="BB159"/>
  <c r="AX159"/>
  <c r="AY124"/>
  <c r="AG139"/>
  <c r="AG159"/>
  <c r="BC151"/>
  <c r="AY151"/>
  <c r="AG123"/>
  <c i="13" l="1" r="J41"/>
  <c i="1" r="AN107"/>
  <c r="AN105"/>
  <c r="BD94"/>
  <c r="W33"/>
  <c r="AZ111"/>
  <c r="AV111"/>
  <c r="AT111"/>
  <c r="AZ123"/>
  <c r="AV123"/>
  <c r="AT123"/>
  <c r="AN123"/>
  <c r="AZ151"/>
  <c r="AV151"/>
  <c r="AT151"/>
  <c r="AN151"/>
  <c r="BA94"/>
  <c r="AW94"/>
  <c r="AK30"/>
  <c r="AG111"/>
  <c r="AT140"/>
  <c r="AN140"/>
  <c r="AT112"/>
  <c r="AN112"/>
  <c r="AZ159"/>
  <c r="AV159"/>
  <c r="AT159"/>
  <c r="AN159"/>
  <c r="AZ139"/>
  <c r="AV139"/>
  <c r="AT139"/>
  <c r="AN139"/>
  <c r="BB94"/>
  <c r="AX94"/>
  <c r="BC94"/>
  <c r="W32"/>
  <c l="1" r="AN111"/>
  <c r="AG94"/>
  <c r="AZ94"/>
  <c r="AV94"/>
  <c r="AK29"/>
  <c r="AY94"/>
  <c r="W30"/>
  <c r="W31"/>
  <c l="1" r="AK26"/>
  <c r="W29"/>
  <c r="AT94"/>
  <c l="1" r="AN94"/>
  <c r="AK35"/>
</calcChain>
</file>

<file path=xl/sharedStrings.xml><?xml version="1.0" encoding="utf-8"?>
<sst xmlns="http://schemas.openxmlformats.org/spreadsheetml/2006/main">
  <si>
    <t>Export Komplet</t>
  </si>
  <si>
    <t/>
  </si>
  <si>
    <t>2.0</t>
  </si>
  <si>
    <t>ZAMOK</t>
  </si>
  <si>
    <t>False</t>
  </si>
  <si>
    <t>{36799c13-070b-4aeb-8c79-d5fa37d35fd7}</t>
  </si>
  <si>
    <t>0,01</t>
  </si>
  <si>
    <t>21</t>
  </si>
  <si>
    <t>12</t>
  </si>
  <si>
    <t>REKAPITULACE STAVBY</t>
  </si>
  <si>
    <t xml:space="preserve">v ---  níže se nacházejí doplnkové a pomocné údaje k sestavám  --- v</t>
  </si>
  <si>
    <t>Návod na vyplnění</t>
  </si>
  <si>
    <t>0,001</t>
  </si>
  <si>
    <t>Kód:</t>
  </si>
  <si>
    <t>64025033</t>
  </si>
  <si>
    <t xml:space="preserve">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</si>
  <si>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</si>
  <si>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Cyklická obnova trati v úseku Choceň (včetně) – Pardubice (mimo)</t>
  </si>
  <si>
    <t>KSO:</t>
  </si>
  <si>
    <t>CC-CZ:</t>
  </si>
  <si>
    <t>Místo:</t>
  </si>
  <si>
    <t xml:space="preserve"> </t>
  </si>
  <si>
    <t>Datum:</t>
  </si>
  <si>
    <t>9. 1. 2025</t>
  </si>
  <si>
    <t>Zadavatel:</t>
  </si>
  <si>
    <t>IČ:</t>
  </si>
  <si>
    <t>DIČ:</t>
  </si>
  <si>
    <t>Uchazeč:</t>
  </si>
  <si>
    <t>Vyplň údaj</t>
  </si>
  <si>
    <t>Projektant:</t>
  </si>
  <si>
    <t>True</t>
  </si>
  <si>
    <t>Zpracovatel:</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</si>
  <si>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</si>
  <si>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</si>
  <si>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</si>
  <si>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</si>
  <si>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</si>
  <si>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</si>
  <si>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</si>
  <si>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</si>
  <si>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</si>
  <si>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</si>
  <si>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</si>
  <si>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</si>
  <si>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</si>
  <si>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</si>
  <si>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</si>
  <si>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</si>
  <si>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</si>
  <si>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</si>
  <si>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</si>
  <si>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</si>
  <si>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</si>
  <si>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</si>
  <si>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</si>
  <si>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</si>
  <si>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</si>
  <si>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</si>
  <si>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</si>
  <si>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</si>
  <si>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</si>
  <si>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</si>
  <si>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</si>
  <si>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</si>
  <si>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</si>
  <si>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</si>
  <si>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</si>
  <si>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</si>
  <si>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</si>
  <si>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</si>
  <si>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</si>
  <si>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</si>
  <si>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</si>
  <si>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</si>
  <si>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</si>
  <si>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</si>
  <si>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</si>
  <si>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t>
  </si>
  <si>
    <t>So 01</t>
  </si>
  <si>
    <t>Obnova železničního svršku žst. Choceň km 270,438 - 271,966</t>
  </si>
  <si>
    <t>STA</t>
  </si>
  <si>
    <t>1</t>
  </si>
  <si>
    <t>{105b6876-2dc2-4942-9760-4c4d8c61af2c}</t>
  </si>
  <si>
    <t>2</t>
  </si>
  <si>
    <t>So 02</t>
  </si>
  <si>
    <t xml:space="preserve">Obnova železničního svršku Choceň - –Zámrsk km 271,966 - 278,836 </t>
  </si>
  <si>
    <t>{d886f768-b9b3-4068-9168-0d44bb5d5636}</t>
  </si>
  <si>
    <t>So 03</t>
  </si>
  <si>
    <t>Obnova železničního svršku žst. Zámrsk km 278,836 - 280,289</t>
  </si>
  <si>
    <t>{35a7fea4-b8aa-48d7-983b-af08e4def11d}</t>
  </si>
  <si>
    <t>SO 04</t>
  </si>
  <si>
    <t>Obnova železničního svršku Zámrsk - –Uhersko km 280,289 - 285,849</t>
  </si>
  <si>
    <t>{9b1a35ad-1cce-4303-8492-68db03eb4a8c}</t>
  </si>
  <si>
    <t>SO 05</t>
  </si>
  <si>
    <t>Obnova železničního svršku žst. Uhersko km 285,849 - 287,496</t>
  </si>
  <si>
    <t>{10e482aa-542f-448b-9aca-5cabaac60ac4}</t>
  </si>
  <si>
    <t>SO 06</t>
  </si>
  <si>
    <t>Obnova železničního svršku Uhersko - –Moravany km 287,495 - 290,857</t>
  </si>
  <si>
    <t>{205ad2e2-1691-45fb-a454-3644336412bd}</t>
  </si>
  <si>
    <t>SO 07</t>
  </si>
  <si>
    <t>Obnova železničního svršku žst. Moravany km 290,857 - 292,146</t>
  </si>
  <si>
    <t>{332d651a-9439-49a1-bdfa-91a97aa34881}</t>
  </si>
  <si>
    <t>SO 08</t>
  </si>
  <si>
    <t>Obnova železničního svršku Moravany - –Kostěnice km 292,146 - 294,657</t>
  </si>
  <si>
    <t>{2564bb36-d83b-4077-a5be-9ea49c85eae5}</t>
  </si>
  <si>
    <t>SO 09</t>
  </si>
  <si>
    <t>Obnova železničního svršku žst. Kostěnice km 294,657 - 296,055</t>
  </si>
  <si>
    <t>{727456f4-d322-4e8a-acd5-80c9a31f51d6}</t>
  </si>
  <si>
    <t>SO 10</t>
  </si>
  <si>
    <t>Obnova železničního svršku Kostěnice - –Pardubice km 296,055 - 304,494</t>
  </si>
  <si>
    <t>{752e1611-93aa-4fb7-b329-f4cd9cb41e5e}</t>
  </si>
  <si>
    <t>SO 11</t>
  </si>
  <si>
    <t>Přestavba železničního propustku v km 277,311</t>
  </si>
  <si>
    <t>{53728f06-67ab-4135-bcf5-5e253aa036ad}</t>
  </si>
  <si>
    <t>01</t>
  </si>
  <si>
    <t>Sborník ÚOŽI</t>
  </si>
  <si>
    <t>Soupis</t>
  </si>
  <si>
    <t>{17bf1d1c-ad36-4ab8-aa11-9587b524051d}</t>
  </si>
  <si>
    <t>02</t>
  </si>
  <si>
    <t xml:space="preserve">ÚRS </t>
  </si>
  <si>
    <t>{387fa664-d77b-43fc-8379-0fb4cfe62f34}</t>
  </si>
  <si>
    <t>SO 12</t>
  </si>
  <si>
    <t>Práce na zařízení SEE</t>
  </si>
  <si>
    <t>{96045eb4-2738-45ba-8acf-47217ba773a4}</t>
  </si>
  <si>
    <t>SO 13</t>
  </si>
  <si>
    <t>Materiál objednatele - NEOCEŇOVAT</t>
  </si>
  <si>
    <t>{aee0ee6e-15ae-4809-a7de-a68434354ad7}</t>
  </si>
  <si>
    <t>SO 14</t>
  </si>
  <si>
    <t>VON</t>
  </si>
  <si>
    <t>{72066324-8da8-4ec5-9560-2fed0c41f594}</t>
  </si>
  <si>
    <t>PS 01</t>
  </si>
  <si>
    <t>Zabezpečovací zařízení v úseku Choceň - Zámrsk</t>
  </si>
  <si>
    <t>PRO</t>
  </si>
  <si>
    <t>{e7f41f4e-704f-46b5-9377-c01a0ec74bd1}</t>
  </si>
  <si>
    <t>Traťový úsek Choceň - Zámrsk, venkovní prvky</t>
  </si>
  <si>
    <t>{283fb45b-c1a7-4590-bcdf-e861a53af982}</t>
  </si>
  <si>
    <t>Dle sborníku ÚOŽI</t>
  </si>
  <si>
    <t>3</t>
  </si>
  <si>
    <t>{978e9aa8-e499-41c3-9ebe-7725adaee57c}</t>
  </si>
  <si>
    <t>URS</t>
  </si>
  <si>
    <t>{bade4990-29e2-4564-9aa8-d3c0ca17f955}</t>
  </si>
  <si>
    <t>Stavědlová ústředna SZZ Choceň</t>
  </si>
  <si>
    <t>{60018478-eded-4e79-b0a4-53557fe385a4}</t>
  </si>
  <si>
    <t>{5139b4c1-e586-4d71-a8c1-c6b22f6da6ea}</t>
  </si>
  <si>
    <t>03</t>
  </si>
  <si>
    <t>Technologický objekt AB Sruby km 275,090</t>
  </si>
  <si>
    <t>{ee3f2a32-a9c4-4726-a29c-399a46c2479e}</t>
  </si>
  <si>
    <t>Dle sborníku UOŽI</t>
  </si>
  <si>
    <t>{1bb6bb2f-3ca6-4e8f-90af-4f8eac48e8e9}</t>
  </si>
  <si>
    <t>04</t>
  </si>
  <si>
    <t>Technologický objekt PZZ B km 277,622</t>
  </si>
  <si>
    <t>{0c1ee57e-b894-4dc3-b055-19cd7cff1fd4}</t>
  </si>
  <si>
    <t>{073cf47f-25ff-42a8-bb6d-542127281cd3}</t>
  </si>
  <si>
    <t>05</t>
  </si>
  <si>
    <t>Stavědlová ústředna SZZ Zámrsk</t>
  </si>
  <si>
    <t>{aa080ee7-d13b-4444-abe7-4bb7658d4bf5}</t>
  </si>
  <si>
    <t>Dle sborníku</t>
  </si>
  <si>
    <t>{0897f00d-8304-4151-9256-03ce1a662d99}</t>
  </si>
  <si>
    <t>PS 02</t>
  </si>
  <si>
    <t>Zabezpečovací zařízení v úseku Zámrsk - Uhersko</t>
  </si>
  <si>
    <t>{677222ad-2c0c-44f1-b754-cfa7ed088ca0}</t>
  </si>
  <si>
    <t>Traťový úsek Zámrsk - Uhersko, venkovní prvky</t>
  </si>
  <si>
    <t>{d879f347-8a67-42d6-a048-69246bab2d6c}</t>
  </si>
  <si>
    <t>Dle sbornáku UOŽI</t>
  </si>
  <si>
    <t>{fe290ef0-05ef-47c8-baec-8ac90ba2fab2}</t>
  </si>
  <si>
    <t>Dle sborníku URS</t>
  </si>
  <si>
    <t>{4ec75d93-1fa8-4d09-819a-1e9a40e20275}</t>
  </si>
  <si>
    <t>{b880c80e-bb8b-494d-be0e-14dcff8342f5}</t>
  </si>
  <si>
    <t>{f3e69af0-0eb0-437e-951c-edf74681c799}</t>
  </si>
  <si>
    <t>Technologický objekt Radhošť km 282,154</t>
  </si>
  <si>
    <t>{954ac780-86eb-434e-8eb6-e7c54a6b862e}</t>
  </si>
  <si>
    <t xml:space="preserve">Dle sborníku  UOŽI</t>
  </si>
  <si>
    <t>{a00b41bc-9068-4561-8c5f-fe940ce3d51d}</t>
  </si>
  <si>
    <t>Technologický objekt Sedlišťka km 282,815</t>
  </si>
  <si>
    <t>{781d73eb-179b-40cf-b7ee-d71ed8310b2a}</t>
  </si>
  <si>
    <t>{1c9e4991-e851-455b-9bdb-4ff5f6792559}</t>
  </si>
  <si>
    <t>Technologický objekt Opočno km 284,370</t>
  </si>
  <si>
    <t>{2b5524b5-af74-4d11-9e80-22d5eb5d50c4}</t>
  </si>
  <si>
    <t>{14146219-8ab7-4992-82e9-5b56cc907d81}</t>
  </si>
  <si>
    <t>06</t>
  </si>
  <si>
    <t>Technologický objekt Ostrov km 285,370</t>
  </si>
  <si>
    <t>{e09870ca-e662-4fc0-8b75-55bf30e55a32}</t>
  </si>
  <si>
    <t>{4549ee63-9423-4cac-8c63-0c95f6e02fef}</t>
  </si>
  <si>
    <t>07</t>
  </si>
  <si>
    <t>Stavědlová ústředna SZZ Uhersko</t>
  </si>
  <si>
    <t>{06ad7a63-9b2e-43a9-9fcd-4a4e776e61f4}</t>
  </si>
  <si>
    <t>{71949c7e-05f6-4e43-b2ec-fef8f410d841}</t>
  </si>
  <si>
    <t>PS 03</t>
  </si>
  <si>
    <t>Zabezpečovací zařízení v úseku Uhersko - Moravany</t>
  </si>
  <si>
    <t>{ac474196-a66d-47f8-b892-6f4636dddc5d}</t>
  </si>
  <si>
    <t>Traťový úsek Uhersko - Moravany, venkovní prvky</t>
  </si>
  <si>
    <t>{76cf249a-bd96-4f44-9ea3-c89854216a38}</t>
  </si>
  <si>
    <t>{ef661943-5e05-40a0-900c-824d7c9c2f5d}</t>
  </si>
  <si>
    <t>{74875e18-ffd2-447e-91a7-acb994b78faa}</t>
  </si>
  <si>
    <t>{276077c0-a757-4a64-9e4c-6d02fee3c00e}</t>
  </si>
  <si>
    <t>{5eb9035a-a7df-4e39-ba1d-0754a0a4809e}</t>
  </si>
  <si>
    <t>Technologický objekt PZZ B3 km 289,127</t>
  </si>
  <si>
    <t>{0d4232bc-0173-4d8a-bd8e-142b83223525}</t>
  </si>
  <si>
    <t>{c7759936-4a2f-4d22-b3f1-8a3d867097fc}</t>
  </si>
  <si>
    <t>Technologický objekt PZZ V km 290,194</t>
  </si>
  <si>
    <t>{9b7be153-a317-4297-a114-fa60c7a80cd0}</t>
  </si>
  <si>
    <t>{fcf5a754-8d5e-410d-b746-428973ea72d7}</t>
  </si>
  <si>
    <t>Stavědlová ústředna SZZ Moravany</t>
  </si>
  <si>
    <t>{0e18868a-0cb7-45ff-82e3-44e1de154d8e}</t>
  </si>
  <si>
    <t>{9e90bc47-4c61-4096-b22f-92094f209ecd}</t>
  </si>
  <si>
    <t>PS 04</t>
  </si>
  <si>
    <t>Zabezpečovací zařízení v úseku Moravany - Kostěnice</t>
  </si>
  <si>
    <t>{1cc428e1-4644-4481-9cf2-a892226934b4}</t>
  </si>
  <si>
    <t>Traťový úsek Moravany - Kostěnice, venkovní prvky</t>
  </si>
  <si>
    <t>{88d864da-85a7-4171-a0b1-9d5cfbb7ab07}</t>
  </si>
  <si>
    <t>Dle souboru UOŽI</t>
  </si>
  <si>
    <t>{f063842d-a03d-449f-90df-1b3e32d158cd}</t>
  </si>
  <si>
    <t>Dle souboru URS</t>
  </si>
  <si>
    <t>{7d3842fa-e443-44ac-9d42-2f25503cb81f}</t>
  </si>
  <si>
    <t>{cf6cca32-1bc7-4cde-bfce-1522d09fc70e}</t>
  </si>
  <si>
    <t>{2842b381-0a45-45fb-9f1c-9fe8f8e62cb8}</t>
  </si>
  <si>
    <t>Stavědlová ústředna SZZ Kostěnice</t>
  </si>
  <si>
    <t>{6beaafa4-4b5d-4e50-accd-3b26144720a1}</t>
  </si>
  <si>
    <t>{70faf5ca-7f64-4f9f-b7fa-d79ed5634e29}</t>
  </si>
  <si>
    <t>PS 05</t>
  </si>
  <si>
    <t>Zabezpečovací zařízení v úseku Kostěnice - Pardubice</t>
  </si>
  <si>
    <t>{d4989833-7751-439a-bdb2-044556c610ac}</t>
  </si>
  <si>
    <t>Traťový úsek Kostěnice - Pardubice, venkovní prvky</t>
  </si>
  <si>
    <t>{7ea520ca-67e6-4d2b-8829-c72703d1e36b}</t>
  </si>
  <si>
    <t>{e1fa25cf-6a09-40f3-bd79-f1eff54ac3b0}</t>
  </si>
  <si>
    <t>{8f9ac8fe-17cc-4178-9fc5-21b27a56ba61}</t>
  </si>
  <si>
    <t>{377e415f-ccfa-40af-abdf-5c561bf66f4a}</t>
  </si>
  <si>
    <t>{6ed00bda-ca5c-4213-87ef-9f30f771ab3b}</t>
  </si>
  <si>
    <t>Technologický objekt PZZ Slovany km 302,038</t>
  </si>
  <si>
    <t>{b06cc2e8-faf6-4c97-ad63-8b72d1b37d68}</t>
  </si>
  <si>
    <t>{b13ce9ed-ac2a-4372-9fe5-9f2cecd74596}</t>
  </si>
  <si>
    <t>Stavědlová ústředna SZZ Pardubice</t>
  </si>
  <si>
    <t>{b421bc88-135e-40c0-836b-102ecdd3a9ab}</t>
  </si>
  <si>
    <t>{6e51a375-e17a-4f2e-869b-d75b89dc233b}</t>
  </si>
  <si>
    <t>PS 06</t>
  </si>
  <si>
    <t xml:space="preserve"> VON SSZT</t>
  </si>
  <si>
    <t>{2c773340-978f-4c0b-8315-31497b3b8834}</t>
  </si>
  <si>
    <t>VRN</t>
  </si>
  <si>
    <t>{c2567056-fa22-4588-8051-15e127c42460}</t>
  </si>
  <si>
    <t>KRYCÍ LIST SOUPISU PRACÍ</t>
  </si>
  <si>
    <t>Objekt:</t>
  </si>
  <si>
    <t>So 01 - Obnova železničního svršku žst. Choceň km 270,438 - 271,966</t>
  </si>
  <si>
    <t>REKAPITULACE ČLENĚNÍ SOUPISU PRACÍ</t>
  </si>
  <si>
    <t>Kód dílu - Popis</t>
  </si>
  <si>
    <t>Cena celkem [CZK]</t>
  </si>
  <si>
    <t>Náklady ze soupisu prací</t>
  </si>
  <si>
    <t>-1</t>
  </si>
  <si>
    <t>HSV - Práce a dodávky HSV</t>
  </si>
  <si>
    <t>5 - Komunikace</t>
  </si>
  <si>
    <t>D1 - úsek Brandýs n.O. - Choceň, kol.č. 1 a 2</t>
  </si>
  <si>
    <t xml:space="preserve">    D2 - Přejezd P4890 km 268,095</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</si>
  <si>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</si>
  <si>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</si>
  <si>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</si>
  <si>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</si>
  <si>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</si>
  <si>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</si>
  <si>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</si>
  <si>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</si>
  <si>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</si>
  <si>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</si>
  <si>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</si>
  <si>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</si>
  <si>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</si>
  <si>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</si>
  <si>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</si>
  <si>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</si>
  <si>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5</t>
  </si>
  <si>
    <t>Komunikace</t>
  </si>
  <si>
    <t>K</t>
  </si>
  <si>
    <t>5907050110</t>
  </si>
  <si>
    <t>Dělení kolejnic kyslíkem, soustavy UIC60 nebo R65 Poznámka: 1. V cenách jsou započteny náklady na manipulaci, podložení, označení a provedení řezu kolejnice.</t>
  </si>
  <si>
    <t>kus</t>
  </si>
  <si>
    <t>Sborník UOŽI 01 2025</t>
  </si>
  <si>
    <t>4</t>
  </si>
  <si>
    <t>P</t>
  </si>
  <si>
    <t xml:space="preserve">Poznámka k položce:_x000d_
dle ZD celkem :  48+69=117,00 ks</t>
  </si>
  <si>
    <t>5911655110</t>
  </si>
  <si>
    <t>Demontáž jednoduché výhybky na úložišti betonové pražce soustavy UIC60 Poznámka: 1. V cenách jsou započteny náklady na demontáž do součástí, manipulaci, naložení na dopravní prostředek a uložení vyzískaného materiálu na úložišti.</t>
  </si>
  <si>
    <t>m</t>
  </si>
  <si>
    <t xml:space="preserve">Poznámka k položce:_x000d_
srdcovková část v.č. 3,4,5,6; celkem :  2*7,97+3*2*9,13=70,72 m</t>
  </si>
  <si>
    <t>5911670035</t>
  </si>
  <si>
    <t>Příplatek za demontáž v ose koleje srdcovkové části jednoduché výhybky pražce betonové soustavy UIC60 Poznámka: 1. V cenách jsou započteny náklady za obtížnost demontáže v ose koleje.</t>
  </si>
  <si>
    <t>6</t>
  </si>
  <si>
    <t>5905050225</t>
  </si>
  <si>
    <t>Souvislá výměna KL se snesením KR výhybky pražce betonové Poznámka: 1. V cenách jsou započteny náklady na odtěžení KL, úpravu sklonu a zhutnění pláně, zřízení KL, úpravu směrového a výškového uspořádání do projektované polohy s následným přesným kontrolním zaměřením prostorové polohy koleje po ukončení prací (včetně případných technologických měření prostorové polohy koleje v průběhu prací) a měření mezních stavebních odchylek dle ČSN a technologických veličin a předání tištěných výstupů, úpravu KL do profilu, rozprostření výzisku na terén nebo jeho naložení na dopravní prostředek. 2. V cenách nejsou obsaženy náklady na vyjmutí a vložení KR, dodávku kameniva, následnou úpravu směrového a výškového uspořádání, dodávku a doplnění kameniva pro následnou úpravu směrového a výškového uspořádání, snížení KL pod patou kolejnice, dopravu výzisku na skládku a skládkovné.</t>
  </si>
  <si>
    <t>8</t>
  </si>
  <si>
    <t>5906140135</t>
  </si>
  <si>
    <t>Demontáž kolejového roštu koleje v ose koleje pražce betonové, tvar UIC60, 60E2 Poznámka: 1. V cenách jsou započteny náklady na případné odstranění kameniva, rozebrání roštu do součástí, manipulaci, naložení výzisku na dopravní prostředek a uložení na úložišti. 2. V cenách nejsou obsaženy náklady na dopravu a vytřídění.</t>
  </si>
  <si>
    <t>km</t>
  </si>
  <si>
    <t>10</t>
  </si>
  <si>
    <t>Poznámka k položce:_x000d_
mezi ZV č.4 a ZV č. 5</t>
  </si>
  <si>
    <t>5905050055</t>
  </si>
  <si>
    <t>Souvislá výměna KL se snesením KR koleje pražce betonové Poznámka: 1. V cenách jsou započteny náklady na odtěžení KL, úpravu sklonu a zhutnění pláně, zřízení KL, úpravu směrového a výškového uspořádání do projektované polohy s následným přesným kontrolním zaměřením prostorové polohy koleje po ukončení prací (včetně případných technologických měření prostorové polohy koleje v průběhu prací) a měření mezních stavebních odchylek dle ČSN a technologických veličin a předání tištěných výstupů, úpravu KL do profilu, rozprostření výzisku na terén nebo jeho naložení na dopravní prostředek. 2. V cenách nejsou obsaženy náklady na vyjmutí a vložení KR, dodávku kameniva, následnou úpravu směrového a výškového uspořádání, dodávku a doplnění kameniva pro následnou úpravu směrového a výškového uspořádání, snížení KL pod patou kolejnice, dopravu výzisku na skládku a skládkovné.</t>
  </si>
  <si>
    <t>5914015040</t>
  </si>
  <si>
    <t>Čištění odvodňovacích zařízení ručně příkopová zídka s krytem Poznámka: 1. V cenách jsou započteny náklady na vyčištění od nánosu a nečistot a rozprostření výzisku na terén nebo naložení na dopravní prostředek. 2. V cenách nejsou obsaženy náklady na dopravu a skládkovné.</t>
  </si>
  <si>
    <t>m3</t>
  </si>
  <si>
    <t>16</t>
  </si>
  <si>
    <t>Poznámka k položce:_x000d_
mezi k.č.2 a výtažnou km 270,438-270,748 tj. 310m</t>
  </si>
  <si>
    <t>9</t>
  </si>
  <si>
    <t>9902100100</t>
  </si>
  <si>
    <t>Doprava materiálu těžkou mechanizací nosnosti přes 3,5 t sypanin (kameniva, písku, suti, dlažebních kostek, atd.) do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</si>
  <si>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t</t>
  </si>
  <si>
    <t>18</t>
  </si>
  <si>
    <t xml:space="preserve">Poznámka k položce:_x000d_
odvoz suti pro uložení na mezideponii na pozemku OŘ_x000d_
celkem :  (7,97*4,5*0,55+3*9,13*4,5*0,55+7*3,4*0,55)*1,8+15,912*2+78*1,5=329,915 t</t>
  </si>
  <si>
    <t>9902900100</t>
  </si>
  <si>
    <t>Naložení sypanin, drobného kusového materiálu, suti Poznámka: 1. Ceny jsou určeny pro nakládání materiálu v případech, kdy není naložení součástí dodávky materiálu nebo není uvedeno v popisu cen a pro nakládání z meziskládky. 2. Ceny se použijí i pro nakládání materiálu z vlastních zásob objednatele.</t>
  </si>
  <si>
    <t>20</t>
  </si>
  <si>
    <t xml:space="preserve">Poznámka k položce:_x000d_
naložení suti na mezideponii pro odvoz na skládku_x000d_
celkem :  (7,97*4,5*0,55+3*9,13*4,5*0,55+7*3,4*0,55)*1,8+15,912*2+78*1,5=329,915 t</t>
  </si>
  <si>
    <t>11</t>
  </si>
  <si>
    <t>22</t>
  </si>
  <si>
    <t xml:space="preserve">Poznámka k položce:_x000d_
odvoz suti na skládku_x000d_
celkem :  (7,97*4,5*0,55+3*9,13*4,5*0,55+7*3,4*0,55)*1,8+15,912*2+78*1,5=329,915 t</t>
  </si>
  <si>
    <t>9902109200</t>
  </si>
  <si>
    <t>Doprava materiálu těžkou mechanizací nosnosti přes 3,5 t sypanin (kameniva, písku, suti, dlažebních kostek, atd.) příplatek za každých dalších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</si>
  <si>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24</t>
  </si>
  <si>
    <t xml:space="preserve">Poznámka k položce:_x000d_
odvoz suti na skládku - cca 30 km -  (30-10)/10=2_x000d_
celkem :  2*329,915=659,83 t</t>
  </si>
  <si>
    <t>13</t>
  </si>
  <si>
    <t>9909000100</t>
  </si>
  <si>
    <t>Poplatek za uložení suti nebo hmot na oficiální skládku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</si>
  <si>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26</t>
  </si>
  <si>
    <t xml:space="preserve">Poznámka k položce:_x000d_
poplatek za uložení suti na skládku_x000d_
celkem :  (7,97*4,5*0,55+3*9,13*4,5*0,55+7*3,4*0,55)*1,8+15,912*2+78*1,5=329,915 t</t>
  </si>
  <si>
    <t>15</t>
  </si>
  <si>
    <t>5911641110</t>
  </si>
  <si>
    <t>Montáž jednoduché výhybky v ose koleje betonové pražce soustavy UIC60 Poznámka: 1. V cenách jsou započteny náklady na manipulaci na pražcovém podloží, nanesení součástí, montáž podle montážního plánu, přezkoušení doléhání jazyků a ošetření součástí mazivem. Demontáž součástí před položením. 2. V cenách nejsou obsaženy náklady na dodávku materiálu.</t>
  </si>
  <si>
    <t>30</t>
  </si>
  <si>
    <t>5906130325</t>
  </si>
  <si>
    <t>Montáž kolejového roštu v ose koleje pražce betonové vystrojené, tvar UIC60, 60E2 Poznámka: 1. V cenách jsou započteny náklady na manipulaci a montáž KR, u pražců dřevěných nevystrojených i na vrtání pražců. 2. V cenách nejsou obsaženy náklady na dodávku materiálu.</t>
  </si>
  <si>
    <t>32</t>
  </si>
  <si>
    <t>17</t>
  </si>
  <si>
    <t>M</t>
  </si>
  <si>
    <t>5955101000</t>
  </si>
  <si>
    <t>Kamenivo drcené štěrk frakce 31,5/63 (32/63) třídy BI</t>
  </si>
  <si>
    <t>34</t>
  </si>
  <si>
    <t xml:space="preserve">Poznámka k položce:_x000d_
srdcovková část v.č. 3,4,5,6; celkem :  (7,97*4,5*0,55+3*9,13*4,5*0,55+7*3,4*0,55)*2=201,212 t</t>
  </si>
  <si>
    <t>19</t>
  </si>
  <si>
    <t>38</t>
  </si>
  <si>
    <t xml:space="preserve">Poznámka k položce:_x000d_
lom Zárubka - 74 km_x000d_
celkem :  201,212 t_x000d_
</t>
  </si>
  <si>
    <t>40</t>
  </si>
  <si>
    <t xml:space="preserve">Poznámka k položce:_x000d_
lom Zárubka - 74 km : 74-10=64/10 - zaokrouhleno na 7 _x000d_
celkem :  7*201,212=1408,484 t</t>
  </si>
  <si>
    <t>5906015120</t>
  </si>
  <si>
    <t>Výměna pražce malou těžící mechanizací v KL otevřeném i zapuštěném pražec betonový příčný vystrojený Poznámka: 1. V cenách jsou započteny náklady na výměnu pražce za použití malé těžící mechanizace, demontáž upevňovadel, odstranění KL a části stezky, vysunutí a výměna pražce, montáž upevňovadel, přehození kameniva, podbití pražce, úprava KL a části stezky, případné snížení KL pod patou kolejnice. Ošetření součástí mazivem a naložení výzisku na dopravní prostředek. U nevystrojených a výhybkových pražců dřevěných vrtání otvorů pro vrtule, impregnaci otvorů včetně impregnačního materiálu. 2. V cenách nejsou obsaženy náklady na dodávku materiálu, dopravu výzisku na skládku a skládkovné.</t>
  </si>
  <si>
    <t>42</t>
  </si>
  <si>
    <t>Poznámka k položce:_x000d_
výměna pražců pod LIS v k.č. 1 a 2 a v km 270,428-271,966 : 6*2+2*5=22,00 ks</t>
  </si>
  <si>
    <t>5906015130</t>
  </si>
  <si>
    <t>Výměna pražce malou těžící mechanizací v KL otevřeném i zapuštěném pražec betonový výhybkový délky do 3 m Poznámka: 1. V cenách jsou započteny náklady na výměnu pražce za použití malé těžící mechanizace, demontáž upevňovadel, odstranění KL a části stezky, vysunutí a výměna pražce, montáž upevňovadel, přehození kameniva, podbití pražce, úprava KL a části stezky, případné snížení KL pod patou kolejnice. Ošetření součástí mazivem a naložení výzisku na dopravní prostředek. U nevystrojených a výhybkových pražců dřevěných vrtání otvorů pro vrtule, impregnaci otvorů včetně impregnačního materiálu. 2. V cenách nejsou obsaženy náklady na dodávku materiálu, dopravu výzisku na skládku a skládkovné.</t>
  </si>
  <si>
    <t>44</t>
  </si>
  <si>
    <t>Poznámka k položce:_x000d_
dle ZD, celkem 13,00 ks</t>
  </si>
  <si>
    <t>23</t>
  </si>
  <si>
    <t>5906015140</t>
  </si>
  <si>
    <t>Výměna pražce malou těžící mechanizací v KL otevřeném i zapuštěném pražec betonový výhybkový délky přes 3 do 4 m Poznámka: 1. V cenách jsou započteny náklady na výměnu pražce za použití malé těžící mechanizace, demontáž upevňovadel, odstranění KL a části stezky, vysunutí a výměna pražce, montáž upevňovadel, přehození kameniva, podbití pražce, úprava KL a části stezky, případné snížení KL pod patou kolejnice. Ošetření součástí mazivem a naložení výzisku na dopravní prostředek. U nevystrojených a výhybkových pražců dřevěných vrtání otvorů pro vrtule, impregnaci otvorů včetně impregnačního materiálu. 2. V cenách nejsou obsaženy náklady na dodávku materiálu, dopravu výzisku na skládku a skládkovné.</t>
  </si>
  <si>
    <t>46</t>
  </si>
  <si>
    <t>Poznámka k položce:_x000d_
dle ZD, celkem 71,00 ks _x000d_
pražce v srdcovkové části v.č. 3,4,5,6 budou vyměněny při demontáži a montáži výhybek v ose</t>
  </si>
  <si>
    <t>5906015150</t>
  </si>
  <si>
    <t>Výměna pražce malou těžící mechanizací v KL otevřeném i zapuštěném pražec betonový výhybkový délky přes 4 do 5 m Poznámka: 1. V cenách jsou započteny náklady na výměnu pražce za použití malé těžící mechanizace, demontáž upevňovadel, odstranění KL a části stezky, vysunutí a výměna pražce, montáž upevňovadel, přehození kameniva, podbití pražce, úprava KL a části stezky, případné snížení KL pod patou kolejnice. Ošetření součástí mazivem a naložení výzisku na dopravní prostředek. U nevystrojených a výhybkových pražců dřevěných vrtání otvorů pro vrtule, impregnaci otvorů včetně impregnačního materiálu. 2. V cenách nejsou obsaženy náklady na dodávku materiálu, dopravu výzisku na skládku a skládkovné.</t>
  </si>
  <si>
    <t>48</t>
  </si>
  <si>
    <t>Poznámka k položce:_x000d_
dle ZD, celkem 26,00 ks_x000d_
pražce v srdcovkové části v.č. 3,4,5,6 budou vyměněny při demontáži a montáži výhybek v ose</t>
  </si>
  <si>
    <t>25</t>
  </si>
  <si>
    <t>5908050040</t>
  </si>
  <si>
    <t>Výměna upevnění bezpokladnicového komplet Poznámka: 1. V cenách jsou započteny náklady na demontáž, výměnu a montáž, ošetření součástí mazivem a naložení výzisku na dopravní prostředek. 2. V cenách nejsou obsaženy náklady na vrtání pražce a dodávku materiálu.</t>
  </si>
  <si>
    <t>50</t>
  </si>
  <si>
    <t xml:space="preserve">Poznámka k položce:_x000d_
dle ZD, celkem v k.č. 1 a 2 :  1000,00 ks (Skl14)</t>
  </si>
  <si>
    <t>5908050005</t>
  </si>
  <si>
    <t>Výměna upevnění podkladnicového komplet Poznámka: 1. V cenách jsou započteny náklady na demontáž, výměnu a montáž, ošetření součástí mazivem a naložení výzisku na dopravní prostředek. 2. V cenách nejsou obsaženy náklady na vrtání pražce a dodávku materiálu.</t>
  </si>
  <si>
    <t>52</t>
  </si>
  <si>
    <t xml:space="preserve">Poznámka k položce:_x000d_
dle ZD, celkem v k.č. 1 a 2 :  1000,00 ks (Skl24)</t>
  </si>
  <si>
    <t>27</t>
  </si>
  <si>
    <t>5908052010</t>
  </si>
  <si>
    <t>Výměna podložky pryžové pod patu kolejnice Poznámka: 1. V cenách jsou započteny náklady na demontáž upevňovadel, výměnu součásti, montáž upevňovadel a ošetření součástí mazivem. 2. V cenách nejsou obsaženy náklady na dodávku materiálu.</t>
  </si>
  <si>
    <t>54</t>
  </si>
  <si>
    <t xml:space="preserve">Poznámka k položce:_x000d_
dle ZD, celkem v k.č. 1 a 2 :  5000,00 ks</t>
  </si>
  <si>
    <t>28</t>
  </si>
  <si>
    <t>5911287010</t>
  </si>
  <si>
    <t>Výměna podkladnice ve výhybce pražce betonové soustavy UIC60 Poznámka: 1. V cenách jsou započteny náklady na demontáž, výměnu a montáž dílu a ošetření součástí mazivem. 2. V cenách nejsou obsaženy náklady na dodávku materiálu.</t>
  </si>
  <si>
    <t>56</t>
  </si>
  <si>
    <t xml:space="preserve">Poznámka k položce:_x000d_
dle ZD, celkem :  50+50=100 ks</t>
  </si>
  <si>
    <t>29</t>
  </si>
  <si>
    <t>9902900200</t>
  </si>
  <si>
    <t>Naložení objemnějšího kusového materiálu, vybouraných hmot Poznámka: 1. Ceny jsou určeny pro nakládání materiálu v případech, kdy není naložení součástí dodávky materiálu nebo není uvedeno v popisu cen a pro nakládání z meziskládky. 2. Ceny se použijí i pro nakládání materiálu z vlastních zásob objednatele.</t>
  </si>
  <si>
    <t>58</t>
  </si>
  <si>
    <t xml:space="preserve">Poznámka k položce:_x000d_
naložení vyzískaných příčných pražců : 22*0,327=7,194 t_x000d_
naloženívyzískaných výhybkových pražců :  469,4*0,16=75,140 t_x000d_
naložení vyzískaných kompletů :  (1000+1000)*0,00105=2,100 t_x000d_
naložení vyzískaných pryž.podložek : 5000*0,00018=0,9 t_x000d_
naložení vyzískaných podkladnic :  (50+50)*0,02=2 t_x000d_
celkem :  3,924+75,104+2,1+0,9+2=87,298 t</t>
  </si>
  <si>
    <t>9902200100</t>
  </si>
  <si>
    <t>Doprava materiálu těžkou mechanizací nosnosti přes 3,5 t objemnějšího kusového materiálu (prefabrikátů, stožárů, výhybek, rozvaděčů, vybouraných hmot atd.) do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</si>
  <si>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60</t>
  </si>
  <si>
    <t xml:space="preserve">Poznámka k položce:_x000d_
přeprava vyzískaných příčných pražců : 22*0,327=7,194 t_x000d_
přeprava vyzískaných výhybkových pražců :  469,4*0,16=75,140 t_x000d_
přeprava vyzískaných kompletů :  (1000+1000)*0,00105=2,100 t_x000d_
přeprava vyzískaných pryž.podložek : 5000*0,00018=0,9 t_x000d_
přeprava vyzískaných podkladnic :  (50+50)*0,02=2 t_x000d_
celkem :  3,924+75,104+2,1+0,9+2=87,298 t</t>
  </si>
  <si>
    <t>31</t>
  </si>
  <si>
    <t>62</t>
  </si>
  <si>
    <t xml:space="preserve">Poznámka k položce:_x000d_
naložení nových příčných pražců : 22*0,327=7,194 t_x000d_
naložení nových výhybkových pražců :  469,4*0,16=75,140 t_x000d_
naložení nových kompletů :  (1000+1000)*0,00105=2,100 t_x000d_
naložení nových pryž.podložek : 5000*0,00018=0,9 t_x000d_
naložení nových podkladnic :  (50+50)*0,02=2 t_x000d_
celkem :  3,924+75,104+2,1+0,9+2=87,298 t</t>
  </si>
  <si>
    <t>64</t>
  </si>
  <si>
    <t xml:space="preserve">Poznámka k položce:_x000d_
přeprava nových příčných pražců : 22*0,327=7,194 t_x000d_
přeprava nových  výhybkových pražců :  469,4*0,16=75,140 t_x000d_
přeprava nových  kompletů :  (1000+1000)*0,00105=2,100 t_x000d_
přeprava nových  pryž.podložek : 5000*0,00018=0,9 t_x000d_
přeprava nových  podkladnic :  (50+50)*0,02=2 t_x000d_
celkem :  3,924+75,104+2,1+0,9+2=87,298 t</t>
  </si>
  <si>
    <t>5907010015</t>
  </si>
  <si>
    <t>Výměna LISŮ tvar UIC60, 60E2 Poznámka: 1. V cenách jsou započteny náklady na demontáž upevňovadel, výměnu LISU, montáž upevňovadel, demontáž a zpětnou montáž lanového propojení, případnou úpravu dilatačních spár, zřízení nebo demontáž prozatímních styků a ošetření součástí mazivem. 2. V cenách nejsou započteny náklady na dělení kolejnic, zřízení svaru, demontáž nebo montáž styků.</t>
  </si>
  <si>
    <t>66</t>
  </si>
  <si>
    <t xml:space="preserve">Poznámka k položce:_x000d_
celkem v k.č. 1 a 2 :  8*4+16*5+4*7=140,00 m_x000d_
celkem ve výhybkách :  16*4+8*5=104,00 m_x000d_
celkem :  140+104=244,00 m</t>
  </si>
  <si>
    <t>33</t>
  </si>
  <si>
    <t>5907015006</t>
  </si>
  <si>
    <t>Ojedinělá výměna kolejnic stávající upevnění, tvar UIC60, 60E2 Poznámka: 1. V cenách jsou započteny náklady na demontáž upevňovadel, výměnu kolejnic, dílů a součástí, úpravu dilatačních spár, pryžových podložek, montáž upevňovadel, zřízení nebo demontáž prozatímních styků a ošetření součástí mazivem. 2. V cenách nejsou započteny náklady na dělení kolejnic, zřízení svaru, demontáž nebo montáž styků.</t>
  </si>
  <si>
    <t>68</t>
  </si>
  <si>
    <t xml:space="preserve">Poznámka k položce:_x000d_
celkem v k.č. 1 a 2 :  4*12,5=50,00 m</t>
  </si>
  <si>
    <t>5911043010</t>
  </si>
  <si>
    <t>Výměna jazyků a opornic výhybky jednoduché s třemi čelisťovými závěry soustavy UIC60 Poznámka: 1. V cenách jsou započteny náklady na zřízení nebo demontáž prozatímních styků, demontáž upevňovadel, závěrů a dílů, výměnu a montáž dílů, úpravu pryžových podložek a dilatačních spár, montáž závěrů a upevňovadel, seřízení závěrů, provedení západkové zkoušky a ošetření součástí mazivem. 2. V cenách nejsou započteny náklady na dodávku dílů, dělení kolejnic, zřízení svaru, demontáž a montáž opěrek a styků.</t>
  </si>
  <si>
    <t>70</t>
  </si>
  <si>
    <t xml:space="preserve">Poznámka k položce:_x000d_
výměna jazyků ve výhybkách -  1:9 - celkem 2*14,358 m_x000d_
výměna jazyků ve výhybkách -  1:12 - celkem 10*17,358 _x000d_
výměna jazyků ve výhybkách -  1:14 - celkem 11*19,158 m_x000d_
výměna jazyků ve výhybkách - celkem 413,034 m_x000d_
výměna opornic ve výhybkách -  1:9 - celkem 2*2*15,256 m_x000d_
výměna opornic ve výhybkách -  1:12 - celkem  2*6*18,256 m_x000d_
výměna opornic ve výhybkách -  1:14 - celkem 2*8*20,056 m_x000d_
výměna opornic ve výhybkách -  celkem :  433,688 m_x000d_
celkem :  413,034+433,688=846,722 m</t>
  </si>
  <si>
    <t>35</t>
  </si>
  <si>
    <t>5911060010</t>
  </si>
  <si>
    <t>Výměna výhybkové kolejnice přímé tv. UIC60 Poznámka: 1. V cenách jsou započteny náklady na montáž nebo demontáž prozatímních styků, demontáž upevňovadel, demontáž, výměna kolejnice, úpravu dilatačních spár a pryžových podložek, montáž upevňovadel a ošetření součástí mazivem. 2. V cenách nejsou započteny náklady na dodávku materiálu, dělení kolejnic, zřízení svaru nebo styku a ošetření součástí mazivem.</t>
  </si>
  <si>
    <t>72</t>
  </si>
  <si>
    <t xml:space="preserve">Poznámka k položce:_x000d_
výměna kolejnic u přídržnice v přímé -  celkem :  155,20 m</t>
  </si>
  <si>
    <t>36</t>
  </si>
  <si>
    <t>5911060110</t>
  </si>
  <si>
    <t>Výměna výhybkové kolejnice ohnuté tv. UIC60 Poznámka: 1. V cenách jsou započteny náklady na montáž nebo demontáž prozatímních styků, demontáž upevňovadel, demontáž, výměna kolejnice, úpravu dilatačních spár a pryžových podložek, montáž upevňovadel a ošetření součástí mazivem. 2. V cenách nejsou započteny náklady na dodávku materiálu, dělení kolejnic, zřízení svaru nebo styku a ošetření součástí mazivem.</t>
  </si>
  <si>
    <t>74</t>
  </si>
  <si>
    <t xml:space="preserve">Poznámka k položce:_x000d_
výměna kolejnic u přídržnice v odbočce -  celkem :  123,20 m</t>
  </si>
  <si>
    <t>37</t>
  </si>
  <si>
    <t>5911113210</t>
  </si>
  <si>
    <t>Výměna srdcovky jednoduché z částmi z odlévané oceli (ZMB) soustavy UIC60 Poznámka: 1. V cenách jsou započteny náklady na zřízení a demontáž prozatímních styků, montáž dílu a upevňovadel, ošetření součástí mazivem a provedení západkové zkoušky. 2. V cenách nejsou obsaženy náklady na dodávku materiálu, dělení kolejnic, zřízení svaru, demontáž a montáž styků.</t>
  </si>
  <si>
    <t>76</t>
  </si>
  <si>
    <t xml:space="preserve">Poznámka k položce:_x000d_
výměna srdcovky 1:9  -  celkem :  1*1,276=1,276 t_x000d_
výměna srdcovky 1:12  -  celkem :  1*1,885=1,885 t_x000d_
výměna srdcovky 1:14  -  celkem :  3*2,394=7,182 t_x000d_
celkem :  1,276+1,885+7,182=10,343 t_x000d_
srdcovky ve v.č. 3,4,5,6 budou vyměněny při demontáži a montáži výhybek v ose</t>
  </si>
  <si>
    <t>5911117010</t>
  </si>
  <si>
    <t>Výměna přídržnice srdcovky jednoduché typ Kn60 přímé soustavy UIC60 Poznámka: 1. V cenách jsou započteny náklady na výměnu přídržnice, vymezení šíře žlábku a ošetření součástí mazivem. 2. V cenách nejsou obsaženy náklady na dodávku dílu.</t>
  </si>
  <si>
    <t>78</t>
  </si>
  <si>
    <t xml:space="preserve">Poznámka k položce:_x000d_
dle ZD celkem :  88,50 m</t>
  </si>
  <si>
    <t>39</t>
  </si>
  <si>
    <t>5911117110</t>
  </si>
  <si>
    <t>Výměna přídržnice srdcovky jednoduché typ Kn60 ohnuté soustavy UIC60 Poznámka: 1. V cenách jsou započteny náklady na výměnu přídržnice, vymezení šíře žlábku a ošetření součástí mazivem. 2. V cenách nejsou obsaženy náklady na dodávku dílu.</t>
  </si>
  <si>
    <t>80</t>
  </si>
  <si>
    <t xml:space="preserve">Poznámka k položce:_x000d_
dle ZD celkem :  28,86 m</t>
  </si>
  <si>
    <t>82</t>
  </si>
  <si>
    <t xml:space="preserve">Poznámka k položce:_x000d_
naložení vyzískaných LIS :  244*0,07=17,080 t_x000d_
naložení vyzískaných kolejnic :  (50+155,2+123,2)*0,06=19,704 t_x000d_
naložení vyzískaných jazyků :  2*905+10*1,098+11*1,224=26,254 t_x000d_
naložení vyzískaných opornic :  2*0,916+10*1,091+11*1,199=25,931 t_x000d_
naložení vyzískaných srdcovek :  2,552+7,54+7,182=17,274 t_x000d_
naložení vyzískaných přídržnic :  (88,5+28,86)*0,0315=3,697 t_x000d_
celkem :  19,704+26,254+25,931+17,274+3,697=109,94 t</t>
  </si>
  <si>
    <t>41</t>
  </si>
  <si>
    <t>84</t>
  </si>
  <si>
    <t xml:space="preserve">Poznámka k položce:_x000d_
přeprava vyzískaných LIS :  244*0,07=17,080 t_x000d_
přeprava vyzískaných kolejnic :  (50+155,2+123,2)*0,06=19,704 t_x000d_
přeprava vyzískaných jazyků :  2*905+10*1,098+11*1,224=26,254 t_x000d_
přeprava vyzískaných opornic :  2*0,916+10*1,091+11*1,199=25,931 t_x000d_
přeprava vyzískaných srdcovek :  2,552+7,54+7,182=17,274 t_x000d_
přeprava vyzískaných přídržnic :  (88,5+28,86)*0,0315=3,697 t_x000d_
celkem :  19,704+26,254+25,931+17,274+3,697=109,94 t</t>
  </si>
  <si>
    <t>86</t>
  </si>
  <si>
    <t xml:space="preserve">Poznámka k položce:_x000d_
naložení novýchch LIS :  244*0,07=17,080 t_x000d_
naložení novýchch kolejnic :  (50+155,2+123,2)*0,06=19,704 t_x000d_
naložení novýchch  jazyků :  2*905+10*1,098+11*1,224=26,254 t_x000d_
naložení novýchch  opornic :  2*0,916+10*1,091+11*1,199=25,931 t_x000d_
naložení novýchch  srdcovek :  2,552+7,54+7,182=17,274 t_x000d_
naložení novýchch přídržnic :  (88,5+28,86)*0,0315=3,697 t_x000d_
celkem :  19,704+26,254+25,931+17,274+3,697=109,94 t</t>
  </si>
  <si>
    <t>43</t>
  </si>
  <si>
    <t>88</t>
  </si>
  <si>
    <t xml:space="preserve">Poznámka k položce:_x000d_
přeprava nových LIS :  244*0,07=17,080 t_x000d_
přeprava novýchkolejnic :  (50+155,2+123,2)*0,06=19,704 t_x000d_
přeprava nových jazyků :  2*905+10*1,098+11*1,224=26,254 t_x000d_
přeprava nových opornic :  2*0,916+10*1,091+11*1,199=25,931 t_x000d_
přeprava nových srdcovek :  2,552+7,54+7,182=17,274 t_x000d_
přeprava nových přídržnic :  (88,5+28,86)*0,0315=3,697 t_x000d_
celkem :  19,704+26,254+25,931+17,274+3,697=109,94 t</t>
  </si>
  <si>
    <t>R1</t>
  </si>
  <si>
    <t>Opravné souvislé broušení kolejnic R260 příčný a podélný profil oprava příčného a podélného profilu - 1m=1m koleje</t>
  </si>
  <si>
    <t>90</t>
  </si>
  <si>
    <t xml:space="preserve">Poznámka k položce:_x000d_
dle ZD kol.č. 1 a 2 celkem :  2660,00 m</t>
  </si>
  <si>
    <t>45</t>
  </si>
  <si>
    <t>5910075110</t>
  </si>
  <si>
    <t>Opravná reprofilace opornice šíře plochy do 30 mm hloubky do 2 mm Poznámka: 1. V cenách jsou započteny náklady na odstranění převalků a povrchových vad, optimalizace příčného profilu a geometrie dílů výhybky, náklady na záznam tvaru příčného profilu před a po reprofilaci včetně fotodokumentace. Počet záznamů příčných profilů kolejnicových součástí výhybek při jejich reprofilaci je stanoven smluvním vztahem a vychází z předpisů správce infrastruktury.</t>
  </si>
  <si>
    <t>92</t>
  </si>
  <si>
    <t xml:space="preserve">Poznámka k položce:_x000d_
dle ZD celkem :  537,53 m</t>
  </si>
  <si>
    <t>5910075010</t>
  </si>
  <si>
    <t>Opravná reprofilace jazyka šíře plochy do 30 mm hloubky do 2 mm Poznámka: 1. V cenách jsou započteny náklady na odstranění převalků a povrchových vad, optimalizace příčného profilu a geometrie dílů výhybky, náklady na záznam tvaru příčného profilu před a po reprofilaci včetně fotodokumentace. Počet záznamů příčných profilů kolejnicových součástí výhybek při jejich reprofilaci je stanoven smluvním vztahem a vychází z předpisů správce infrastruktury.</t>
  </si>
  <si>
    <t>94</t>
  </si>
  <si>
    <t xml:space="preserve">Poznámka k položce:_x000d_
dle ZD celkem :  511,86 m</t>
  </si>
  <si>
    <t>47</t>
  </si>
  <si>
    <t>5910075210</t>
  </si>
  <si>
    <t>Opravná reprofilace výhybkové kolejnice šíře plochy do 30 mm hloubky do 2 mm Poznámka: 1. V cenách jsou započteny náklady na odstranění převalků a povrchových vad, optimalizace příčného profilu a geometrie dílů výhybky, náklady na záznam tvaru příčného profilu před a po reprofilaci včetně fotodokumentace. Počet záznamů příčných profilů kolejnicových součástí výhybek při jejich reprofilaci je stanoven smluvním vztahem a vychází z předpisů správce infrastruktury.</t>
  </si>
  <si>
    <t>96</t>
  </si>
  <si>
    <t xml:space="preserve">Poznámka k položce:_x000d_
dle ZD celkem :  1461,377 m</t>
  </si>
  <si>
    <t>5910080110</t>
  </si>
  <si>
    <t>Opravná reprofilace srdcovky jednoduché 1:7,5 a 1:9 hloubky do 2 mm Poznámka: 1. V cenách jsou započteny náklady na odstranění vznikajících převalků, povrchových vad a měření profilu srdcovky šablonou, náklady na záznam tvaru příčného profilu před a po reprofilaci včetně fotodokumentace. Počet záznamů příčných profilů kolejnicových součástí výhybek při jejich reprofilaci je stanoven smluvním vztahem a vychází z předpisů správce infrastruktury.</t>
  </si>
  <si>
    <t>98</t>
  </si>
  <si>
    <t xml:space="preserve">Poznámka k položce:_x000d_
dle ZD  v.č. 4,64,  tv. 1:9-300 - celkem :  2,00 ks</t>
  </si>
  <si>
    <t>49</t>
  </si>
  <si>
    <t>5910080210</t>
  </si>
  <si>
    <t>Opravná reprofilace srdcovky jednoduché 1:11 a 1:12 hloubky do 2 mm Poznámka: 1. V cenách jsou započteny náklady na odstranění vznikajících převalků, povrchových vad a měření profilu srdcovky šablonou, náklady na záznam tvaru příčného profilu před a po reprofilaci včetně fotodokumentace. Počet záznamů příčných profilů kolejnicových součástí výhybek při jejich reprofilaci je stanoven smluvním vztahem a vychází z předpisů správce infrastruktury.</t>
  </si>
  <si>
    <t>100</t>
  </si>
  <si>
    <t xml:space="preserve">Poznámka k položce:_x000d_
dle ZD v.č. 1,3,5,6,8,11,  tv. 1:12-500 - celkem :  6,00 ks</t>
  </si>
  <si>
    <t>5910080310</t>
  </si>
  <si>
    <t>Opravná reprofilace srdcovky jednoduché 1:14 a 1:18,5 hloubky do 2 mm Poznámka: 1. V cenách jsou započteny náklady na odstranění vznikajících převalků, povrchových vad a měření profilu srdcovky šablonou, náklady na záznam tvaru příčného profilu před a po reprofilaci včetně fotodokumentace. Počet záznamů příčných profilů kolejnicových součástí výhybek při jejich reprofilaci je stanoven smluvním vztahem a vychází z předpisů správce infrastruktury.</t>
  </si>
  <si>
    <t>102</t>
  </si>
  <si>
    <t xml:space="preserve">Poznámka k položce:_x000d_
dle ZD v.č. 7,51,54,57,58,59,63,  tv. 1:14-760 - celkem :  7,00 ks</t>
  </si>
  <si>
    <t>51</t>
  </si>
  <si>
    <t>5910090560</t>
  </si>
  <si>
    <t>Navaření srdcovky jednoduché lité z oceli manganové úhel odbočení 1:11 až 1:14 opotřebení přes 4 do 10 mm Poznámka: 1. V cenách jsou obsaženy náklady na uvolnění upevňovadel, vyrovnání srdcovky, opravu navařením, broušení po navaření v rozsahu schváleného technologického postupu, dotažení upevňovadel, PT nebo MT po vybroušení a navaření a kontrola měřidlem. 2. V cenách nejsou obsaženy náklady na podbití srdcovky a nedestruktivní kontrolu ultrazvukem.</t>
  </si>
  <si>
    <t>104</t>
  </si>
  <si>
    <t xml:space="preserve">Poznámka k položce:_x000d_
dle ZD 2 ks 1:12; 5 ks 1:14; celkem .  2+5=7,00 ks</t>
  </si>
  <si>
    <t>5910020110</t>
  </si>
  <si>
    <t>Svařování kolejnic termitem plný předehřev standardní spára svar jednotlivý tv. UIC60 Poznámka: 1. V cenách jsou započteny náklady na vybrání kameniva z mezipražcového prostoru, demontáž upevňovadel, směrové a výškové vyrovnání kolejnic, provedení svaru, montáž upevňovadel, vizuální kontrola, měření geometrie svaru. 2. V cenách nejsou obsaženy náklady na kontrolu svaru ultrazvukem, podbití pražců a demontáž styku.</t>
  </si>
  <si>
    <t>svar</t>
  </si>
  <si>
    <t>106</t>
  </si>
  <si>
    <t xml:space="preserve">Poznámka k položce:_x000d_
dle ZD celkem :  210+69=279,00 ks</t>
  </si>
  <si>
    <t>53</t>
  </si>
  <si>
    <t>5910035010</t>
  </si>
  <si>
    <t>Dosažení dovolené upínací teploty v BK prodloužením kolejnicového pásu v koleji tv. UIC60 Poznámka: 1. V cenách jsou započteny náklady na montáž a demontáž napínacího zařízení nebo ohřevu kolejnic a udržování potřebného prodloužení kolejnicového pásu. 2. V cenách nejsou obsaženy náklady na demontáž upevňovadel a kolejnicových spojek.</t>
  </si>
  <si>
    <t>108</t>
  </si>
  <si>
    <t xml:space="preserve">Poznámka k položce:_x000d_
celkem v k.č. 1 a 2 :  odhad  -  70,00 ks</t>
  </si>
  <si>
    <t>5910040315</t>
  </si>
  <si>
    <t>Umožnění volné dilatace kolejnice demontáž upevňovadel s osazením kluzných podložek Poznámka: 1. V cenách jsou započteny náklady na uvolnění, demontáž a rovnoměrné prodloužení nebo zkrácení kolejnice, vyznačení značek a vedení dokumentace. 2. V cenách nejsou obsaženy náklady na demontáž kolejnicových spojek.</t>
  </si>
  <si>
    <t>110</t>
  </si>
  <si>
    <t xml:space="preserve">Poznámka k položce:_x000d_
celkem v k.č. 1 a 2 :  odhad -  7000,00 m</t>
  </si>
  <si>
    <t>55</t>
  </si>
  <si>
    <t>5910040415</t>
  </si>
  <si>
    <t>Umožnění volné dilatace kolejnice montáž upevňovadel s odstraněním kluzných podložek Poznámka: 1. V cenách jsou započteny náklady na uvolnění, demontáž a rovnoměrné prodloužení nebo zkrácení kolejnice, vyznačení značek a vedení dokumentace. 2. V cenách nejsou obsaženy náklady na demontáž kolejnicových spojek.</t>
  </si>
  <si>
    <t>112</t>
  </si>
  <si>
    <t>5910050020</t>
  </si>
  <si>
    <t>Umožnění volné dilatace dílů výhybek demontáž upevňovadel výhybka II. generace Poznámka: 1. V cenách jsou započteny náklady na uvolnění dílů výhybky a jejich rovnoměrné prodloužení nebo zkrácení. 2. V cenách nejsou obsaženy náklady na demontáž spojek.</t>
  </si>
  <si>
    <t>114</t>
  </si>
  <si>
    <t xml:space="preserve">Poznámka k položce:_x000d_
celkem výhybky :  2*49,845+6*64,791+8*82,985=1152,316 m</t>
  </si>
  <si>
    <t>57</t>
  </si>
  <si>
    <t>5910050120</t>
  </si>
  <si>
    <t>Umožnění volné dilatace dílů výhybek montáž upevňovadel výhybka II. generace Poznámka: 1. V cenách jsou započteny náklady na uvolnění dílů výhybky a jejich rovnoměrné prodloužení nebo zkrácení. 2. V cenách nejsou obsaženy náklady na demontáž spojek.</t>
  </si>
  <si>
    <t>116</t>
  </si>
  <si>
    <t>5910130030</t>
  </si>
  <si>
    <t>Demontáž zádržné opěrky z jazyka i opornice Poznámka: 1. V cenách jsou započteny náklady na demontáž a naložení výzisku na dopravní prostředek.</t>
  </si>
  <si>
    <t>pár</t>
  </si>
  <si>
    <t>118</t>
  </si>
  <si>
    <t xml:space="preserve">Poznámka k položce:_x000d_
dle ZD celkem :  23,00 ks</t>
  </si>
  <si>
    <t>59</t>
  </si>
  <si>
    <t>5910132030</t>
  </si>
  <si>
    <t>Zřízení zádržné opěrky na jazyku i opornici Poznámka: 1. V cenách jsou započteny náklady na vrtání otvorů a montáž. 2. V cenách nejsou obsaženy náklady na dodávku materiálu.</t>
  </si>
  <si>
    <t>120</t>
  </si>
  <si>
    <t>5911005110</t>
  </si>
  <si>
    <t>Válečková stolička jazyka nadzvedávací demontáž s upevněním na patu kolejnice Poznámka: 1. V cenách jsou započteny náklady na provedení, nastavení funkčnosti stabilizátoru a ošetření součástí mazivem. 2. V cenách nejsou obsaženy náklady na dodávku materiálu.</t>
  </si>
  <si>
    <t>122</t>
  </si>
  <si>
    <t xml:space="preserve">Poznámka k položce:_x000d_
dle ZD celkem :  96+64=150,00 ks</t>
  </si>
  <si>
    <t>61</t>
  </si>
  <si>
    <t>5911005210</t>
  </si>
  <si>
    <t>Válečková stolička jazyka nadzvedávací montáž s upevněním na patu kolejnice Poznámka: 1. V cenách jsou započteny náklady na provedení, nastavení funkčnosti stabilizátoru a ošetření součástí mazivem. 2. V cenách nejsou obsaženy náklady na dodávku materiálu.</t>
  </si>
  <si>
    <t>124</t>
  </si>
  <si>
    <t>5911233010</t>
  </si>
  <si>
    <t>Demontáž jazykové opěrky soustavy UIC60 Poznámka: 1. V cenách jsou započteny náklady na demontáž a naložení na dopravní prostředek.</t>
  </si>
  <si>
    <t>126</t>
  </si>
  <si>
    <t xml:space="preserve">Poznámka k položce:_x000d_
dle ZD celkem :  101,00 ks</t>
  </si>
  <si>
    <t>63</t>
  </si>
  <si>
    <t>5911251010</t>
  </si>
  <si>
    <t>Montáž jazykové opěrky soustavy UIC60 Poznámka: 1. V cenách jsou započteny náklady na montáž a ošetření součásti mazivem. 2. V cenách nejsou obsaženy náklady na dodávku materiálu.</t>
  </si>
  <si>
    <t>128</t>
  </si>
  <si>
    <t>7594107330</t>
  </si>
  <si>
    <t>Demontáž kolejnicového lanového propojení z betonových pražců</t>
  </si>
  <si>
    <t>130</t>
  </si>
  <si>
    <t>65</t>
  </si>
  <si>
    <t>7594105330</t>
  </si>
  <si>
    <t>Montáž lanového propojení kolejnicového na betonové pražce do 2,9 m - příčné nebo podélné propojení kolejnic přímých kolejí a na výhybkách; usazení pražců mezi souběžnými kolejemi nebo podél koleje; připevnění lanového propojení na pražce nebo montážní trámky</t>
  </si>
  <si>
    <t>132</t>
  </si>
  <si>
    <t>5907055020</t>
  </si>
  <si>
    <t>Vrtání kolejnic otvor o průměru přes 10 do 23 mm Poznámka: 1. V cenách jsou započteny náklady na manipulaci, podložení, označení a provedení vrtu ve stojině kolejnice.</t>
  </si>
  <si>
    <t>134</t>
  </si>
  <si>
    <t xml:space="preserve">Poznámka k položce:_x000d_
dle ZD celkem :  46+46=92,00 ks</t>
  </si>
  <si>
    <t>67</t>
  </si>
  <si>
    <t>5907055030</t>
  </si>
  <si>
    <t>Vrtání kolejnic otvor o průměru přes 23 mm Poznámka: 1. V cenách jsou započteny náklady na manipulaci, podložení, označení a provedení vrtu ve stojině kolejnice.</t>
  </si>
  <si>
    <t>136</t>
  </si>
  <si>
    <t xml:space="preserve">Poznámka k položce:_x000d_
dle ZD celkem :  202,00 ks</t>
  </si>
  <si>
    <t>7497371630</t>
  </si>
  <si>
    <t>Demontáže zařízení trakčního vedení svodu propojení nebo ukolejnění na elektrizovaných tratích nebo v kolejových obvodech - demontáž stávajícího zařízení se všemi pomocnými doplňujícími úpravami</t>
  </si>
  <si>
    <t>138</t>
  </si>
  <si>
    <t xml:space="preserve">Poznámka k položce:_x000d_
dle ZD celkem :  15,00 ks</t>
  </si>
  <si>
    <t>69</t>
  </si>
  <si>
    <t>7497351560</t>
  </si>
  <si>
    <t>Montáž přímého ukolejnění na elektrizovaných tratích nebo v kolejových obvodech</t>
  </si>
  <si>
    <t>140</t>
  </si>
  <si>
    <t>7594105012</t>
  </si>
  <si>
    <t>Odpojení a zpětné připojení lan ke stojánku KSL - včetně odpojení a připevnění lanového propojení na pražce nebo montážní trámky</t>
  </si>
  <si>
    <t>142</t>
  </si>
  <si>
    <t xml:space="preserve">Poznámka k položce:_x000d_
dle ZD celkem :  224,00 ks_x000d_
lanová připojení k drozelům a LIS</t>
  </si>
  <si>
    <t>71</t>
  </si>
  <si>
    <t>5909032020</t>
  </si>
  <si>
    <t>Přesná úprava GPK koleje směrové a výškové uspořádání pražce betonové Poznámka: 1. V cenách jsou započteny náklady na úpravu směrového a výškového uspořádání strojní linkou ASP do projektované polohy s následným přesným kontrolním zaměřením prostorové polohy po ukončení prací (včetně případných technologických měření prostorové polohy koleje v průběhu prací),úpravu KL pluhem a měření mezních stavebních odchylek dle ČSN, měření technologických veličin a předání tištěných výstupů objednateli. 2. V cenách nejsou obsaženy náklady na zaměření prostorové polohy koleje před zahájením prací, doplnění a dodávku kameniva a snížení KL pod patou kolejnice.</t>
  </si>
  <si>
    <t>144</t>
  </si>
  <si>
    <t xml:space="preserve">Poznámka k položce:_x000d_
kol.č. 1 a 2 celkem :  1,591 km</t>
  </si>
  <si>
    <t>5909042020</t>
  </si>
  <si>
    <t>Přesná úprava GPK výhybky směrové a výškové uspořádání pražce betonové Poznámka: 1. V cenách jsou započteny náklady na úpravu směrového a výškového uspořádání strojní linkou ASP do projektované polohy s následným přesným kontrolním zaměřením prostorové polohy koleje po ukončení prací (včetně případných technologických měření v průběhu prací), úpravu KL pluhem včetně dokončení ruční úpravy dle VL a měření mezních stavebních odchylek dle ČSN, měření technologických veličin a předání tištěných výstupů objednateli. 2. V cenách nejsou obsaženy náklady na zaměření prostorové polohy koleje před zahájením prací, doplnění a dodávku kameniva a snížení KL pod patou kolejnice.</t>
  </si>
  <si>
    <t>146</t>
  </si>
  <si>
    <t xml:space="preserve">Poznámka k položce:_x000d_
v.č. 1,3,4,5,6,7,8,11,49,51,54,57,58,59,63,64, včetně přípojů_x000d_
celkem :  1838,300 m</t>
  </si>
  <si>
    <t>73</t>
  </si>
  <si>
    <t>5909050020</t>
  </si>
  <si>
    <t>Stabilizace kolejového lože koleje stávajícího Poznámka: 1. V cenách jsou započteny náklady na stabilizaci v režimu s řízeným (konstantním) poklesem včetně měření a předání tištěných výstupů.</t>
  </si>
  <si>
    <t>148</t>
  </si>
  <si>
    <t>5909050040</t>
  </si>
  <si>
    <t>Stabilizace kolejového lože výhybky stávajícího Poznámka: 1. V cenách jsou započteny náklady na stabilizaci v režimu s řízeným (konstantním) poklesem včetně měření a předání tištěných výstupů.</t>
  </si>
  <si>
    <t>150</t>
  </si>
  <si>
    <t>75</t>
  </si>
  <si>
    <t>5909030020</t>
  </si>
  <si>
    <t>Následná úprava GPK koleje směrové a výškové uspořádání pražce betonové Poznámka: 1. V cenách jsou započteny náklady na úpravu směrového a výškového uspořádání strojní linkou ASP do projektované polohy, úpravu KL pluhem a měření mezních stavebních odchylek dle ČSN, měření technologických veličin a předání tištěných výstupů objednateli. 2. V cenách nejsou obsaženy náklady na zaměření prostorové polohy koleje, doplnění a dodávku kameniva a snížení KL pod patou kolejnice.</t>
  </si>
  <si>
    <t>152</t>
  </si>
  <si>
    <t xml:space="preserve">Poznámka k položce:_x000d_
1. následné podbití kol.č. 1 a 2;  celkem :  0,200 km_x000d_
následné podbití kol.č. 1 a 2;  celkem :  0,200 km_x000d_
celkem :  0,2+0,2=0,400 km</t>
  </si>
  <si>
    <t>5909040020</t>
  </si>
  <si>
    <t>Následná úprava GPK výhybky směrové a výškové uspořádání pražce betonové Poznámka: 1. V cenách jsou započteny náklady na úpravu směrového a výškového uspořádání strojní linkou ASP do projektované polohy, úpravu KL pluhem včetně dokončení ruční úpravy dle VL a měření mezních stavebních odchylek dle ČSN, měření technologických veličin a předání tištěných výstupů objednateli. 2. V cenách nejsou obsaženy náklady na zaměření prostorové polohy koleje, doplnění a dodávku kameniva a snížení KL pod patou kolejnice.</t>
  </si>
  <si>
    <t>154</t>
  </si>
  <si>
    <t xml:space="preserve">Poznámka k položce:_x000d_
1. následné podbití výhybek v kol.č. 1 a 2;  celkem :  800,00 m_x000d_
následné podbití výhabek v kol.č. 1 a 2;  celkem :  800,00 m_x000d_
celkem :  800+800=1600,00 m</t>
  </si>
  <si>
    <t>77</t>
  </si>
  <si>
    <t>156</t>
  </si>
  <si>
    <t xml:space="preserve">Poznámka k položce:_x000d_
1. následná stabilizace kol.č. 1 a 2;  celkem :  0,200 km_x000d_
následná stabilizace kol.č. 1 a 2;  celkem :  0,200 km_x000d_
celkem :  0,2+0,2=0,400 km</t>
  </si>
  <si>
    <t>158</t>
  </si>
  <si>
    <t xml:space="preserve">Poznámka k položce:_x000d_
1. následná stabilizace výhybek v kol.č. 1 a 2;  celkem :  800,00 m_x000d_
následná stabilizace výhybek v kol.č. 1 a 2;  celkem :  800,00 m_x000d_
celkem :  800+800=1600,00 m</t>
  </si>
  <si>
    <t>79</t>
  </si>
  <si>
    <t>5905105030</t>
  </si>
  <si>
    <t>Doplnění KL kamenivem souvisle strojně v koleji Poznámka: 1. V cenách jsou započteny náklady na doplnění kameniva ojediněle ručně vidlemi a/nebo souvisle strojně z výsypných vozů případně nakladačem. 2. V cenách nejsou obsaženy náklady na dodávku kameniva.</t>
  </si>
  <si>
    <t>160</t>
  </si>
  <si>
    <t xml:space="preserve">Poznámka k položce:_x000d_
doplnění KL při úpravě GPK kolejí :   177,00 m3_x000d_
doplnění KL po následném podbití koleje :  20,00 m3_x000d_
celkem :  177+20=197,00 m3</t>
  </si>
  <si>
    <t>5905105040</t>
  </si>
  <si>
    <t>Doplnění KL kamenivem souvisle strojně ve výhybce Poznámka: 1. V cenách jsou započteny náklady na doplnění kameniva ojediněle ručně vidlemi a/nebo souvisle strojně z výsypných vozů případně nakladačem. 2. V cenách nejsou obsaženy náklady na dodávku kameniva.</t>
  </si>
  <si>
    <t>162</t>
  </si>
  <si>
    <t xml:space="preserve">Poznámka k položce:_x000d_
doplnění KL při úpravě GPK výhybek :  221,00 m3_x000d_
doplnění KL po následném podbití výhybek :  60,00 m3_x000d_
celkem :  221+60=281,00 m3</t>
  </si>
  <si>
    <t>81</t>
  </si>
  <si>
    <t>164</t>
  </si>
  <si>
    <t xml:space="preserve">Poznámka k položce:_x000d_
celkem :  197*2+281*2=956,00 t</t>
  </si>
  <si>
    <t>166</t>
  </si>
  <si>
    <t xml:space="preserve">Poznámka k položce:_x000d_
lom Zárubka - 74 km_x000d_
celkem :  197*2+281*2=956,00 t</t>
  </si>
  <si>
    <t>83</t>
  </si>
  <si>
    <t>168</t>
  </si>
  <si>
    <t xml:space="preserve">Poznámka k položce:_x000d_
lom Zárubka - 74 km : 74-10=64/10 - zaokrouhleno na 7 _x000d_
celkem :  956*7=6692,00 t</t>
  </si>
  <si>
    <t>5913035010</t>
  </si>
  <si>
    <t>Demontáž celopryžové přejezdové konstrukce málo zatížené v koleji část vnější a vnitřní bez závěrných zídek Poznámka: 1. V cenách jsou započteny náklady na demontáž konstrukce, naložení na dopravní prostředek.</t>
  </si>
  <si>
    <t>170</t>
  </si>
  <si>
    <t xml:space="preserve">Poznámka k položce:_x000d_
přechod v k.č. 1 a 2 -  celkem :  4*3,60=14,40 m</t>
  </si>
  <si>
    <t>85</t>
  </si>
  <si>
    <t>5913040010</t>
  </si>
  <si>
    <t>Montáž celopryžové přejezdové konstrukce málo zatížené v koleji část vnější a vnitřní bez závěrných zídek Poznámka: 1. V cenách jsou započteny náklady na montáž konstrukce. 2. V cenách nejsou obsaženy náklady na dodávku materiálu.</t>
  </si>
  <si>
    <t>172</t>
  </si>
  <si>
    <t>5914115340</t>
  </si>
  <si>
    <t>Demontáž nástupištních desek Sudop K 230 Poznámka: 1. V cenách jsou započteny náklady na snesení, uložení nebo naložení na dopravní prostředek a uložení na úložišti.</t>
  </si>
  <si>
    <t>174</t>
  </si>
  <si>
    <t xml:space="preserve">Poznámka k položce:_x000d_
Nástupiště u k.č. 1 a 2 -  celkem :  2*400=800 m</t>
  </si>
  <si>
    <t>87</t>
  </si>
  <si>
    <t>5914125040</t>
  </si>
  <si>
    <t>Montáž nástupištních desek Sudop K 230 Poznámka: 1. V cenách jsou započteny náklady na manipulaci a montáž desek podle vzorového listu. 2. V cenách nejsou obsaženy náklady na dodávku materiálu.</t>
  </si>
  <si>
    <t>176</t>
  </si>
  <si>
    <t>5964161035</t>
  </si>
  <si>
    <t>Beton lehce zhutnitelný C 25/30;XA2 vyhovuje i XC4 F5 2 510 3 037</t>
  </si>
  <si>
    <t>178</t>
  </si>
  <si>
    <t xml:space="preserve">Poznámka k položce:_x000d_
cementová malta pod KD 230_x000d_
celkem :  800*0,3*0,05=12,00 m3</t>
  </si>
  <si>
    <t>89</t>
  </si>
  <si>
    <t>180</t>
  </si>
  <si>
    <t xml:space="preserve">Poznámka k položce:_x000d_
přeprava cementové malty na stavbu_x000d_
celkem :  12*2,5=30,00 t</t>
  </si>
  <si>
    <t>5911527010</t>
  </si>
  <si>
    <t>Demontáž čelisťového závěru výhybky jednoduché bez žlabového pražce soustavy UIC60 Poznámka: 1. V cenách jsou započteny náklady na demontáž a naložení na dopravní prostředek.</t>
  </si>
  <si>
    <t>182</t>
  </si>
  <si>
    <t>91</t>
  </si>
  <si>
    <t>5911529010</t>
  </si>
  <si>
    <t>Montáž čelisťového závěru výhybky jednoduché bez žlabového pražce soustavy UIC60 Poznámka: 1. V cenách jsou započteny náklady na montáž, přezkoušení chodu výhybky, provedení západkové zkoušky a ošetření kluzných částí závěru mazivem. 2. V cenách nejsou obsaženy náklady na dodávku materiálu.</t>
  </si>
  <si>
    <t>184</t>
  </si>
  <si>
    <t>5961176015</t>
  </si>
  <si>
    <t>Čelisťový závěr ČZP pro J60 1:9-300 (žlabový přírubový) pravý/levý</t>
  </si>
  <si>
    <t>186</t>
  </si>
  <si>
    <t>93</t>
  </si>
  <si>
    <t>5961176025</t>
  </si>
  <si>
    <t>Čelisťový závěr ČZP dvouzávěrový pro J60 1:12-500 (žlabový přírubový) pravý/levý</t>
  </si>
  <si>
    <t>188</t>
  </si>
  <si>
    <t>5961176030</t>
  </si>
  <si>
    <t>Čelisťový závěr ČZP třízávěrový pro J60 1:14-760 (žlabový přírubový) pravý/levý</t>
  </si>
  <si>
    <t>190</t>
  </si>
  <si>
    <t>95</t>
  </si>
  <si>
    <t>7591015030</t>
  </si>
  <si>
    <t>Montáž elektromotorického přestavníku na výhybce s kontrolou jazyků s upevněním na pražci - připevnění přestavníku pomocí připevňovací soupravy a zatažení kabelu s kabelovou formou do kabelového závěru, mechanické přezkoušení chodu, opravný nátěr. Bez zemních prací</t>
  </si>
  <si>
    <t>výh.</t>
  </si>
  <si>
    <t>192</t>
  </si>
  <si>
    <t>7591017030</t>
  </si>
  <si>
    <t>Demontáž elektromotorického přestavníku z výhybky s kontrolou jazyků</t>
  </si>
  <si>
    <t>194</t>
  </si>
  <si>
    <t>97</t>
  </si>
  <si>
    <t>7591035020</t>
  </si>
  <si>
    <t>Montáž kontrolní tyče kloubové krátké</t>
  </si>
  <si>
    <t>196</t>
  </si>
  <si>
    <t>7591035030</t>
  </si>
  <si>
    <t>Montáž kontrolní tyče kloubové dlouhé</t>
  </si>
  <si>
    <t>198</t>
  </si>
  <si>
    <t>99</t>
  </si>
  <si>
    <t>7591037020</t>
  </si>
  <si>
    <t>Demontáž kontrolní tyče kloubové krátké</t>
  </si>
  <si>
    <t>200</t>
  </si>
  <si>
    <t>7591037030</t>
  </si>
  <si>
    <t>Demontáž kontrolní tyče kloubové dlouhé</t>
  </si>
  <si>
    <t>202</t>
  </si>
  <si>
    <t>101</t>
  </si>
  <si>
    <t>7591085020</t>
  </si>
  <si>
    <t>Montáž upevňovací soupravy s upevněním na koleji</t>
  </si>
  <si>
    <t>204</t>
  </si>
  <si>
    <t>7591087020</t>
  </si>
  <si>
    <t>Demontáž upevňovací soupravy s upevněním na koleji</t>
  </si>
  <si>
    <t>206</t>
  </si>
  <si>
    <t>103</t>
  </si>
  <si>
    <t>7594407010</t>
  </si>
  <si>
    <t>Demontáž snímače polohy jazyka SP1, SP2</t>
  </si>
  <si>
    <t>208</t>
  </si>
  <si>
    <t>7594405050</t>
  </si>
  <si>
    <t>Montáž snímače polohy přestavníkového SPP</t>
  </si>
  <si>
    <t>210</t>
  </si>
  <si>
    <t>105</t>
  </si>
  <si>
    <t>5911531010</t>
  </si>
  <si>
    <t>Seřízení čelisťového závěru výhybky jednoduché bez žlabového pražce soustavy UIC60 Poznámka: 1. V cenách jsou započteny náklady na nastavení podzávorování, vymezení zdvihu, vůle háku, oprava polohy svěrací čelisti, vůli třmenů, přezkoušení chodu výhybky, provedení západkové zkoušky a ošetření kluzných částí výhybky mazivem.</t>
  </si>
  <si>
    <t>212</t>
  </si>
  <si>
    <t>7493351022</t>
  </si>
  <si>
    <t>Montáž elektrického ohřevu výhybek (EOV) kompletní topné soupravy na jednoduchou výhybku soustavy S49, R65 a UIC60 s poloměrem odbočení 300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</si>
  <si>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214</t>
  </si>
  <si>
    <t>107</t>
  </si>
  <si>
    <t>7493351024</t>
  </si>
  <si>
    <t>Montáž elektrického ohřevu výhybek (EOV) kompletní topné soupravy na jednoduchou výhybku soustavy S49, R65 a UIC60 s poloměrem odbočení 500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</si>
  <si>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216</t>
  </si>
  <si>
    <t>7493351026</t>
  </si>
  <si>
    <t>Montáž elektrického ohřevu výhybek (EOV) kompletní topné soupravy na jednoduchou výhybku soustavy S49, R65 a UIC60 s poloměrem odbočení 760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</si>
  <si>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218</t>
  </si>
  <si>
    <t>109</t>
  </si>
  <si>
    <t>7493371010</t>
  </si>
  <si>
    <t>Demontáže zařízení na elektrickém ohřevu výhybek kompletní topné soupravy na výhybku tvaru 1:7,5-190, 1:9-190 - veškeré výstroje EOV na výhybce, topných tyčí, připojovacích skříněk, napájecích kabelů, oddělovacích transformátorů</t>
  </si>
  <si>
    <t>220</t>
  </si>
  <si>
    <t>7493371012</t>
  </si>
  <si>
    <t>Demontáže zařízení na elektrickém ohřevu výhybek kompletní topné soupravy na výhybku tvaru 1:12-500 - veškeré výstroje EOV na výhybce, topných tyčí, připojovacích skříněk, napájecích kabelů, oddělovacích transformátorů</t>
  </si>
  <si>
    <t>222</t>
  </si>
  <si>
    <t>111</t>
  </si>
  <si>
    <t>7493371014</t>
  </si>
  <si>
    <t>Demontáže zařízení na elektrickém ohřevu výhybek kompletní topné soupravy na výhybku tvaru 1:14-760 - veškeré výstroje EOV na výhybce, topných tyčí, připojovacích skříněk, napájecích kabelů, oddělovacích transformátorů</t>
  </si>
  <si>
    <t>224</t>
  </si>
  <si>
    <t>7592007120</t>
  </si>
  <si>
    <t>Demontáž informačního bodu MIB 6</t>
  </si>
  <si>
    <t>226</t>
  </si>
  <si>
    <t xml:space="preserve">Poznámka k položce:_x000d_
dle ZD celkem v k.č. 1 a 2 :  4,00 ks</t>
  </si>
  <si>
    <t>113</t>
  </si>
  <si>
    <t>7592005120</t>
  </si>
  <si>
    <t>Montáž informačního bodu včetně vyměření místa montáže, osazení magnetů, montáže připevňovací soupravy, montáže korpusu na soupravu, zaměření a přezkoušení s jízdou měřicího vozu magnetického MIB 6</t>
  </si>
  <si>
    <t>228</t>
  </si>
  <si>
    <t>7592007160</t>
  </si>
  <si>
    <t>Demontáž balízy úplná včetně upevňovací sady</t>
  </si>
  <si>
    <t>230</t>
  </si>
  <si>
    <t>Poznámka k položce:_x000d_
dle ZD celkem v k.č. 1 a 2 : 14,00 ks</t>
  </si>
  <si>
    <t>115</t>
  </si>
  <si>
    <t>7592005162</t>
  </si>
  <si>
    <t>Montáž balízy do kolejiště pomocí mezikolejnicového upevňovadla (Clamp, Vortok apod) - V ceně jsou započítány náklady na odkopání štěrku, montáž mezikolejnicového upevňovadla, úpravu štěrkového lože a montáž balízy.</t>
  </si>
  <si>
    <t>232</t>
  </si>
  <si>
    <t xml:space="preserve">Poznámka k položce:_x000d_
dle ZD celkem v k.č. 1 a 2 :  14,00 ks</t>
  </si>
  <si>
    <t>5912075020</t>
  </si>
  <si>
    <t>Demontáž magnetických bodů pro měřicí vůz (MV) Poznámka: 1. V cenách jsou započteny náklady demontáž magnetických bodů včetně manipulace s kameniva.</t>
  </si>
  <si>
    <t>234</t>
  </si>
  <si>
    <t>117</t>
  </si>
  <si>
    <t>5912080020</t>
  </si>
  <si>
    <t>Montáž magnetických bodů pro měřicí vůz (MV) Poznámka: 1. V cenách jsou započteny náklady montáž magnetických bodů včetně manipulace s kamenivem. 2. V cenách nejsou obsaženy náklady na dodávku materiálu.</t>
  </si>
  <si>
    <t>236</t>
  </si>
  <si>
    <t>D1</t>
  </si>
  <si>
    <t>úsek Brandýs n.O. - Choceň, kol.č. 1 a 2</t>
  </si>
  <si>
    <t>238</t>
  </si>
  <si>
    <t xml:space="preserve">Poznámka k položce:_x000d_
dle ZD celkem :  40,00 ks</t>
  </si>
  <si>
    <t>119</t>
  </si>
  <si>
    <t>240</t>
  </si>
  <si>
    <t xml:space="preserve">Poznámka k položce:_x000d_
dle ZD celkem :  8*5=40,00 m</t>
  </si>
  <si>
    <t>242</t>
  </si>
  <si>
    <t xml:space="preserve">Poznámka k položce:_x000d_
dle ZD celkem v k.č. 1 a 2 :  4*12,5=50,00 m_x000d_
náhrada stávajících LIS kolejnicí</t>
  </si>
  <si>
    <t>121</t>
  </si>
  <si>
    <t>244</t>
  </si>
  <si>
    <t xml:space="preserve">Poznámka k položce:_x000d_
dle ZD celkem v k.č. 1 a 2 :  4*12,5=50,00 m</t>
  </si>
  <si>
    <t>5907030006</t>
  </si>
  <si>
    <t>Záměna kolejnic stávající upevnění, tvar UIC60, 60E2 Poznámka: 1. V cenách jsou započteny náklady na demontáž upevňovadel, záměnu vnějšího a vnitřního pásu, dílů a součástí, montáž upevňovadel, úpravu dilatačních spár, pryžových podložek, zřízení nebo demontáž prozatímních styků a ošetření součástí mazivem. 2. V cenách nejsou započteny náklady na dělení kolejnic, zřízení svaru, demontáž nebo montáž styků.</t>
  </si>
  <si>
    <t>246</t>
  </si>
  <si>
    <t xml:space="preserve">Poznámka k položce:_x000d_
dle ZD celkem v k.č. 2 :  2*541,5=1082,00 m</t>
  </si>
  <si>
    <t>123</t>
  </si>
  <si>
    <t>248</t>
  </si>
  <si>
    <t xml:space="preserve">Poznámka k položce:_x000d_
dle ZD, celkem v k.č. 1 a 2 :  100,00 ks (Skl14)</t>
  </si>
  <si>
    <t>250</t>
  </si>
  <si>
    <t xml:space="preserve">Poznámka k položce:_x000d_
dle ZD celkem :  46,00 ks</t>
  </si>
  <si>
    <t>125</t>
  </si>
  <si>
    <t>252</t>
  </si>
  <si>
    <t xml:space="preserve">Poznámka k položce:_x000d_
celkem v k.č. 1 a 2 :  odhad  -  12,00 ks</t>
  </si>
  <si>
    <t>254</t>
  </si>
  <si>
    <t>127</t>
  </si>
  <si>
    <t>256</t>
  </si>
  <si>
    <t>258</t>
  </si>
  <si>
    <t xml:space="preserve">Poznámka k položce:_x000d_
naložení vyzískaných LIS :  40*0,07=2,80 t_x000d_
naložení vyzískaných kolejnic :  50*0,07+50*0,06=6,50 t_x000d_
naložení vyzískaných kompletů :  100*0,00105=0,105 t_x000d_
celkem :  2,8+6,5+0,105=9,405 t</t>
  </si>
  <si>
    <t>129</t>
  </si>
  <si>
    <t>260</t>
  </si>
  <si>
    <t xml:space="preserve">Poznámka k položce:_x000d_
přeprava vyzískaných LIS :  40*0,07=2,80 t_x000d_
přeprava vyzískaných kolejnic :  50*0,07+50*0,06=6,50 t_x000d_
přeprava vyzískaných kompletů :  100*0,00105=0,105 t_x000d_
celkem :  2,8+6,5+0,105=9,405 t</t>
  </si>
  <si>
    <t>262</t>
  </si>
  <si>
    <t xml:space="preserve">Poznámka k položce:_x000d_
naložení nových LIS :  40*0,07=2,80 t_x000d_
naložení nových kolejnic :  50*0,07+50*0,06=6,50 t_x000d_
naložení vyzískaných kompletů :  100*0,00105=0,105 t_x000d_
celkem :  2,8+6,5+0,105=9,405 t</t>
  </si>
  <si>
    <t>131</t>
  </si>
  <si>
    <t>264</t>
  </si>
  <si>
    <t xml:space="preserve">Poznámka k položce:_x000d_
přeprava nových LIS :  40*0,07=2,80 t_x000d_
přeprava nových kolejnic :  50*0,07+50*0,06=6,50 t_x000d_
přeprava nových  kompletů :  100*0,00105=0,105 t_x000d_
celkem :  2,8+6,5+0,105=9,405 t</t>
  </si>
  <si>
    <t>R2</t>
  </si>
  <si>
    <t>266</t>
  </si>
  <si>
    <t xml:space="preserve">Poznámka k položce:_x000d_
dle ZD kol.č. 2 celkem :  2000,00 m</t>
  </si>
  <si>
    <t>133</t>
  </si>
  <si>
    <t>268</t>
  </si>
  <si>
    <t xml:space="preserve">Poznámka k položce:_x000d_
kol.č. 1 a 2 celkem :  1,00 km</t>
  </si>
  <si>
    <t>270</t>
  </si>
  <si>
    <t>135</t>
  </si>
  <si>
    <t>272</t>
  </si>
  <si>
    <t xml:space="preserve">Poznámka k položce:_x000d_
doplnění KL při úpravě GPK kolejí :   122,00 m3</t>
  </si>
  <si>
    <t>274</t>
  </si>
  <si>
    <t xml:space="preserve">Poznámka k položce:_x000d_
celkem :  122*2=244,00 t</t>
  </si>
  <si>
    <t>137</t>
  </si>
  <si>
    <t>276</t>
  </si>
  <si>
    <t xml:space="preserve">Poznámka k položce:_x000d_
lom Zárubka - 74 km_x000d_
celkem :  122*2=244,00 t</t>
  </si>
  <si>
    <t>278</t>
  </si>
  <si>
    <t xml:space="preserve">Poznámka k položce:_x000d_
lom Zárubka - 74 km : 74-10=64/10 - zaokrouhleno na 7 _x000d_
celkem :  244*7=1708,00 t</t>
  </si>
  <si>
    <t>D2</t>
  </si>
  <si>
    <t>Přejezd P4890 km 268,095</t>
  </si>
  <si>
    <t>139</t>
  </si>
  <si>
    <t>5913035210</t>
  </si>
  <si>
    <t>Demontáž celopryžové přejezdové konstrukce silně zatížené v koleji část vnější a vnitřní bez závěrných zídek Poznámka: 1. V cenách jsou započteny náklady na demontáž konstrukce, naložení na dopravní prostředek.</t>
  </si>
  <si>
    <t>280</t>
  </si>
  <si>
    <t xml:space="preserve">Poznámka k položce:_x000d_
dle ZD celkem :  6,00 m</t>
  </si>
  <si>
    <t>5913235020</t>
  </si>
  <si>
    <t>Dělení AB komunikace řezáním hloubky do 20 cm Poznámka: 1. V cenách jsou započteny náklady na provedení úkolu.</t>
  </si>
  <si>
    <t>282</t>
  </si>
  <si>
    <t xml:space="preserve">Poznámka k položce:_x000d_
celkem :  2*6=12,00 m</t>
  </si>
  <si>
    <t>141</t>
  </si>
  <si>
    <t>5913240020</t>
  </si>
  <si>
    <t>Odstranění AB komunikace odtěžením nebo frézováním hloubky do 20 cm Poznámka: 1. V cenách jsou započteny náklady na odtěžení nebo frézování a naložení výzisku na dopravní prostředek.</t>
  </si>
  <si>
    <t>m2</t>
  </si>
  <si>
    <t>284</t>
  </si>
  <si>
    <t xml:space="preserve">Poznámka k položce:_x000d_
celkem :  3*6=18,00 m2</t>
  </si>
  <si>
    <t>286</t>
  </si>
  <si>
    <t xml:space="preserve">Poznámka k položce:_x000d_
obalovna Vysoké Mýto_x000d_
celkem :  12*0,2*2,2=7,92 t</t>
  </si>
  <si>
    <t>143</t>
  </si>
  <si>
    <t>9909000600</t>
  </si>
  <si>
    <t>Poplatek za recyklaci odpadu (asfaltové směsi, kusový beton)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</si>
  <si>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288</t>
  </si>
  <si>
    <t xml:space="preserve">Poznámka k položce:_x000d_
uložení na skládku obalovna Vysoké Mýto, Pardubice_x000d_
celkem :  12*0,2*2,2=7,92 t</t>
  </si>
  <si>
    <t>290</t>
  </si>
  <si>
    <t xml:space="preserve">Poznámka k položce:_x000d_
demontáž kol.roštu v kol.č. 1  - celkem :  4,00 ks</t>
  </si>
  <si>
    <t>145</t>
  </si>
  <si>
    <t>292</t>
  </si>
  <si>
    <t xml:space="preserve">Poznámka k položce:_x000d_
demontáž kol.roštu v kol.č. 1 - celkem :  0,025 km</t>
  </si>
  <si>
    <t>294</t>
  </si>
  <si>
    <t xml:space="preserve">Poznámka k položce:_x000d_
v kol.č. 1  - celkem :  0,007 km</t>
  </si>
  <si>
    <t>147</t>
  </si>
  <si>
    <t>296</t>
  </si>
  <si>
    <t xml:space="preserve">Poznámka k položce:_x000d_
odvoz suti na skládku_x000d_
celkem :  0,007*1000*4*0,55*1,8=27,72 t</t>
  </si>
  <si>
    <t>298</t>
  </si>
  <si>
    <t xml:space="preserve">Poznámka k položce:_x000d_
odvoz suti na skládku - cca 20 km - (20-10)/10=1_x000d_
celkem :  0,007*1000*4*0,55*1,8=27,72 t</t>
  </si>
  <si>
    <t>149</t>
  </si>
  <si>
    <t>300</t>
  </si>
  <si>
    <t xml:space="preserve">Poznámka k položce:_x000d_
poplatek za uložení suti na skládku_x000d_
celkem :  0,007*1000*4*0,55*1,8=27,72 t</t>
  </si>
  <si>
    <t>R3</t>
  </si>
  <si>
    <t>Zřízení vrstvy z geotextilie</t>
  </si>
  <si>
    <t>302</t>
  </si>
  <si>
    <t xml:space="preserve">Poznámka k položce:_x000d_
celkem :   7*4=28,00 m2</t>
  </si>
  <si>
    <t>151</t>
  </si>
  <si>
    <t>5964133005</t>
  </si>
  <si>
    <t>Geotextilie separační</t>
  </si>
  <si>
    <t>304</t>
  </si>
  <si>
    <t>306</t>
  </si>
  <si>
    <t xml:space="preserve">Poznámka k položce:_x000d_
montáž kol.roštu v kol.č. 1  - celkem :  0,025 km</t>
  </si>
  <si>
    <t>153</t>
  </si>
  <si>
    <t>5958125000</t>
  </si>
  <si>
    <t>Komplety s antikorozní úpravou Skl 14 (svěrka Skl14, vrtule R1, podložka Uls7)</t>
  </si>
  <si>
    <t>308</t>
  </si>
  <si>
    <t xml:space="preserve">Poznámka k položce:_x000d_
celkem v k.č. 1 a 2 :  48,00 ks</t>
  </si>
  <si>
    <t>310</t>
  </si>
  <si>
    <t xml:space="preserve">Poznámka k položce:_x000d_
v kol.č. 1  - celkem :  0,410 km</t>
  </si>
  <si>
    <t>155</t>
  </si>
  <si>
    <t>312</t>
  </si>
  <si>
    <t xml:space="preserve">Poznámka k položce:_x000d_
celkem :  0,1*1000*3,4*0,02=6,80 m3</t>
  </si>
  <si>
    <t>314</t>
  </si>
  <si>
    <t xml:space="preserve">Poznámka k položce:_x000d_
doplnění KL při souvislé výměně :  7*4*0,55*2=30,800 t_x000d_
doplnění KL při úpravě GPK :  0,1*1000*3,4*0,02*2=13,60 t_x000d_
celkem :  30,8+13,6=44,40 t</t>
  </si>
  <si>
    <t>157</t>
  </si>
  <si>
    <t>316</t>
  </si>
  <si>
    <t xml:space="preserve">Poznámka k položce:_x000d_
lom Zárubka - 74 km_x000d_
celkem :  30,8+13,6=44,40 t</t>
  </si>
  <si>
    <t>318</t>
  </si>
  <si>
    <t xml:space="preserve">Poznámka k položce:_x000d_
lom Zárubka - 74 km : 74-10=64/10 - zaokrouhleno na 7 _x000d_
celkem :  44,4*7=310,80 t</t>
  </si>
  <si>
    <t>159</t>
  </si>
  <si>
    <t>320</t>
  </si>
  <si>
    <t xml:space="preserve">Poznámka k položce:_x000d_
dle ZD celkem :  4,00 ks</t>
  </si>
  <si>
    <t>322</t>
  </si>
  <si>
    <t xml:space="preserve">Poznámka k položce:_x000d_
celkem :  2,00 ks</t>
  </si>
  <si>
    <t>161</t>
  </si>
  <si>
    <t>324</t>
  </si>
  <si>
    <t xml:space="preserve">Poznámka k položce:_x000d_
celkem :  250,00 m</t>
  </si>
  <si>
    <t>326</t>
  </si>
  <si>
    <t>163</t>
  </si>
  <si>
    <t>5913040210</t>
  </si>
  <si>
    <t>Montáž celopryžové přejezdové konstrukce silně zatížené v koleji část vnější a vnitřní bez závěrných zídek Poznámka: 1. V cenách jsou započteny náklady na montáž konstrukce. 2. V cenách nejsou obsaženy náklady na dodávku materiálu.</t>
  </si>
  <si>
    <t>328</t>
  </si>
  <si>
    <t>5913255040</t>
  </si>
  <si>
    <t>Zřízení konstrukce vozovky asfaltobetonové s podkladní, ložní a obrusnou vrstvou tloušťky do 20 cm Poznámka: 1. V cenách jsou započteny náklady na zřízení vozovky s živičným na podkladu ze stmelených vrstev a na manipulaci. 2. V cenách nejsou obsaženy náklady na dodávku materiálu.</t>
  </si>
  <si>
    <t>330</t>
  </si>
  <si>
    <t>165</t>
  </si>
  <si>
    <t>5963146020</t>
  </si>
  <si>
    <t>Živičné přejezdové vozovky ACP 16S 50/70 středněznný-podkladní vrstva</t>
  </si>
  <si>
    <t>332</t>
  </si>
  <si>
    <t xml:space="preserve">Poznámka k položce:_x000d_
celkem :  18*0,15*2,5=6,75 t</t>
  </si>
  <si>
    <t>5963146000</t>
  </si>
  <si>
    <t>Živičné přejezdové vozovky ACO 11S 50/70 střednězrnný-obrusná vrstva</t>
  </si>
  <si>
    <t>334</t>
  </si>
  <si>
    <t xml:space="preserve">Poznámka k položce:_x000d_
celkem :  18*0,05*2,5=2,25 t</t>
  </si>
  <si>
    <t>167</t>
  </si>
  <si>
    <t>336</t>
  </si>
  <si>
    <t xml:space="preserve">Poznámka k položce:_x000d_
obalovna Vysoké Mýto_x000d_
celkem :  6,75+2,25=9,00 t</t>
  </si>
  <si>
    <t>R4</t>
  </si>
  <si>
    <t>Řezání spár pro vytvoření komůrky š 15 mm hl 30 mm pro těsnící zálivku</t>
  </si>
  <si>
    <t>338</t>
  </si>
  <si>
    <t xml:space="preserve">Poznámka k položce:_x000d_
celkem :  4*6=24,00 m</t>
  </si>
  <si>
    <t>169</t>
  </si>
  <si>
    <t>R5</t>
  </si>
  <si>
    <t>Utěsnění dilatačních spár zálivkou za studena v cementobetonovém nebo živičném krytu včetně adhezního nátěru s těsnicím profilem pod zálivkou, pro komůrky šířky 15 mm, hloubky 30 mm</t>
  </si>
  <si>
    <t>CS ÚRS 2024 02</t>
  </si>
  <si>
    <t>340</t>
  </si>
  <si>
    <t>Online PSC</t>
  </si>
  <si>
    <t>https://podminky.urs.cz/item/CS_URS_2024_02/R5</t>
  </si>
  <si>
    <t>342</t>
  </si>
  <si>
    <t xml:space="preserve">Poznámka k položce:_x000d_
dle ZD celkem :  16,00 ks_x000d_
lanová připojení k drozelům a LIS</t>
  </si>
  <si>
    <t>171</t>
  </si>
  <si>
    <t>344</t>
  </si>
  <si>
    <t xml:space="preserve">Poznámka k položce:_x000d_
dle ZD celkem v k.č. 1 a 2 :  6,00 ks</t>
  </si>
  <si>
    <t>346</t>
  </si>
  <si>
    <t>173</t>
  </si>
  <si>
    <t>348</t>
  </si>
  <si>
    <t>350</t>
  </si>
  <si>
    <t>175</t>
  </si>
  <si>
    <t>033111001</t>
  </si>
  <si>
    <t>Provozní vlivy Výluka silničního provozu se zajištěním objížďky</t>
  </si>
  <si>
    <t>kpl.</t>
  </si>
  <si>
    <t>352</t>
  </si>
  <si>
    <t>177</t>
  </si>
  <si>
    <t>9903200100</t>
  </si>
  <si>
    <t>Přeprava mechanizace na místo prováděných prací o hmotnosti přes 12 t přes 50 do 100 km Poznámka: 1. Ceny jsou určeny pro dopravu mechanizmů na místo prováděných prací po silnici i po kolejích. 2. V ceně jsou započteny i náklady na zpáteční cestu dopravního prostředku. Měrnou jednotkou je kus přepravovaného stroje.</t>
  </si>
  <si>
    <t>356</t>
  </si>
  <si>
    <t>Poznámka k položce:_x000d_
dvoucestný bagr</t>
  </si>
  <si>
    <t>9903200200</t>
  </si>
  <si>
    <t>Přeprava mechanizace na místo prováděných prací o hmotnosti přes 12 t do 200 km Poznámka: 1. Ceny jsou určeny pro dopravu mechanizmů na místo prováděných prací po silnici i po kolejích. 2. V ceně jsou započteny i náklady na zpáteční cestu dopravního prostředku. Měrnou jednotkou je kus přepravovaného stroje.</t>
  </si>
  <si>
    <t>358</t>
  </si>
  <si>
    <t>Poznámka k položce:_x000d_
ASPv, SSP, DGS</t>
  </si>
  <si>
    <t xml:space="preserve">So 02 - Obnova železničního svršku Choceň - –Zámrsk km 271,966 - 278,836 </t>
  </si>
  <si>
    <t>D1 - Přejezd P4893 km 277,622</t>
  </si>
  <si>
    <t xml:space="preserve">Poznámka k položce:_x000d_
v k.č. 1 a 2 celkem :  126,00 ks</t>
  </si>
  <si>
    <t xml:space="preserve">Poznámka k položce:_x000d_
pod LIS v k.č. 1 a 2 celkem :  0,06 km_x000d_
v k.č. 1 a 2 celkem :  0,775 km_x000d_
celkem :  0,06+0,775=0,835 km</t>
  </si>
  <si>
    <t xml:space="preserve">Poznámka k položce:_x000d_
pod LIS v k.č. 1 a 2 celkem :  0,06 km_x000d_
v k.č. 1 a 2 celkem :  0,035 km_x000d_
celkem :  0,06+0,335=0,395 km</t>
  </si>
  <si>
    <t>5905085045</t>
  </si>
  <si>
    <t>Souvislé čištění KL strojně koleje pražce betonové Poznámka: 1. V cenách jsou započteny náklady na kontinuální čištění KL strojní čističkou, rozprostření výzisku na terén nebo naložení na dopravní prostředek, úpravu směrového a výškového uspořádání do projektované polohy s následným přesným kontrolním zaměřením prostorové polohy koleje po ukončení prací (včetně případných technologických měření prostorové polohy koleje v průběhu prací) a měření mezních stavebních odchylek dle ČSN a technologických veličin, předání tištěných výstupů a úpravu KL do profilu. Platí i pro čištění KL současně s výměnou pražců. 2. V cenách nejsou obsaženy náklady na dodávku a doplnění kameniva, následnou úpravu směrového a výškového uspořádání, dodávku a doplnění kameniva pro následnou úpravu směrového a výškového uspořádání, na snížení KL pod patou kolejnice, dopravu výzisku na skládku a skládkovné.</t>
  </si>
  <si>
    <t xml:space="preserve">Poznámka k položce:_x000d_
v k.č. 1 a 2 celkem :  2*1=2,00 km</t>
  </si>
  <si>
    <t>5905025110</t>
  </si>
  <si>
    <t>Doplnění stezky štěrkodrtí souvislé Poznámka: 1. V cenách jsou započteny náklady na doplnění kameniva včetně rozprostření ojediněle ručně z vozíku nebo souvisle mechanizací z vozíků nebo železničních vozů. 2. V cenách nejsou obsaženy náklady na dodávku kameniva.</t>
  </si>
  <si>
    <t xml:space="preserve">Poznámka k položce:_x000d_
uložení 70% výzisku z SČ na stezku - zřízení zatěžovací lavice_x000d_
celkem :  2*1000*2,1*0,4*0,7=1176,00 m3</t>
  </si>
  <si>
    <t xml:space="preserve">Poznámka k položce:_x000d_
odvoz suti pro uložení na mezideponii na pozemku OŘ_x000d_
pod LIS v k.č. 1 a 2 celkem :  60*4*0,55*1,8=237,00 t_x000d_
v k.č. 1 a 2 celkem :  335*4*0,55*1,8=1326,60 t_x000d_
30% výzisku z SČ celkem :  2000*2,1*0,4*0,3*1,8=907,20 t_x000d_
celkem :  237,6+1326,6+907,2=2471,4 t</t>
  </si>
  <si>
    <t>7</t>
  </si>
  <si>
    <t>14</t>
  </si>
  <si>
    <t xml:space="preserve">Poznámka k položce:_x000d_
naložení suti na mezideponii pro odvoz na skládku_x000d_
celkem :  237,6+1326,6+907,2=2471,4 t_x000d_
_x000d_
</t>
  </si>
  <si>
    <t xml:space="preserve">Poznámka k položce:_x000d_
odvoz suti na skládku_x000d_
celkem :  237,6+1326,6+907,2=2471,4 t</t>
  </si>
  <si>
    <t xml:space="preserve">Poznámka k položce:_x000d_
odvoz suti na skládku - cca 30 km -  (30-10)/10=2_x000d_
celkem :  2*2471,400=4942,8 t</t>
  </si>
  <si>
    <t xml:space="preserve">Poznámka k položce:_x000d_
poplatek za uložení suti na skládku_x000d_
celkem :  237,6+1326,6+907,2=2471,4 t</t>
  </si>
  <si>
    <t xml:space="preserve">Poznámka k položce:_x000d_
celkem :  2*1000*2,1*0,4=1680,00 m3</t>
  </si>
  <si>
    <t xml:space="preserve">Poznámka k položce:_x000d_
po souvislé výměně KL celkem : 335*4*0,55*2=1474,00 t_x000d_
po souvislém čištění KL celkem :  2000*2,1*0,44*2=3360,00 t_x000d_
celkem :  1474+3360=4834,00 t</t>
  </si>
  <si>
    <t xml:space="preserve">Poznámka k položce:_x000d_
lom Zárubka - 74 km_x000d_
celkem :  1474+3360=4834,00 t</t>
  </si>
  <si>
    <t xml:space="preserve">Poznámka k položce:_x000d_
lom Zárubka - 74 km : 74-10=64/10 - zaokrouhleno na 7 _x000d_
celkem :  7*4834=33838,00 t</t>
  </si>
  <si>
    <t>Poznámka k položce:_x000d_
nástupiště zast. Sruby 200m a Dobříkov 150m_x000d_
celkem : 2*200+2*150=700,00 m</t>
  </si>
  <si>
    <t xml:space="preserve">Poznámka k položce:_x000d_
cementová malta pod KD 230_x000d_
celkem :  (400+300)*0,3*0,05=10,500 m3</t>
  </si>
  <si>
    <t xml:space="preserve">Poznámka k položce:_x000d_
přeprava cementové malty na stavbu_x000d_
celkem :  10,5*2,5=26,250 t</t>
  </si>
  <si>
    <t>5913240010</t>
  </si>
  <si>
    <t>Odstranění AB komunikace odtěžením nebo frézováním hloubky do 10 cm Poznámka: 1. V cenách jsou započteny náklady na odtěžení nebo frézování a naložení výzisku na dopravní prostředek.</t>
  </si>
  <si>
    <t>Poznámka k položce:_x000d_
nástupiště zast. Sruby 200m a Dobříkov 150m_x000d_
celkem : 2*200+2*150=700,00 m2</t>
  </si>
  <si>
    <t>Poznámka k položce:_x000d_
odvoz suti na skládku_x000d_
celkem : 700*0,1*2,2=154,00 t</t>
  </si>
  <si>
    <t>Poznámka k položce:_x000d_
odvoz suti na skládku - cca 20 km - (20-10)/10=1_x000d_
celkem : 700*0,1*2,2=154,00 t</t>
  </si>
  <si>
    <t>Poznámka k položce:_x000d_
poplatek za uložení suti na skládku_x000d_
celkem : 700*0,1*2,2=154,00 t</t>
  </si>
  <si>
    <t>5913255020</t>
  </si>
  <si>
    <t>Zřízení konstrukce vozovky asfaltobetonové s ložní a obrusnou vrstvou tloušťky do 10 cm Poznámka: 1. V cenách jsou započteny náklady na zřízení vozovky s živičným na podkladu ze stmelených vrstev a na manipulaci. 2. V cenách nejsou obsaženy náklady na dodávku materiálu.</t>
  </si>
  <si>
    <t>Poznámka k položce:_x000d_
celkem : 700*0,1*2,5=175,00 t</t>
  </si>
  <si>
    <t>Poznámka k položce:_x000d_
obalovna cca 20 km - (20-10)/10=1_x000d_
celkem : 700*0,1*2,5=175,00 t</t>
  </si>
  <si>
    <t xml:space="preserve">Poznámka k položce:_x000d_
odpočet v místě souvislé výměny KL a souvislého čištění KL_x000d_
celkem :  6,87+6,87-0,835-2=10,905 km</t>
  </si>
  <si>
    <t>5909050010</t>
  </si>
  <si>
    <t>Stabilizace kolejového lože koleje nově zřízeného nebo čistého Poznámka: 1. V cenách jsou započteny náklady na stabilizaci v režimu s řízeným (konstantním) poklesem včetně měření a předání tištěných výstupů.</t>
  </si>
  <si>
    <t xml:space="preserve">Poznámka k položce:_x000d_
celkem :  0,835+2=2,835 km</t>
  </si>
  <si>
    <t xml:space="preserve">Poznámka k položce:_x000d_
celkem :  6,87+6,87-0,835-2=10,905 km</t>
  </si>
  <si>
    <t xml:space="preserve">Poznámka k položce:_x000d_
1. následné podbití kol.č. 1 a 2;  celkem :  6,00 km_x000d_
následné podbití kol.č. 1 a 2;  celkem :  6,00 km_x000d_
celkem :  6+6=12,00 km</t>
  </si>
  <si>
    <t xml:space="preserve">Poznámka k položce:_x000d_
1. následná stabilizace kol.č. 1 a 2;  celkem :  6,00 km_x000d_
následná stabilizace kol.č. 1 a 2;  celkem :  6,00 km_x000d_
celkem :  6+6=12,00 km</t>
  </si>
  <si>
    <t xml:space="preserve">Poznámka k položce:_x000d_
doplnění KL při úpravě GPK kolejí :   740,00 m3_x000d_
doplnění KL po následném podbití koleje :  410,00 m3_x000d_
celkem :  740+410=1150,00 m3</t>
  </si>
  <si>
    <t xml:space="preserve">Poznámka k položce:_x000d_
celkem :  1150*2=2300,00 t</t>
  </si>
  <si>
    <t xml:space="preserve">Poznámka k položce:_x000d_
lom Zárubka - 74 km_x000d_
celkem :  1150*2=2300,00 t</t>
  </si>
  <si>
    <t xml:space="preserve">Poznámka k položce:_x000d_
lom Zárubka - 74 km : 74-10=64/10 - zaokrouhleno na 7 _x000d_
celkem :  7*2300,00=16100,00 t</t>
  </si>
  <si>
    <t xml:space="preserve">Opravné souvislé broušení kolejnic R260 příčný a podélný profil oprava příčného a podélného profilu  - 1m = 1m koleje</t>
  </si>
  <si>
    <t xml:space="preserve">Poznámka k položce:_x000d_
kol.č. 1 :  km 271,966 - 278,836  -  6870,00 m_x000d_
kol.č. 2 :  km 271,966 - 278,836  -  6870,00 m_x000d_
celkem :  6870+6870=13 740 m</t>
  </si>
  <si>
    <t xml:space="preserve">Poznámka k položce:_x000d_
celkem v k.č. 1 a 2 :  42,00 m</t>
  </si>
  <si>
    <t xml:space="preserve">Poznámka k položce:_x000d_
kolej č. 1 a 2 celkem :  1200,00 m_x000d_
náhrada LIS kolejnicí v k.č. 1 a 2 celkem : 400,00 m_x000d_
celkem :  1200+400=1600,00 m</t>
  </si>
  <si>
    <t xml:space="preserve">Poznámka k položce:_x000d_
kol.č. 1 celkem :  399,00 ks_x000d_
kol.č. 2 celkem :  120,00 ks_x000d_
celkem :  399+120=519,00 ks</t>
  </si>
  <si>
    <t xml:space="preserve">Poznámka k položce:_x000d_
celkem v k.č. 1 a 2 :  4000,00 ks</t>
  </si>
  <si>
    <t xml:space="preserve">Poznámka k položce:_x000d_
celkem v k.č. 1 a 2 :  2000,00 ks</t>
  </si>
  <si>
    <t>5908053050</t>
  </si>
  <si>
    <t>Výměna drobného kolejiva vložka vodící úhlová Poznámka: 1. V cenách jsou započteny náklady na demontáž upevňovadel, výměnu součásti, montáž upevňovadel a ošetření součástí mazivem. 2. V cenách nejsou obsaženy náklady na dodávku materiálu.</t>
  </si>
  <si>
    <t xml:space="preserve">Poznámka k položce:_x000d_
naložení vyzískaných LIS :  42*0,07=2,94 t_x000d_
naložení vyzískaných kolejnic :  (1400+400)*0,06=108,00 t_x000d_
naložení vyzískaných pražců :  519*0,327=169,713 t_x000d_
naložení vyzískaných kompletů :  4000*0,00105=4,20 t_x000d_
naložení vyzískaných pryž.podložek :  2000*0,00018=0,36 t_x000d_
naložení vyzískaných vodících vložek :  2000*0,00002=0,04 t_x000d_
celkem :  2,94+108+169,713+4,2+0,36+0,04=285,253 t</t>
  </si>
  <si>
    <t xml:space="preserve">Poznámka k položce:_x000d_
přeprava vyzískaných LIS :  42*0,07=2,94 t_x000d_
přeprava vyzískaných kolejnic :  (1400+400)*0,06=108,00 t_x000d_
přeprava vyzískaných pražců :  519*0,327=169,713 t_x000d_
přeprava vyzískaných kompletů :  4000*0,00105=4,20 t_x000d_
přeprava vyzískaných pryž.podložek :  2000*0,00018=0,36 t_x000d_
přeprava vyzískaných vodících vložek :  2000*0,00002=0,04 t_x000d_
celkem :  2,94+108+169,713+4,2+0,36+0,04=285,253 t</t>
  </si>
  <si>
    <t xml:space="preserve">Poznámka k položce:_x000d_
naložení nových LIS :  42*0,07=2,94 t_x000d_
naložení nových kolejnic :  (1400+400)*0,06=108,00 t_x000d_
naložení nových pražců :  519*0,327=169,713 t_x000d_
naložení nových kompletů :  4000*0,00105=4,20 t_x000d_
naložení nových pryž.podložek :  2000*0,00018=0,36 t_x000d_
naložení nových vodících vložek :  2000*0,00002=0,04 t_x000d_
celkem :  2,94+108+169,713+4,2+0,36+0,04=285,253 t</t>
  </si>
  <si>
    <t xml:space="preserve">Poznámka k položce:_x000d_
přeprava nových LIS :  42*0,07=2,94 t_x000d_
přeprava nových kolejnic :  (1400+400)*0,06=108,00 t_x000d_
přeprava nových pražců :  519*0,327=169,713 t_x000d_
přeprava nových kompletů :  4000*0,00105=4,20 t_x000d_
přeprava nových pryž.podložek :  2000*0,00018=0,36 t_x000d_
přeprava nových vodících vložek :  2000*0,00002=0,04 t_x000d_
celkem :  2,94+108+169,713+4,2+0,36+0,04=285,253 t</t>
  </si>
  <si>
    <t xml:space="preserve">Poznámka k položce:_x000d_
celkem :  112,00 ks</t>
  </si>
  <si>
    <t>5910015010</t>
  </si>
  <si>
    <t>Odtavovací stykové svařování mobilní svářečkou kolejnic nových délky do 150 m tv. UIC60 Poznámka: 1. V cenách jsou započteny náklady na vybrání kameniva z mezipražcového prostoru, broušení kontaktních ploch, přisunutí kolejnice na svar, vyrovnání a svaření kolejnic, seříznutí svarového výronku v celém profilu kolejnice, obroušení pojížděných ploch, vizuální prohlídka, měření geometrie svaru a vedení výrobní dokumentace. 2. V cenách nejsou obsaženy náklady na kontrolu svaru ultrazvukem, podbití pražců a demontáž styku.</t>
  </si>
  <si>
    <t xml:space="preserve">Poznámka k položce:_x000d_
celkem :  34,00 ks</t>
  </si>
  <si>
    <t xml:space="preserve">Poznámka k položce:_x000d_
celkem v k.č. 1 a 2 :  odhad  -  36,00 ks</t>
  </si>
  <si>
    <t xml:space="preserve">Poznámka k položce:_x000d_
celkem v k.č. 1 a 2 :  6950,00 m</t>
  </si>
  <si>
    <t xml:space="preserve">Poznámka k položce:_x000d_
dle ZD celkem v k.č. 1 a 2 :  196,00 ks</t>
  </si>
  <si>
    <t xml:space="preserve">Poznámka k položce:_x000d_
dle ZD celkem v k.č. 1 a 2 :  24,00 ks</t>
  </si>
  <si>
    <t xml:space="preserve">Poznámka k položce:_x000d_
dle ZD celkem v k.č. 1 a 2 :  34,00 ks</t>
  </si>
  <si>
    <t xml:space="preserve">Poznámka k položce:_x000d_
dle ZD celkem v k.č. 1 a 2 :  8,00 ks</t>
  </si>
  <si>
    <t xml:space="preserve">Poznámka k položce:_x000d_
dle ZD celkem :  8+8+8=24,00 ks</t>
  </si>
  <si>
    <t xml:space="preserve">Poznámka k položce:_x000d_
dle ZD celkem :  10,00 ks</t>
  </si>
  <si>
    <t xml:space="preserve">Poznámka k položce:_x000d_
dle ZD celkem :  128+96=224,00 ks_x000d_
lanová připojení k drozelům a LIS</t>
  </si>
  <si>
    <t>5914020010</t>
  </si>
  <si>
    <t>Čištění otevřených odvodňovacích zařízení strojně příkop zpevněný Poznámka: 1. V cenách jsou započteny náklady na odtěžení nánosu a nečistot, rozprostření výzisku na terén nebo naložení na dopravní prostředek. 2. V cenách nejsou obsaženy náklady na dopravu a skládkovné.</t>
  </si>
  <si>
    <t xml:space="preserve">Poznámka k položce:_x000d_
dle ZD celkem v k.č. 1 a 2 :  80,00 m3</t>
  </si>
  <si>
    <t>5914020020</t>
  </si>
  <si>
    <t>Čištění otevřených odvodňovacích zařízení strojně příkop nezpevněný Poznámka: 1. V cenách jsou započteny náklady na odtěžení nánosu a nečistot, rozprostření výzisku na terén nebo naložení na dopravní prostředek. 2. V cenách nejsou obsaženy náklady na dopravu a skládkovné.</t>
  </si>
  <si>
    <t xml:space="preserve">Poznámka k položce:_x000d_
dle ZD celkem v k.č. 1 a 2 :  500,00 m3</t>
  </si>
  <si>
    <t xml:space="preserve">Poznámka k položce:_x000d_
odvoz suti pro uložení na pozemku OŘ_x000d_
celkem :  80*1,5+500*1,5=870,00 t</t>
  </si>
  <si>
    <t>5915015010</t>
  </si>
  <si>
    <t>Svahování zemního tělesa železničního spodku v náspu Poznámka: 1. V cenách jsou započteny náklady na svahování železničního tělesa a uložení výzisku na terén nebo naložení na dopravní prostředek.</t>
  </si>
  <si>
    <t xml:space="preserve">Poznámka k položce:_x000d_
dle ZD celkem v k.č. 1 a 2 :  9000,00 m3</t>
  </si>
  <si>
    <t>Přejezd P4893 km 277,622</t>
  </si>
  <si>
    <t xml:space="preserve">Poznámka k položce:_x000d_
dle ZD celkem :  2*2*8,4=33,60 m (oprava + násl. podbití)</t>
  </si>
  <si>
    <t xml:space="preserve">Poznámka k položce:_x000d_
celkem :  2*9=18,00 m</t>
  </si>
  <si>
    <t xml:space="preserve">Poznámka k položce:_x000d_
celkem :  9*6*2+9*2=126,00 m2</t>
  </si>
  <si>
    <t xml:space="preserve">Poznámka k položce:_x000d_
obalovna Vysoké Mýto_x000d_
celkem :  126*0,2*2,2=55,44 t</t>
  </si>
  <si>
    <t xml:space="preserve">Poznámka k položce:_x000d_
uložení na skládku obalovna Vysoké Mýto, Pardubice_x000d_
celkem :  126*0,2*2,2=55,44 t</t>
  </si>
  <si>
    <t xml:space="preserve">Poznámka k položce:_x000d_
demontáž kol.roštu v kol.č. 1 a 2  - celkem :  8,00 ks</t>
  </si>
  <si>
    <t xml:space="preserve">Poznámka k položce:_x000d_
demontáž kol.roštu v kol.č. 1 a 2 celkem :  0,02+0,04=0,06 km</t>
  </si>
  <si>
    <t xml:space="preserve">Poznámka k položce:_x000d_
v kol.č. 1 a 2  - celkem :  0,02+0,02=0,04 km</t>
  </si>
  <si>
    <t xml:space="preserve">Poznámka k položce:_x000d_
odvoz suti na skládku_x000d_
celkem :  0,04*1000*4*0,55*1,8=158,40 t</t>
  </si>
  <si>
    <t xml:space="preserve">Poznámka k položce:_x000d_
odvoz suti na skládku - cca 20 km - (20-10)/10=1_x000d_
celkem :  0,04*1000*4*0,55*1,8=158,40 t</t>
  </si>
  <si>
    <t xml:space="preserve">Poznámka k položce:_x000d_
poplatek za uložení suti na skládku_x000d_
celkem :  0,04*1000*4*0,55*1,8=158,40 t</t>
  </si>
  <si>
    <t xml:space="preserve">Poznámka k položce:_x000d_
celkem v k.č. 1 a 2 :  120,00 ks</t>
  </si>
  <si>
    <t xml:space="preserve">Poznámka k položce:_x000d_
celkem :  0,04*1000*4*0,55*2=176,00 t</t>
  </si>
  <si>
    <t xml:space="preserve">Poznámka k položce:_x000d_
lom Zárubka - 74 km_x000d_
celkem :  0,04*1000*4*0,55*2=176,00 t</t>
  </si>
  <si>
    <t xml:space="preserve">Poznámka k položce:_x000d_
lom Zárubka - 74 km : 74-10=64/10 - zaokrouhleno na 7 _x000d_
celkem :  7*176,00=1232,00 t</t>
  </si>
  <si>
    <t xml:space="preserve">Poznámka k položce:_x000d_
celkem :  4,00 ks</t>
  </si>
  <si>
    <t xml:space="preserve">Poznámka k položce:_x000d_
dle ZD celkem :  520,00 m</t>
  </si>
  <si>
    <t>5913040230</t>
  </si>
  <si>
    <t>Montáž celopryžové přejezdové konstrukce silně zatížené v koleji část vnější a vnitřní včetně závěrných zídek Poznámka: 1. V cenách jsou započteny náklady na montáž konstrukce. 2. V cenách nejsou obsaženy náklady na dodávku materiálu.</t>
  </si>
  <si>
    <t>6,3101003</t>
  </si>
  <si>
    <t>Pryžová přejezdová konstrukce STRAIL pro zatížené komunikace se závěrnou zídkou tv. T</t>
  </si>
  <si>
    <t xml:space="preserve">Poznámka k položce:_x000d_
dle ZD celkem :  2*8,4=16,80 m</t>
  </si>
  <si>
    <t xml:space="preserve">Poznámka k položce:_x000d_
přeprava přejezdové konstrukce STRAIL na stavbu_x000d_
celkem :  16,8*0,9=15,12 t</t>
  </si>
  <si>
    <t>9902209200</t>
  </si>
  <si>
    <t>Doprava materiálu těžkou mechanizací nosnosti přes 3,5 t objemnějšího kusového materiálu (prefabrikátů, stožárů, výhybek, rozvaděčů, vybouraných hmot atd.) příplatek za každých dalších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</si>
  <si>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 xml:space="preserve">Poznámka k položce:_x000d_
přeprava přejezdové konstrukce STRAIL na stavbu  -  cca 460 km - (460-10)/10=45_x000d_
celkem :  15,12*45=680,40 t</t>
  </si>
  <si>
    <t>5964161010</t>
  </si>
  <si>
    <t>Beton lehce zhutnitelný C 20/25;X0 F5 2 285 2 765</t>
  </si>
  <si>
    <t xml:space="preserve">Poznámka k položce:_x000d_
podkladní beton pod závěrné zídky_x000d_
celkem :  16,8*2*0,5*0,3=5,04 m3</t>
  </si>
  <si>
    <t xml:space="preserve">Poznámka k položce:_x000d_
přeprava podkladního betonu na stavbu_x000d_
celkem :  16,8*2*0,5*0,3*2,2=11,088 t</t>
  </si>
  <si>
    <t xml:space="preserve">Poznámka k položce:_x000d_
celkem :  126*0,15*2,5=47,25 t</t>
  </si>
  <si>
    <t>5963146000.1</t>
  </si>
  <si>
    <t xml:space="preserve">Poznámka k položce:_x000d_
celkem :  126*0,05*2,5=15,75 t</t>
  </si>
  <si>
    <t xml:space="preserve">Poznámka k položce:_x000d_
obalovna Vysoké Mýto_x000d_
celkem :  47,25+15,75=63,00 t</t>
  </si>
  <si>
    <t>Řezání dilatačních spár v živičném krytu vytvoření komůrky pro těsnící zálivku šířky 15 mm, hloubky 30 mm</t>
  </si>
  <si>
    <t>https://podminky.urs.cz/item/CS_URS_2024_02/R2</t>
  </si>
  <si>
    <t xml:space="preserve">Poznámka k položce:_x000d_
celkem :  6*9=54,00 m</t>
  </si>
  <si>
    <t>https://podminky.urs.cz/item/CS_URS_2024_02/R3</t>
  </si>
  <si>
    <t>Zpracování KSÚ a TP</t>
  </si>
  <si>
    <t>-1045827190</t>
  </si>
  <si>
    <t>Poznámka k položce:_x000d_
ASP, SSP, SČ, DGS</t>
  </si>
  <si>
    <t>So 03 - Obnova železničního svršku žst. Zámrsk km 278,836 - 280,289</t>
  </si>
  <si>
    <t>D1 - Výměna dřevěných pražců ve v.č. 15 JR65 1:14-760</t>
  </si>
  <si>
    <t xml:space="preserve">Poznámka k položce:_x000d_
dle ZD celkem :  100,00 ks</t>
  </si>
  <si>
    <t xml:space="preserve">Poznámka k položce:_x000d_
dle ZD celkem :  5*0,004=0,02 km</t>
  </si>
  <si>
    <t xml:space="preserve">Poznámka k položce:_x000d_
odvoz suti pro uložení na mezideponii na pozemku OŘ_x000d_
celkem :  20*3,4*0,55*1,8=67,32 t</t>
  </si>
  <si>
    <t xml:space="preserve">Poznámka k položce:_x000d_
naložení suti na mezideponii pro odvoz na skládku_x000d_
celkem :  20*3,4*0,55*1,8=67,32 t</t>
  </si>
  <si>
    <t xml:space="preserve">Poznámka k položce:_x000d_
odvoz suti na skládku_x000d_
celkem :  20*3,4*0,55*1,8=67,32 t</t>
  </si>
  <si>
    <t xml:space="preserve">Poznámka k položce:_x000d_
odvoz suti na skládku - cca 30 km -  (30-10)/10=2_x000d_
celkem :  2*67,32=134,64 t</t>
  </si>
  <si>
    <t xml:space="preserve">Poznámka k položce:_x000d_
poplatek za uložení suti na skládku_x000d_
celkem :  20*3,4*0,55*1,8=67,32 t</t>
  </si>
  <si>
    <t>Poznámka k položce:_x000d_
celkem : 20*3,4*0,55*2=74,80 t</t>
  </si>
  <si>
    <t>Poznámka k položce:_x000d_
lom Zárubka - 65 km_x000d_
celkem : 20*3,4*0,55*2=74,80 t</t>
  </si>
  <si>
    <t xml:space="preserve">Poznámka k položce:_x000d_
lom Zárubka - 65 km : 65-10=54/10 - zaokrouhleno na 6 _x000d_
celkem :  6*74,80=448,80 t</t>
  </si>
  <si>
    <t>Poznámka k položce:_x000d_
výměna pražců pod LIS a v koleji - k.č. 1 a 2 =221+300=521,00 ks</t>
  </si>
  <si>
    <t>Poznámka k položce:_x000d_
dle ZD, celkem 28,00 ks</t>
  </si>
  <si>
    <t>Poznámka k položce:_x000d_
dle ZD, celkem 42,00 ks</t>
  </si>
  <si>
    <t xml:space="preserve">Poznámka k položce:_x000d_
dle ZD, celkem v k.č. 1 a 2 :  100,00 ks (Skl24)</t>
  </si>
  <si>
    <t xml:space="preserve">Poznámka k položce:_x000d_
dle ZD, celkem v k.č. 1 a 2 :  3500+2500=6000,00 ks</t>
  </si>
  <si>
    <t xml:space="preserve">Poznámka k položce:_x000d_
naložení vyzískaných příčných pražců : 521*0,327=170,367 t_x000d_
naložení vyzískaných výhybkových pražců :  236,25*0,16=37,80 t_x000d_
naložení vyzískaných kompletů :  (100+100)*0,00105=0,21 t_x000d_
naložení vyzískaných pryž.podložek : 6000*0,00018=1,08 t_x000d_
naložení vyzískaných podkladnic :  (50+50)*0,02=2 t_x000d_
celkem :  170,367+37,8+0,21+1,08+2=211,457 t</t>
  </si>
  <si>
    <t xml:space="preserve">Poznámka k položce:_x000d_
přeprava vyzískaných příčných pražců : 521*0,327=170,367 t_x000d_
přeprava vyzískaných výhybkových pražců :  236,25*0,16=37,80 t_x000d_
přeprava vyzískaných kompletů :  (100+100)*0,00105=0,21 t_x000d_
přeprava vyzískaných pryž.podložek : 6000*0,00018=1,08 t_x000d_
přeprava vyzískaných podkladnic :  (50+50)*0,02=2 t_x000d_
celkem :  170,367+37,8+0,21+1,08+2=211,457 t</t>
  </si>
  <si>
    <t xml:space="preserve">Poznámka k položce:_x000d_
naložení nových příčných pražců : 521*0,327=170,367 t_x000d_
naložení nových výhybkových pražců :  236,25*0,16=37,80 t_x000d_
naložení nových kompletů :  (100+100)*0,00105=0,21 t_x000d_
naložení nových pryž.podložek : 6000*0,00018=1,08 t_x000d_
naložení nových podkladnic :  (50+50)*0,02=2 t_x000d_
celkem :  170,367+37,8+0,21+1,08+2=211,457 t</t>
  </si>
  <si>
    <t xml:space="preserve">Poznámka k položce:_x000d_
přeprava nových příčných pražců : 521*0,327=170,367 t_x000d_
přeprava nových výhybkových pražců :  236,25*0,16=37,80 t_x000d_
přeprava nových kompletů :  (100+100)*0,00105=0,21 t_x000d_
přeprava nových pryž.podložek : 6000*0,00018=1,08 t_x000d_
přeprava nových podkladnic :  (50+50)*0,02=2 t_x000d_
celkem :  170,367+37,8+0,21+1,08+2=211,457 t</t>
  </si>
  <si>
    <t xml:space="preserve">Poznámka k položce:_x000d_
celkem v k.č. 1 a 2 a výhybkách :  108+40=148,00 m</t>
  </si>
  <si>
    <t xml:space="preserve">Poznámka k položce:_x000d_
celkem v k.č. 1 a 2 :  4*10=40,00 m</t>
  </si>
  <si>
    <t xml:space="preserve">Poznámka k položce:_x000d_
výměna kolejnic u přídržnice v přímé -  celkem :  30,00 m</t>
  </si>
  <si>
    <t xml:space="preserve">Poznámka k položce:_x000d_
celkem :  3*2,394=7,182 t</t>
  </si>
  <si>
    <t xml:space="preserve">Poznámka k položce:_x000d_
dle ZD celkem :  53,28 m</t>
  </si>
  <si>
    <t xml:space="preserve">Poznámka k položce:_x000d_
přeprava vyzískaných LIS :  148*0,07=10,36 t_x000d_
přeprava vyzískaných kolejnic :  (40+30)*0,06=4,20 t_x000d_
přeprava vyzískaných srdcovek :  3*2,394=7,182 t_x000d_
přeprava vyzískaných přídržnic :  53,28*0,0315=1,678 t_x000d_
celkem :  10,36+4,2+7,182+1,678=23,42 t</t>
  </si>
  <si>
    <t xml:space="preserve">Poznámka k položce:_x000d_
přeprava nových LIS :  148*0,07=10,36 t_x000d_
přeprava nových kolejnic :  (40+30)*0,06=4,20 t_x000d_
přeprava nových srdcovek :  3*2,394=7,182 t_x000d_
přeprava nových přídržnic :  53,28*0,0315=1,678 t_x000d_
celkem :  10,36+4,2+7,182+1,678=23,42 t</t>
  </si>
  <si>
    <t>Opravné souvislé broušení kolejnic R260 příčný a podélný profil oprava příčného a podélného profilu - 1m = 1m koleje</t>
  </si>
  <si>
    <t xml:space="preserve">Poznámka k položce:_x000d_
dle ZD kol.č. 1 a 2 celkem :  1402,00 m</t>
  </si>
  <si>
    <t xml:space="preserve">Poznámka k položce:_x000d_
dle ZD celkem :  447,74 m</t>
  </si>
  <si>
    <t xml:space="preserve">Poznámka k položce:_x000d_
dle ZD celkem :  428,59 m</t>
  </si>
  <si>
    <t xml:space="preserve">Poznámka k položce:_x000d_
dle ZD celkem :  1417,57 m</t>
  </si>
  <si>
    <t xml:space="preserve">Poznámka k položce:_x000d_
dle ZD  tv. 1:14-760 - celkem :  12,00 ks</t>
  </si>
  <si>
    <t xml:space="preserve">Poznámka k položce:_x000d_
dle ZD  tv. 1:14; celkem 7,00 ks</t>
  </si>
  <si>
    <t xml:space="preserve">Poznámka k položce:_x000d_
celkem v k.č. 1 a 2 :  odhad  -  25,00 ks</t>
  </si>
  <si>
    <t xml:space="preserve">Poznámka k položce:_x000d_
celkem v k.č. 1 a 2 :  odhad -  4000,00 m</t>
  </si>
  <si>
    <t xml:space="preserve">Poznámka k položce:_x000d_
celkem výhybky :  3*82,985=248,955 m</t>
  </si>
  <si>
    <t xml:space="preserve">Poznámka k položce:_x000d_
dle ZD celkem :  10+10=20,00 ks</t>
  </si>
  <si>
    <t xml:space="preserve">Poznámka k položce:_x000d_
dle ZD celkem :  12,00 ks</t>
  </si>
  <si>
    <t xml:space="preserve">Poznámka k položce:_x000d_
dle ZD celkem :  72+24=96,00 ks</t>
  </si>
  <si>
    <t xml:space="preserve">Poznámka k položce:_x000d_
dle ZD celkem :  120,00 ks_x000d_
lanová připojení k drozelům a LIS</t>
  </si>
  <si>
    <t xml:space="preserve">Poznámka k položce:_x000d_
kol.č. 1 a 2 celkem :  1,402 km</t>
  </si>
  <si>
    <t xml:space="preserve">Poznámka k položce:_x000d_
v.č. 1,2,3,4,5,6,16,17,18,19,20,21,15, včetně přípojů_x000d_
celkem :  1933,800 m</t>
  </si>
  <si>
    <t xml:space="preserve">Poznámka k položce:_x000d_
1. následné podbití kol.č. 1 a 2;  celkem :  1,00 km_x000d_
následné podbití kol.č. 1 a 2;  celkem :  1,00 km_x000d_
celkem :  1+1=2,00 km</t>
  </si>
  <si>
    <t xml:space="preserve">Poznámka k položce:_x000d_
1. následné podbití výhybek v kol.č. 1 a 2;  celkem :  500,00 m_x000d_
následné podbití výhabek v kol.č. 1 a 2;  celkem :  500,00 m_x000d_
celkem :  500+500=1600,00 m</t>
  </si>
  <si>
    <t xml:space="preserve">Poznámka k položce:_x000d_
1. následná stabilizace kol.č. 1 a 2;  celkem :  1,00 km_x000d_
následná stabilizace kol.č. 1 a 2;  celkem :  1,00 km_x000d_
celkem :  1+1=2,00 km</t>
  </si>
  <si>
    <t xml:space="preserve">Poznámka k položce:_x000d_
1. následná stabilizace výhybek v kol.č. 1 a 2;  celkem :  500,00 m_x000d_
následná stabilizace výhybek v kol.č. 1 a 2;  celkem :  500,00 m_x000d_
celkem :  500+500=1000,00 m</t>
  </si>
  <si>
    <t xml:space="preserve">Poznámka k položce:_x000d_
doplnění KL při úpravě GPK kolejí :   156,00 m3_x000d_
doplnění KL po následném podbití koleje :  70,00 m3_x000d_
celkem :  156+70=226,00 m3</t>
  </si>
  <si>
    <t xml:space="preserve">Poznámka k položce:_x000d_
doplnění KL při úpravě GPK výhybek :  222,00 m3_x000d_
doplnění KL po následném podbití výhybek :  50,00 m3_x000d_
celkem :  222+50=272,00 m3</t>
  </si>
  <si>
    <t xml:space="preserve">Poznámka k položce:_x000d_
celkem :  226*2+275*2=996,00 t</t>
  </si>
  <si>
    <t xml:space="preserve">Poznámka k položce:_x000d_
lom Zárubka - 65 km_x000d_
celkem :  226*2+275*2=996,00 t</t>
  </si>
  <si>
    <t xml:space="preserve">Poznámka k položce:_x000d_
lom Zárubka - 65 km : 65-10=54/10 - zaokrouhleno na 6 _x000d_
celkem :  996*6=5976,00 t</t>
  </si>
  <si>
    <t>5913200110</t>
  </si>
  <si>
    <t>Demontáž dřevěné konstrukce přechodu část vnější a vnitřní Poznámka: 1. V cenách jsou započteny náklady na demontáž a naložení na dopravní prostředek.</t>
  </si>
  <si>
    <t xml:space="preserve">Poznámka k položce:_x000d_
celkem :  2*2,60=5,20 m2</t>
  </si>
  <si>
    <t>5913205110</t>
  </si>
  <si>
    <t>Montáž dřevěné konstrukce přechodu část vnější a vnitřní Poznámka: 1. V cenách jsou započteny náklady na montáž a manipulaci. 2. V cenách nejsou obsaženy náklady na dodávku materiálu.</t>
  </si>
  <si>
    <t>5913070030</t>
  </si>
  <si>
    <t>Demontáž betonové přejezdové konstrukce část vnější a vnitřní včetně závěrných zídek Poznámka: 1. V cenách jsou započteny náklady na demontáž konstrukce a naložení na dopravní prostředek.</t>
  </si>
  <si>
    <t xml:space="preserve">Poznámka k položce:_x000d_
celkem :  2,00 m</t>
  </si>
  <si>
    <t>5913075030</t>
  </si>
  <si>
    <t>Montáž betonové přejezdové konstrukce část vnější a vnitřní včetně závěrných zídek Poznámka: 1. V cenách jsou započteny náklady na montáž konstrukce. 2. V cenách nejsou obsaženy náklady na dodávku materiálu.</t>
  </si>
  <si>
    <t>Poznámka k položce:_x000d_
dle ZD celkem v k.č. 1 a 2 : 12,00 ks</t>
  </si>
  <si>
    <t>Výměna dřevěných pražců ve v.č. 15 JR65 1:14-760</t>
  </si>
  <si>
    <t>5906020030</t>
  </si>
  <si>
    <t>Souvislá výměna pražců v KL otevřeném i zapuštěném pražce dřevěné výhybkové délky do 3 m Poznámka: 1. V cenách jsou započteny náklady na souvislou výměnu pražců, demontáž upevňovadel, odstranění KL a části stezky, vysunutí a výměnu pražců, montáž upevňovadel, úpravu KL a části stezky, ošetření součástí mazivem a naložení výzisku na dopravní prostředek. U nevystrojených a výhybkových pražců dřevěných vrtání otvorů pro vrtule, impregnaci otvorů včetně impregnačního materiálu. 2. V cenách nejsou obsaženy náklady na podbití pražců, snížení KL pod patou kolejnice, dodávku materiálu, dopravu výzisku na skládku a skládkovné.</t>
  </si>
  <si>
    <t>5906020040</t>
  </si>
  <si>
    <t>Souvislá výměna pražců v KL otevřeném i zapuštěném pražce dřevěné výhybkové délky přes 3 do 4 m Poznámka: 1. V cenách jsou započteny náklady na souvislou výměnu pražců, demontáž upevňovadel, odstranění KL a části stezky, vysunutí a výměnu pražců, montáž upevňovadel, úpravu KL a části stezky, ošetření součástí mazivem a naložení výzisku na dopravní prostředek. U nevystrojených a výhybkových pražců dřevěných vrtání otvorů pro vrtule, impregnaci otvorů včetně impregnačního materiálu. 2. V cenách nejsou obsaženy náklady na podbití pražců, snížení KL pod patou kolejnice, dodávku materiálu, dopravu výzisku na skládku a skládkovné.</t>
  </si>
  <si>
    <t>5906020050</t>
  </si>
  <si>
    <t>Souvislá výměna pražců v KL otevřeném i zapuštěném pražce dřevěné výhybkové délky přes 4 do 5 m Poznámka: 1. V cenách jsou započteny náklady na souvislou výměnu pražců, demontáž upevňovadel, odstranění KL a části stezky, vysunutí a výměnu pražců, montáž upevňovadel, úpravu KL a části stezky, ošetření součástí mazivem a naložení výzisku na dopravní prostředek. U nevystrojených a výhybkových pražců dřevěných vrtání otvorů pro vrtule, impregnaci otvorů včetně impregnačního materiálu. 2. V cenách nejsou obsaženy náklady na podbití pražců, snížení KL pod patou kolejnice, dodávku materiálu, dopravu výzisku na skládku a skládkovné.</t>
  </si>
  <si>
    <t>5956116000</t>
  </si>
  <si>
    <t>Pražce dřevěné výhybkové dub skupina 3 160x260</t>
  </si>
  <si>
    <t xml:space="preserve">Poznámka k položce:_x000d_
Framit Březnice - 215 km : 215-10=205/10 - zaokrouhleno na 21 _x000d_
celkem :  12,32*21=258,71 t</t>
  </si>
  <si>
    <t>5958134075</t>
  </si>
  <si>
    <t>Součásti upevňovací vrtule R1(145)</t>
  </si>
  <si>
    <t>5958134080</t>
  </si>
  <si>
    <t>Součásti upevňovací vrtule R2 (160)</t>
  </si>
  <si>
    <t>5958134040</t>
  </si>
  <si>
    <t>Součásti upevňovací kroužek pružný dvojitý Fe 6</t>
  </si>
  <si>
    <t>5958128010</t>
  </si>
  <si>
    <t>Komplety ŽS 4 (šroub RS 1, matice M 24, dvojitý pružný kroužek Fe6, svěrka ŽS4)</t>
  </si>
  <si>
    <t>5958158020</t>
  </si>
  <si>
    <t>Podložka pryžová pod patu kolejnice R65 183/151/6</t>
  </si>
  <si>
    <t>5958158070</t>
  </si>
  <si>
    <t>podložka polyetylenová pod podkladnici 380/160/2 (S4, R4)</t>
  </si>
  <si>
    <t>5958173000</t>
  </si>
  <si>
    <t>Polyetylenové pásy v kotoučích</t>
  </si>
  <si>
    <t>9901000100</t>
  </si>
  <si>
    <t>Doprava materiálu lehkou mechanizací nosnosti do 3,5 t elektrosoučástek, montážního materiálu, kameniva, písku, dlažebních kostek, suti, atd. do 10 km Poznámka: 1. Ceny jsou určeny pro dopravu silničními vozidly. 2. V cenách dopravy jsou započteny náklady na přepravu materiálu na místo určení včetně složení a poplatku za použití dopravní cesty. 3. Měrná jednotka kus vyjadřuje jednu jízdu naloženého stroje.</t>
  </si>
  <si>
    <t>9901009200</t>
  </si>
  <si>
    <t>Doprava materiálu lehkou mechanizací nosnosti do 3,5 t elektrosoučástek, montážního materiálu, kameniva, písku, dlažebních kostek, suti, atd. příplatek za každých dalších 10 km Poznámka: 1. Ceny jsou určeny pro dopravu silničními vozidly. 2. V cenách dopravy jsou započteny náklady na přepravu materiálu na místo určení včetně složení a poplatku za použití dopravní cesty. 3. Měrná jednotka kus vyjadřuje jednu jízdu naloženého stroje.</t>
  </si>
  <si>
    <t xml:space="preserve">Poznámka k položce:_x000d_
odhad 100 km : 100-10=90/10 - zaokrouhleno na 9_x000d_
celkem :  9*1=9,00 ks</t>
  </si>
  <si>
    <t xml:space="preserve">Poznámka k položce:_x000d_
celkem :  11,61+0,06=11,67 t</t>
  </si>
  <si>
    <t>9902200100.1</t>
  </si>
  <si>
    <t>Doprava obousměrná mechanizací o nosnosti přes 3,5 t objemnějšího kusového materiálu (prefabrikátů, stožárů, výhybek, rozvaděčů, vybouraných hmot atd.) do 10 km</t>
  </si>
  <si>
    <t xml:space="preserve">Poznámka k položce:_x000d_
skládka Semtín, celkem :   11,67 t</t>
  </si>
  <si>
    <t xml:space="preserve">Poznámka k položce:_x000d_
skládka Semtín 40 km : 40-10=30/10 - zaokrouhleno na 3 _x000d_
celkem :  11,67*3=35,01 t</t>
  </si>
  <si>
    <t>9909000300</t>
  </si>
  <si>
    <t>Poplatek za likvidaci dřevěných kolejnicových podpor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</si>
  <si>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 xml:space="preserve">Poznámka k položce:_x000d_
celkem :  12,9*0,9=11,61 t</t>
  </si>
  <si>
    <t>9909000400</t>
  </si>
  <si>
    <t>Poplatek za likvidaci plastových součástí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</si>
  <si>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 xml:space="preserve">Poznámka k položce:_x000d_
celkem :  0,06 t</t>
  </si>
  <si>
    <t>SO 04 - Obnova železničního svršku Zámrsk - –Uhersko km 280,289 - 285,849</t>
  </si>
  <si>
    <t>D1 - Přejezd P4894 km 282,163</t>
  </si>
  <si>
    <t xml:space="preserve">    D2 - Přejezd P4895 km 282,830</t>
  </si>
  <si>
    <t xml:space="preserve">      D3 - Přejezd P4896 km 285,375</t>
  </si>
  <si>
    <t xml:space="preserve">Poznámka k položce:_x000d_
v k.č. 1 a 2 celkem :  16+78=94,00 ks</t>
  </si>
  <si>
    <t xml:space="preserve">Poznámka k položce:_x000d_
v k.č. 2 celkem :  0,200 km</t>
  </si>
  <si>
    <t xml:space="preserve">Poznámka k položce:_x000d_
v k.č. 1 a 2 celkem :  3,70 km</t>
  </si>
  <si>
    <t xml:space="preserve">Poznámka k položce:_x000d_
uložení 70% výzisku z SČ na stezku - zřízení zatěžovací lavice_x000d_
celkem :  3,7*1000*2,1*0,4*0,7=2175,60 m3</t>
  </si>
  <si>
    <t xml:space="preserve">Poznámka k položce:_x000d_
odvoz suti pro uložení na mezideponii na pozemku OŘ_x000d_
v k.č.  2 celkem :  200*4*0,55*1,8=792,00 t_x000d_
30% výzisku z SČ celkem :  3700*2,1*0,4*0,3*1,8=1678,320 t_x000d_
celkem :  792+1678,32=2470,32 t</t>
  </si>
  <si>
    <t xml:space="preserve">Poznámka k položce:_x000d_
naložení suti na mezideponii pro odvoz na skládku_x000d_
celkem :  792+1678,32=2470,32 t</t>
  </si>
  <si>
    <t xml:space="preserve">Poznámka k položce:_x000d_
odvoz suti na skládku_x000d_
celkem :  792+1678,32=2470,32 t</t>
  </si>
  <si>
    <t xml:space="preserve">Poznámka k položce:_x000d_
odvoz suti na skládku - cca 30 km -  (30-10)/10=2_x000d_
celkem :  72*2470,32=4940,64 t</t>
  </si>
  <si>
    <t xml:space="preserve">Poznámka k položce:_x000d_
poplatek za uložení suti na skládku_x000d_
celkem :  792+1678,32=2470,32 t</t>
  </si>
  <si>
    <t xml:space="preserve">Poznámka k položce:_x000d_
celkem :   200*4=800,00 m2</t>
  </si>
  <si>
    <t xml:space="preserve">Poznámka k položce:_x000d_
celkem :   200*4*1,1=880,00 m2</t>
  </si>
  <si>
    <t>Stabilizace základové spáry zřízením vrstvy z geomříže</t>
  </si>
  <si>
    <t>5964135000</t>
  </si>
  <si>
    <t>Geomříže výztužné</t>
  </si>
  <si>
    <t xml:space="preserve">Poznámka k položce:_x000d_
celkem :  3,7*1000*2,1*0,4=3108,00 m3</t>
  </si>
  <si>
    <t xml:space="preserve">Poznámka k položce:_x000d_
po souvislé výměně KL celkem :  200*4*0,55*2=880,00 t_x000d_
po souvislém čištění KL celkem :  3700*2,1*0,4*2=6216,00 t_x000d_
celkem :  880+6216=7096,00 t</t>
  </si>
  <si>
    <t xml:space="preserve">Poznámka k položce:_x000d_
lom Zárubka - 65 km_x000d_
celkem :  880+6216=7096,00 t</t>
  </si>
  <si>
    <t xml:space="preserve">Poznámka k položce:_x000d_
lom Zárubka - 65 km : 65-10=54/10 - zaokrouhleno na 6 _x000d_
celkem :  7*7096=42576,00 t</t>
  </si>
  <si>
    <t>Poznámka k položce:_x000d_
nástupiště zast. Sedlišťka_x000d_
celkem : 190+170=360,00 m</t>
  </si>
  <si>
    <t xml:space="preserve">Poznámka k položce:_x000d_
cementová malta pod KD 230_x000d_
celkem :  360*0,3*0,05=5,400 m3</t>
  </si>
  <si>
    <t xml:space="preserve">Poznámka k položce:_x000d_
přeprava cementové malty na stavbu_x000d_
celkem :  5,4*2,5=13,50 t</t>
  </si>
  <si>
    <t xml:space="preserve">Poznámka k položce:_x000d_
nástupiště zast. Sedlišťka_x000d_
celkem :  360*1=360,00 m</t>
  </si>
  <si>
    <t xml:space="preserve">Poznámka k položce:_x000d_
odvoz suti na skládku_x000d_
celkem :  360*0,1*2,2=79,20 m</t>
  </si>
  <si>
    <t xml:space="preserve">Poznámka k položce:_x000d_
odvoz suti na skládku - cca 20 km - (20-10)/10=1_x000d_
celkem :  360*0,1*2,2=79,20 m</t>
  </si>
  <si>
    <t xml:space="preserve">Poznámka k položce:_x000d_
poplatek za uložení suti na skládku_x000d_
celkem :  360*0,1*2,2=79,20 m</t>
  </si>
  <si>
    <t>Poznámka k položce:_x000d_
celkem : 360*0,1*2,5=90,00 t</t>
  </si>
  <si>
    <t>Poznámka k položce:_x000d_
obalovna cca 20 km - (20-10)/10=1_x000d_
celkem : 360*0,1*2,5=90,00 t</t>
  </si>
  <si>
    <t xml:space="preserve">Poznámka k položce:_x000d_
odpočet v místě souvislé výměny KL a souvislého čištění KL_x000d_
celkem :  2*5,02-0,2-3,7=6,14 km</t>
  </si>
  <si>
    <t xml:space="preserve">Poznámka k položce:_x000d_
celkem :  0,2+3,7=3,90 km</t>
  </si>
  <si>
    <t xml:space="preserve">Poznámka k položce:_x000d_
celkem :  2*5,02-0,2-3,7=6,14 km</t>
  </si>
  <si>
    <t xml:space="preserve">Poznámka k položce:_x000d_
1. následné podbití kol.č. 1 a 2;  celkem :  5,00 km_x000d_
následné podbití kol.č. 1 a 2;  celkem :  5,00 km_x000d_
celkem :  5+5=10,00 km</t>
  </si>
  <si>
    <t xml:space="preserve">Poznámka k položce:_x000d_
1. následná stabilizace kol.č. 1 a 2;  celkem :  5,00 km_x000d_
následná stabilizace kol.č. 1 a 2;  celkem :  5,00 km_x000d_
celkem :  5+5=10,00 km</t>
  </si>
  <si>
    <t xml:space="preserve">Poznámka k položce:_x000d_
doplnění KL při úpravě GPK kolejí :   420,00 m3_x000d_
doplnění KL po následném podbití koleje :  340,00 m3_x000d_
celkem :  420+340=760,00 m3</t>
  </si>
  <si>
    <t xml:space="preserve">Poznámka k položce:_x000d_
celkem :  760*2=1520,00 t</t>
  </si>
  <si>
    <t xml:space="preserve">Poznámka k položce:_x000d_
lom Zárubka - 65 km_x000d_
celkem :  760*2=1520,00 t</t>
  </si>
  <si>
    <t xml:space="preserve">Poznámka k položce:_x000d_
lom Zárubka - 65 km : 65-10=54/10 - zaokrouhleno na 6 _x000d_
celkem :  7*1520=9120,00 t</t>
  </si>
  <si>
    <t>Opravné souvislé broušení kolejnic R260 příčný a podélný profil oprava příčného a podélného profilu 1m = 1m koleje</t>
  </si>
  <si>
    <t xml:space="preserve">Poznámka k položce:_x000d_
celkem :  5020+5020=10040 m</t>
  </si>
  <si>
    <t xml:space="preserve">Poznámka k položce:_x000d_
celkem v k.č. 1 a 2 :  40,00 m</t>
  </si>
  <si>
    <t xml:space="preserve">Poznámka k položce:_x000d_
kolej č. 1 a 2 celkem :  500,00 m_x000d_
náhrada LIS kolejnicí v k.č. 1 a 2 celkem : 325,00 m_x000d_
celkem :  500+325=825,00 m</t>
  </si>
  <si>
    <t xml:space="preserve">Poznámka k položce:_x000d_
kol.č. 1 celkem :  158,00 ks_x000d_
kol.č. 2 celkem :  262,00 ks_x000d_
celkem :  158+262=420,00 ks</t>
  </si>
  <si>
    <t xml:space="preserve">Poznámka k položce:_x000d_
naložení vyzískaných LIS :  40*0,07=2,80 t_x000d_
naložení  vyzískaných kolejnic :  (500+325)*0,06=49,50 t_x000d_
naložení  vyzískaných pražců :  420*0,327=137,34 t_x000d_
naložení  vyzískaných kompletů :  4000*0,00105=4,20 t_x000d_
naložení  vyzískaných pryž.podložek :  4000*0,00018=0,72 t_x000d_
naložení  vyzískaných vodících vložek :  4000*0,00002=0,08 t_x000d_
celkem :  2,8+49,5+137,34+4,2+0,72+0,08=194,64 t</t>
  </si>
  <si>
    <t xml:space="preserve">Poznámka k položce:_x000d_
přeprava vyzískaných LIS :  40*0,07=2,80 t_x000d_
přeprava vyzískaných kolejnic :  (500+325)*0,06=49,50 t_x000d_
přeprava vyzískaných pražců :  420*0,327=137,34 t_x000d_
přeprava vyzískaných kompletů :  4000*0,00105=4,20 t_x000d_
přeprava vyzískaných pryž.podložek :  4000*0,00018=0,72 t_x000d_
přeprava vyzískaných vodících vložek :  4000*0,00002=0,08 t_x000d_
celkem :  2,8+49,5+137,34+4,2+0,72+0,08=194,64 t</t>
  </si>
  <si>
    <t xml:space="preserve">Poznámka k položce:_x000d_
naložení nových LIS :  40*0,07=2,80 t_x000d_
naložení  nových kolejnic :  (500+325)*0,06=49,50 t_x000d_
naložení  nových pražců :  420*0,327=137,34 t_x000d_
naložení  nových kompletů :  4000*0,00105=4,20 t_x000d_
naložení  nových pryž.podložek :  4000*0,00018=0,72 t_x000d_
naložení  nových vodících vložek :  4000*0,00002=0,08 t_x000d_
celkem :  2,8+49,5+137,34+4,2+0,72+0,08=194,64 t</t>
  </si>
  <si>
    <t xml:space="preserve">Poznámka k položce:_x000d_
přeprava nových LIS :  40*0,07=2,80 t_x000d_
přeprava nových kolejnic :  (500+325)*0,06=49,50 t_x000d_
přeprava nových pražců :  420*0,327=137,34 t_x000d_
přeprava nových kompletů :  4000*0,00105=4,20 t_x000d_
přeprava nových pryž.podložek :  4000*0,00018=0,72 t_x000d_
přeprava nových vodících vložek :  4000*0,00002=0,08 t_x000d_
celkem :  2,8+49,5+137,34+4,2+0,72+0,08=194,64 t</t>
  </si>
  <si>
    <t xml:space="preserve">Poznámka k položce:_x000d_
přeprava ma místo stavby do 20km (20-10)/10*194,640_x000d_
přeprava nových LIS :  40*0,07=2,80 t_x000d_
přeprava nových kolejnic :  (500+325)*0,06=49,50 t_x000d_
přeprava nových pražců :  420*0,327=137,34 t_x000d_
přeprava nových kompletů :  4000*0,00105=4,20 t_x000d_
přeprava nových pryž.podložek :  4000*0,00018=0,72 t_x000d_
přeprava nových vodících vložek :  4000*0,00002=0,08 t_x000d_
celkem :  2,8+49,5+137,34+4,2+0,72+0,08=194,64 t</t>
  </si>
  <si>
    <t xml:space="preserve">Poznámka k položce:_x000d_
celkem :  68,00 ks</t>
  </si>
  <si>
    <t xml:space="preserve">Poznámka k položce:_x000d_
celkem :  37,00 ks</t>
  </si>
  <si>
    <t xml:space="preserve">Poznámka k položce:_x000d_
celkem v k.č. 1 a 2 :  odhad  -  26,00 ks</t>
  </si>
  <si>
    <t xml:space="preserve">Poznámka k položce:_x000d_
celkem v k.č. 1 a 2 :  5000+600=5600,00 m</t>
  </si>
  <si>
    <t xml:space="preserve">Poznámka k položce:_x000d_
dle ZD celkem v k.č. 1 a 2 :  156,00 ks</t>
  </si>
  <si>
    <t xml:space="preserve">Poznámka k položce:_x000d_
dle ZD celkem v k.č. 1 a 2 :  10,00 ks</t>
  </si>
  <si>
    <t xml:space="preserve">Poznámka k položce:_x000d_
dle ZD celkem v k.č. 1 a 2 :  50,00 ks</t>
  </si>
  <si>
    <t>7592007070</t>
  </si>
  <si>
    <t>Demontáž počítacího bodu počítače náprav PZN 1</t>
  </si>
  <si>
    <t xml:space="preserve">Poznámka k položce:_x000d_
dle ZD celkem v k.č. 1 a 2 :  2,00 ks</t>
  </si>
  <si>
    <t>7592005070</t>
  </si>
  <si>
    <t>Montáž počítacího bodu počítače náprav PZN 1 - uložení a připevnění na určené místo, seřízení polohy, přezkoušení</t>
  </si>
  <si>
    <t xml:space="preserve">Poznámka k položce:_x000d_
dle ZD celkem :  28+10=38,00 ks</t>
  </si>
  <si>
    <t xml:space="preserve">Poznámka k položce:_x000d_
dle ZD celkem :  156,00 ks_x000d_
lanová připojení k drozelům a LIS</t>
  </si>
  <si>
    <t>7593337160</t>
  </si>
  <si>
    <t>Demontáž souboru KAV, FID, ASE</t>
  </si>
  <si>
    <t xml:space="preserve">Poznámka k položce:_x000d_
dle ZD celkem v k.č. 1 a 2 :  28,00 ks</t>
  </si>
  <si>
    <t>7593335160</t>
  </si>
  <si>
    <t>Montáž souboru KAV, FID, ASE včetně usazení a zapojení zařízení</t>
  </si>
  <si>
    <t>5915010040</t>
  </si>
  <si>
    <t>Těžení zeminy nebo horniny železničního spodku třídy těžitelnosti II skupiny 4 Poznámka: 1. V cenách jsou započteny náklady na těžení a uložení výzisku na terén nebo naložení na dopravní prostředek a uložení na úložišti.</t>
  </si>
  <si>
    <t xml:space="preserve">Poznámka k položce:_x000d_
u k.č. 2 celkem :   120,00 m3</t>
  </si>
  <si>
    <t xml:space="preserve">Poznámka k položce:_x000d_
dle ZD celkem v k.č. 1 a 2 :  150,00 m3</t>
  </si>
  <si>
    <t xml:space="preserve">Poznámka k položce:_x000d_
dle ZD celkem v k.č. 1 a 2 :  1500,00 m3</t>
  </si>
  <si>
    <t xml:space="preserve">Poznámka k položce:_x000d_
odvoz suti pro uložení na pozemku OŘ_x000d_
celkem :  120*1,5+150*1,5+1500*1,5=2655,00 t</t>
  </si>
  <si>
    <t xml:space="preserve">Poznámka k položce:_x000d_
dle ZD celkem v k.č. 1 a 2 :  10000,00 m3</t>
  </si>
  <si>
    <t xml:space="preserve">Poznámka k položce:_x000d_
pro přístupovou cestu celkem :   200*3*0,2=120,00 m3</t>
  </si>
  <si>
    <t>Podklad z R-materiálu</t>
  </si>
  <si>
    <t xml:space="preserve">Poznámka k položce:_x000d_
přístupová cesta z výzisku celkem :   200*3=600,00 m2</t>
  </si>
  <si>
    <t>Přejezd P4894 km 282,163</t>
  </si>
  <si>
    <t>5913035230</t>
  </si>
  <si>
    <t>Demontáž celopryžové přejezdové konstrukce silně zatížené v koleji část vnější a vnitřní včetně závěrných zídek Poznámka: 1. V cenách jsou započteny náklady na demontáž konstrukce, naložení na dopravní prostředek.</t>
  </si>
  <si>
    <t xml:space="preserve">Poznámka k položce:_x000d_
obalovna Vysoké Mýto_x000d_
celkem :  126*0,2*2,2+28*0,155=59,78 t</t>
  </si>
  <si>
    <t xml:space="preserve">Poznámka k položce:_x000d_
obalovna V. Mýto - 12 km : 12-10=2/10 - zaokrouhleno na 1 _x000d_
celkem :  1*59,78=59,78 t</t>
  </si>
  <si>
    <t xml:space="preserve">Poznámka k položce:_x000d_
uložení na skládku obalovna Vysoké Mýto, Pardubice_x000d_
celkem :  126*0,2*2,2+28*0,155=59,78 t</t>
  </si>
  <si>
    <t xml:space="preserve">Poznámka k položce:_x000d_
demontáž kol.roštu v kol.č. 1 a 2 celkem :  0,02+0,02=0,04 km</t>
  </si>
  <si>
    <t xml:space="preserve">Poznámka k položce:_x000d_
pro odvodňovací žlab celkem :   120,00 m3</t>
  </si>
  <si>
    <t xml:space="preserve">Poznámka k položce:_x000d_
odvoz suti na skládku_x000d_
celkem :  0,04*1000*4*0,55*1,8+10,8*1,5=174,60 t</t>
  </si>
  <si>
    <t xml:space="preserve">Poznámka k položce:_x000d_
odvoz suti na skládku - cca 30 km - (30-10)/10=2_x000d_
celkem :  2*174,6=349,20 t</t>
  </si>
  <si>
    <t xml:space="preserve">Poznámka k položce:_x000d_
poplatek za uložení suti na skládku_x000d_
celkem :  0,04*1000*4*0,55*1,8+10,8*1,5=174,60 t</t>
  </si>
  <si>
    <t xml:space="preserve">Poznámka k položce:_x000d_
demontáž kol.roštu v kol.č. 1 a 2 celkem :  0,02+0,04=0,04 km</t>
  </si>
  <si>
    <t xml:space="preserve">Poznámka k položce:_x000d_
lom Zárubka - 65 km_x000d_
celkem :  0,04*1000*4*0,55*2=176,00 t</t>
  </si>
  <si>
    <t xml:space="preserve">Poznámka k položce:_x000d_
lom Zárubka - 65 km : 65-10=55/10 - zaokrouhleno na 6_x000d_
celkem :  6*176,00=1056,00 t</t>
  </si>
  <si>
    <t xml:space="preserve">Poznámka k položce:_x000d_
dle ZD celkem :  8,00 ks</t>
  </si>
  <si>
    <t>5914035550</t>
  </si>
  <si>
    <t>Zřízení otevřených odvodňovacích zařízení prahové vpusti prefabrikované díly Poznámka: 1. V cenách jsou započteny náklady na zřízení podkladní vrstvy a uložení zařízení podle vzorového listu a rozprostření výzisku na terén nebo naložení na dopravní prostředek. 2. V cenách nejsou obsaženy náklady na provedení výkopku, ruční dočištění a dodávku materiálu.</t>
  </si>
  <si>
    <t xml:space="preserve">Poznámka k položce:_x000d_
žlab ŽPSV, celkem :  9+9=18,00 m</t>
  </si>
  <si>
    <t>5964123000</t>
  </si>
  <si>
    <t>Odvodňovací žlab s mříží</t>
  </si>
  <si>
    <t xml:space="preserve">Poznámka k položce:_x000d_
žlab ŽPSV, celkem :  6+6=12,00 ks</t>
  </si>
  <si>
    <t xml:space="preserve">Poznámka k položce:_x000d_
přeprava žlabů na stavbu_x000d_
celkem :  12*0,88=10,56 t</t>
  </si>
  <si>
    <t xml:space="preserve">Poznámka k položce:_x000d_
přeprava žlabů na stavbu z Litic -  cca 40 km - (40-10)/10=3_x000d_
celkem :  10,56*3=31,68 t</t>
  </si>
  <si>
    <t>5963101003</t>
  </si>
  <si>
    <t xml:space="preserve">Poznámka k položce:_x000d_
podkladní beton pod závěrné zídky a odvodňovací žlaby_x000d_
celkem :  16,8*2*0,5*0,3+18*0,9*0,3=9,90 m3</t>
  </si>
  <si>
    <t xml:space="preserve">Poznámka k položce:_x000d_
přeprava podkladního betonu na stavbu_x000d_
celkem :  9,9*2,2=21,78 t</t>
  </si>
  <si>
    <t xml:space="preserve">Poznámka k položce:_x000d_
obalovna V. Mýto - 12 km : 12-10=2/10 - zaokrouhleno na 1 _x000d_
celkem :  1*63=63,00 t</t>
  </si>
  <si>
    <t>R6</t>
  </si>
  <si>
    <t>Těsnění spár zálivkou za studena pro komůrky š 15 mm hl 30 mm</t>
  </si>
  <si>
    <t>Přejezd P4895 km 282,830</t>
  </si>
  <si>
    <t>R7</t>
  </si>
  <si>
    <t>R8</t>
  </si>
  <si>
    <t>D3</t>
  </si>
  <si>
    <t>Přejezd P4896 km 285,375</t>
  </si>
  <si>
    <t xml:space="preserve">Poznámka k položce:_x000d_
dle ZD celkem :  2*2*4,8=19,2 m  (oprava + násl. podbití)</t>
  </si>
  <si>
    <t xml:space="preserve">Poznámka k položce:_x000d_
kolej č. 1 a 2 celkem :  132,00 m</t>
  </si>
  <si>
    <t xml:space="preserve">Poznámka k položce:_x000d_
kolej č. 1 a 2 celkem :  20,00 ks</t>
  </si>
  <si>
    <t xml:space="preserve">Poznámka k položce:_x000d_
celkem v k.č. 1 a 2 :  80,00 ks</t>
  </si>
  <si>
    <t xml:space="preserve">Poznámka k položce:_x000d_
naložení vyzískaných kolejnic :  132*0,06=7,92 t_x000d_
naložení vyzískaných pražců :  20*0,327=6,54 t_x000d_
naložení vyzískaných kompletů do žel.stanice :  80*0,00105=0,084 t_x000d_
celkem :  7,92+6,54+0,084=14,544 t</t>
  </si>
  <si>
    <t xml:space="preserve">Poznámka k položce:_x000d_
přeprava vyzískaných kolejnic :  132*0,06=7,92 t_x000d_
přeprava vyzískaných pražců :  20*0,327=6,54 t_x000d_
přeprava vyzískaných kompletů do žel.stanice :  80*0,00105=0,084 t_x000d_
celkem :  7,92+6,54+0,084=14,544 t</t>
  </si>
  <si>
    <t xml:space="preserve">Poznámka k položce:_x000d_
naložení nových kolejnic :  132*0,06=7,92 t_x000d_
naložení nových pražců :  20*0,327=6,54 t_x000d_
naložení nových kompletů do žel.stanice :  80*0,00105=0,084 t_x000d_
celkem :  7,92+6,54+0,084=14,544 t</t>
  </si>
  <si>
    <t xml:space="preserve">Poznámka k položce:_x000d_
přeprava nových kolejnic :  132*0,06=7,92 t_x000d_
přeprava nových pražců :  20*0,327=6,54 t_x000d_
přeprava nových kompletů do žel.stanice :  80*0,00105=0,084 t_x000d_
celkem :  7,92+6,54+0,084=14,544 t</t>
  </si>
  <si>
    <t xml:space="preserve">Poznámka k položce:_x000d_
dle ZD celkem :  2*2*4,8=19,20 m (oprava + násl. podbití)</t>
  </si>
  <si>
    <t>R9</t>
  </si>
  <si>
    <t>48223615</t>
  </si>
  <si>
    <t>354</t>
  </si>
  <si>
    <t>SO 05 - Obnova železničního svršku žst. Uhersko km 285,849 - 287,496</t>
  </si>
  <si>
    <t xml:space="preserve">Poznámka k položce:_x000d_
dle ZD celkem :  96,00 ks</t>
  </si>
  <si>
    <t>5905035110</t>
  </si>
  <si>
    <t>Výměna KL malou těžící mechanizací včetně lavičky pod ložnou plochou pražce lože otevřené Poznámka: 1. V cenách jsou započteny náklady na odtěžení KL s použitím minirypadla, rozprostření výzisku na terén nebo naložení na dopravní prostředek, přehození kameniva, zřízení KL, úprava KL do profilu a jeho případné snížení pod patou kolejnice. U výměny KL v celém profilu včetně lavičky jsou v ceně započteny náklady na případné uvolnění, posun a dotažení pražce. 2. V cenách nejsou obsaženy náklady na úpravu směrového a výškového uspořádání, dodávku kameniva, následnou úpravu směrového a výškového uspořádání, dodávku a doplnění kameniva pro následnou úpravu směrového a výškového uspořádání, dopravu výzisku na skládku a skládkovné.</t>
  </si>
  <si>
    <t xml:space="preserve">Poznámka k položce:_x000d_
srdcovková část v.č. 5 celkem :  4*4*0,55=8,80 m3</t>
  </si>
  <si>
    <t xml:space="preserve">Poznámka k položce:_x000d_
spojka k.č. 1 a 4 celkem :  0,18 km</t>
  </si>
  <si>
    <t xml:space="preserve">Poznámka k položce:_x000d_
uložení 70% výzisku z SČ na stezku _x000d_
celkem :  0,18*1000*2,1*0,4*0,7=105,84 m3</t>
  </si>
  <si>
    <t xml:space="preserve">Poznámka k položce:_x000d_
odvoz suti pro uložení na mezideponii na pozemku OŘ_x000d_
celkem :  4*4*0,55*1,8+180*2,1*0,4*0,3*1,8=97,488 t</t>
  </si>
  <si>
    <t xml:space="preserve">Poznámka k položce:_x000d_
naložení suti na mezideponii pro odvoz na skládku_x000d_
celkem :  4*4*0,55*1,8+180*2,1*0,4*0,3*1,8=97,488 t</t>
  </si>
  <si>
    <t xml:space="preserve">Poznámka k položce:_x000d_
odvoz suti na skládku_x000d_
celkem :  4*4*0,55*1,8+180*2,1*0,4*0,3*1,8=97,488 t</t>
  </si>
  <si>
    <t xml:space="preserve">Poznámka k položce:_x000d_
odvoz suti na skládku - cca 40 km -  (40-10)/10=3_x000d_
celkem :  3*97,488=292,464 t</t>
  </si>
  <si>
    <t xml:space="preserve">Poznámka k položce:_x000d_
poplatek za uložení suti na skládku_x000d_
celkem :  4*4*0,55*1,8+180*2,1*0,4*0,3*1,8=97,488 t</t>
  </si>
  <si>
    <t xml:space="preserve">Poznámka k položce:_x000d_
celkem :  0,18*1000*2,1*0,4=151,20 m3</t>
  </si>
  <si>
    <t xml:space="preserve">Poznámka k položce:_x000d_
v.č. 5 celkem :  8,8*2=17,60 t_x000d_
po souvislém čištění KL celkem :  0,18*1000*2,1*0,4*2=302,40 t_x000d_
celkem :  4*4*0,55*2+180*2,1*0,4*0,3*2=320,00 t</t>
  </si>
  <si>
    <t xml:space="preserve">Poznámka k položce:_x000d_
lom Zárubka - 58 km_x000d_
celkem :  4*4*0,55*2+180*2,1*0,4*0,3*2=320,00 t</t>
  </si>
  <si>
    <t xml:space="preserve">Poznámka k položce:_x000d_
lom Zárubka - 58 km : 58-10=48/10 - zaokrouhleno na 5 _x000d_
celkem :  5*320=1600,00 t</t>
  </si>
  <si>
    <t xml:space="preserve">Poznámka k položce:_x000d_
výměna pražců pod LIS v k.č. 1 a 2 celkem :  213+300=513,00 ks</t>
  </si>
  <si>
    <t>Poznámka k položce:_x000d_
dle ZD, celkem 18,00 ks</t>
  </si>
  <si>
    <t>Poznámka k položce:_x000d_
dle ZD, celkem 27,00 ks</t>
  </si>
  <si>
    <t xml:space="preserve">Poznámka k položce:_x000d_
dle ZD, celkem v k.č. 1 a 2 :  2500,00 ks</t>
  </si>
  <si>
    <t xml:space="preserve">Poznámka k položce:_x000d_
naložení vyzískaných příčných pražců : 513*0,327=167,751 t_x000d_
naložení vyzískaných výhybkových pražců :  152,15*0,16=24,344 t_x000d_
naložení vyzískaných kompletů :  (100+100)*0,00105=0,210 t_x000d_
naložení vyzískaných pryž.podložek : 2500*0,00018=0,45 t_x000d_
naložení vyzískaných podkladnic :  (50+50)*0,02=2 t_x000d_
celkem :  167,751+24,344+0,21+0,45+2=194,755 t</t>
  </si>
  <si>
    <t xml:space="preserve">Poznámka k položce:_x000d_
přeprava vyzískaných příčných pražců : 513*0,327=167,751 t_x000d_
přeprava vyzískaných výhybkových pražců :  152,15*0,16=24,344 t_x000d_
přeprava vyzískaných kompletů :  (100+100)*0,00105=0,210 t_x000d_
přeprava vyzískaných pryž.podložek : 2500*0,00018=0,45 t_x000d_
přeprava vyzískaných podkladnic :  (50+50)*0,02=2 t_x000d_
celkem :  167,751+24,344+0,21+0,45+2=194,755 t</t>
  </si>
  <si>
    <t xml:space="preserve">Poznámka k položce:_x000d_
přeprava nových příčných pražců : 513*0,327=167,751 t_x000d_
přeprava nových výhybkových pražců :  152,15*0,16=24,344 t_x000d_
přeprava nových kompletů :  (100+100)*0,00105=0,210 t_x000d_
přeprava nových pryž.podložek : 2500*0,00018=0,45 t_x000d_
přeprava nových podkladnic :  (50+50)*0,02=2 t_x000d_
celkem :  167,751+24,344+0,21+0,45+2=194,755 t</t>
  </si>
  <si>
    <t xml:space="preserve">Poznámka k položce:_x000d_
přeprava ma místo stavby do 20km (20-10)/10*194,755_x000d_
přeprava nových příčných pražců : 513*0,327=167,751 t_x000d_
přeprava nových výhybkových pražců :  152,15*0,16=24,344 t_x000d_
přeprava nových kompletů :  (100+100)*0,00105=0,210 t_x000d_
přeprava nových pryž.podložek : 2500*0,00018=0,45 t_x000d_
přeprava nových podkladnic :  (50+50)*0,02=2 t_x000d_
celkem :  167,751+24,344+0,21+0,45+2=194,755 t</t>
  </si>
  <si>
    <t xml:space="preserve">Poznámka k položce:_x000d_
celkem :  96+56+26=178,00 m</t>
  </si>
  <si>
    <t xml:space="preserve">Poznámka k položce:_x000d_
výměna jazyků ve výhybkách -  1:14 - celkem 1*19,158 m_x000d_
výměna jazyků ve výhybkách -  1:18,5 - celkem 3*24,536 m_x000d_
výměna jazyků ve výhybkách - celkem 92,766 m_x000d_
výměna opornic ve výhybkách -  1:14 - celkem 1*20,056 m_x000d_
výměna opornic ve výhybkách -  1:14 - celkem 2*8*20,056 m_x000d_
výměna opornic ve výhybkách -  celkem :  96,448 m_x000d_
celkem :  92,766+96,448=189,214 m</t>
  </si>
  <si>
    <t xml:space="preserve">Poznámka k položce:_x000d_
výměna kolejnic u přídržnice v přímé -  celkem :  15,00 m</t>
  </si>
  <si>
    <t xml:space="preserve">Poznámka k položce:_x000d_
výměna srdcovky 1:14  -  celkem :  1*2,394 t</t>
  </si>
  <si>
    <t xml:space="preserve">Poznámka k položce:_x000d_
přeprava vyzískaných LIS :  178*0,07=12,460 t_x000d_
přeprava vyzískaných kolejnic :  (40+15)*0,06=3,30 t_x000d_
přeprava vyzískaných jazyků :  1*1,224+3*1,225=4,899 t_x000d_
přeprava vyzískaných opornic :  1*1,199+3*1,23=4,889 t_x000d_
přeprava vyzískaných srdcovek :  2*2,394+1*2,398=7,186 t_x000d_
přeprava vyzískaných přídržnic :  53,28*0,0315=1,678 t_x000d_
celkem :  12,46+3,3+4,899+4,889+7,186+1,678=34,412 t</t>
  </si>
  <si>
    <t xml:space="preserve">Poznámka k položce:_x000d_
naložení nových LIS :  178*0,07=12,460 t_x000d_
naložení nových kolejnic :  (40+15)*0,06=3,30 t_x000d_
naložení nových jazyků :  1*1,224+3*1,225=4,899 t_x000d_
naložení nových opornic :  1*1,199+3*1,23=4,889 t_x000d_
naložení nových srdcovek :  2*2,394+1*2,398=7,186 t_x000d_
naložení nových přídržnic :  53,28*0,0315=1,678 t_x000d_
celkem :  12,46+3,3+4,899+4,889+7,186+1,678=34,412 t</t>
  </si>
  <si>
    <t xml:space="preserve">Poznámka k položce:_x000d_
přeprava nových LIS :  178*0,07=12,460 t_x000d_
přeprava nových kolejnic :  (40+15)*0,06=3,30 t_x000d_
přeprava nových jazyků :  1*1,224+3*1,225=4,899 t_x000d_
přeprava nových opornic :  1*1,199+3*1,23=4,889 t_x000d_
přeprava nových srdcovek :  2*2,394+1*2,398=7,186 t_x000d_
přeprava nových přídržnic :  53,28*0,0315=1,678 t_x000d_
celkem :  12,46+3,3+4,899+4,889+7,186+1,678=34,412 t</t>
  </si>
  <si>
    <t xml:space="preserve">Poznámka k položce:_x000d_
přeprava na místo stavby do 20km (20-10)/10*34,412_x000d_
přeprava nových LIS :  178*0,07=12,460 t_x000d_
přeprava nových kolejnic :  (40+15)*0,06=3,30 t_x000d_
přeprava nových jazyků :  1*1,224+3*1,225=4,899 t_x000d_
přeprava nových opornic :  1*1,199+3*1,23=4,889 t_x000d_
přeprava nových srdcovek :  2*2,394+1*2,398=7,186 t_x000d_
přeprava nových přídržnic :  53,28*0,0315=1,678 t_x000d_
celkem :  12,46+3,3+4,899+4,889+7,186+1,678=34,412 t</t>
  </si>
  <si>
    <t xml:space="preserve">Poznámka k položce:_x000d_
dle ZD kol.č. 1 a 2 celkem :  1432,00 m</t>
  </si>
  <si>
    <t xml:space="preserve">Poznámka k položce:_x000d_
dle ZD celkem :  512,28 m</t>
  </si>
  <si>
    <t xml:space="preserve">Poznámka k položce:_x000d_
dle ZD celkem :  493,13 m</t>
  </si>
  <si>
    <t xml:space="preserve">Poznámka k položce:_x000d_
dle ZD celkem :  1564,53 m</t>
  </si>
  <si>
    <t xml:space="preserve">Poznámka k položce:_x000d_
dle ZD 6 ks tv. 1:14-760; 6 ks 1:18,5-1200;  celkem :  12,00 ks</t>
  </si>
  <si>
    <t xml:space="preserve">Poznámka k položce:_x000d_
dle ZD celkem :  4 ks 1:14-760</t>
  </si>
  <si>
    <t>5910090620</t>
  </si>
  <si>
    <t>Navaření srdcovky jednoduché lité z oceli manganové úhel odbočení 1:18,5 opotřebení přes 4 do 10 mm Poznámka: 1. V cenách jsou obsaženy náklady na uvolnění upevňovadel, vyrovnání srdcovky, opravu navařením, broušení po navaření v rozsahu schváleného technologického postupu, dotažení upevňovadel, PT nebo MT po vybroušení a navaření a kontrola měřidlem. 2. V cenách nejsou obsaženy náklady na podbití srdcovky a nedestruktivní kontrolu ultrazvukem.</t>
  </si>
  <si>
    <t xml:space="preserve">Poznámka k položce:_x000d_
dle ZD celkem :  5 ks 1:18-1200</t>
  </si>
  <si>
    <t xml:space="preserve">Poznámka k položce:_x000d_
celkem v k.č. 1 a 2 :  odhad  -  24,00 ks</t>
  </si>
  <si>
    <t xml:space="preserve">Poznámka k položce:_x000d_
celkem v k.č. 1 a 2 :  odhad -  3000,00 m</t>
  </si>
  <si>
    <t xml:space="preserve">Poznámka k položce:_x000d_
celkem výhybky :  3*82,985+3*99,627=547,836 m</t>
  </si>
  <si>
    <t xml:space="preserve">Poznámka k položce:_x000d_
dle ZD celkem :  120,00 ks</t>
  </si>
  <si>
    <t xml:space="preserve">Poznámka k položce:_x000d_
dle ZD celkem :  51,00 ks</t>
  </si>
  <si>
    <t xml:space="preserve">Poznámka k položce:_x000d_
dle ZD celkem :  22,00 ks</t>
  </si>
  <si>
    <t xml:space="preserve">Poznámka k položce:_x000d_
dle ZD celkem :  36+20=56,00 ks</t>
  </si>
  <si>
    <t xml:space="preserve">Poznámka k položce:_x000d_
dle ZD celkem :  118,00 ks_x000d_
lanová připojení k drozelům a LIS</t>
  </si>
  <si>
    <t xml:space="preserve">Poznámka k položce:_x000d_
kol.č. 1 a 2 celkem :  1,432 km</t>
  </si>
  <si>
    <t xml:space="preserve">Poznámka k položce:_x000d_
v.č. 1,3,4,5,6,14,15,16,17,18,19, včetně přípojů_x000d_
celkem :  2247,700 m</t>
  </si>
  <si>
    <t xml:space="preserve">Poznámka k položce:_x000d_
1. následné podbití výhybek v kol.č. 1 a 2;  celkem :  500,00 m_x000d_
následné podbití výhabek v kol.č. 1 a 2;  celkem :  500,00 m_x000d_
celkem :  500+500=1000,00 m</t>
  </si>
  <si>
    <t xml:space="preserve">Poznámka k položce:_x000d_
doplnění KL při úpravě GPK kolejí :   159,00 m3_x000d_
doplnění KL po následném podbití koleje :  70,00 m3_x000d_
celkem :  159+70=229,00 m3</t>
  </si>
  <si>
    <t xml:space="preserve">Poznámka k položce:_x000d_
doplnění KL při úpravě GPK výhybek :  270,00 m3_x000d_
doplnění KL po následném podbití výhybek :  50,00 m3_x000d_
celkem :  270+50=320,00 m3</t>
  </si>
  <si>
    <t xml:space="preserve">Poznámka k položce:_x000d_
celkem :  229*2+320*2=1098,00 t</t>
  </si>
  <si>
    <t xml:space="preserve">Poznámka k položce:_x000d_
lom Zárubka - 58 km_x000d_
celkem :  229*2+320*2=1098,00 t</t>
  </si>
  <si>
    <t>Poznámka k položce:_x000d_
lom Zárubka - 58 km : 58-10=48/10 - zaokrouhleno na 5 _x000d_
celkem : 5*1098=5490,00 t</t>
  </si>
  <si>
    <t xml:space="preserve">Poznámka k položce:_x000d_
přechod v k.č. 1 a 2 -  celkem :  2*7,2+2*6=26,40 m</t>
  </si>
  <si>
    <t>7493351028</t>
  </si>
  <si>
    <t>Montáž elektrického ohřevu výhybek (EOV) kompletní topné soupravy na jednoduchou výhybku soustavy S49, R65 a UIC60 s poloměrem odbočení 1 200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</si>
  <si>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7493371016</t>
  </si>
  <si>
    <t>Demontáže zařízení na elektrickém ohřevu výhybek kompletní topné soupravy na výhybku tvaru 1:18,5-1200 - veškeré výstroje EOV na výhybce, topných tyčí, připojovacích skříněk, napájecích kabelů, oddělovacích transformátorů</t>
  </si>
  <si>
    <t xml:space="preserve">Poznámka k položce:_x000d_
dle ZD celkem v k.č. 1 a 2 :  12,00 ks</t>
  </si>
  <si>
    <t>Poznámka k položce:_x000d_
ASPv, SSP, SČ, DGS</t>
  </si>
  <si>
    <t>SO 06 - Obnova železničního svršku Uhersko - –Moravany km 287,495 - 290,857</t>
  </si>
  <si>
    <t>D1 - Přejezd P4899 km 287,811</t>
  </si>
  <si>
    <t xml:space="preserve">    D2 - Přejezd P4900 km 289,127</t>
  </si>
  <si>
    <t xml:space="preserve">      D3 - Přejezd P4901 km 290,194</t>
  </si>
  <si>
    <t xml:space="preserve">Poznámka k položce:_x000d_
v k.č. 1 a 2 celkem :  40,00 ks</t>
  </si>
  <si>
    <t xml:space="preserve">Poznámka k položce:_x000d_
v k.č. 1 a 2 celkem :  95,200 m3</t>
  </si>
  <si>
    <t xml:space="preserve">Poznámka k položce:_x000d_
odvoz suti pro uložení na mezideponii na pozemku OŘ_x000d_
celkem :  95,2*1,8=171,36 t</t>
  </si>
  <si>
    <t xml:space="preserve">Poznámka k položce:_x000d_
naložení suti na mezideponii pro odvoz na skládku_x000d_
celkem :  95,2*1,8=171,36 t</t>
  </si>
  <si>
    <t xml:space="preserve">Poznámka k položce:_x000d_
odvoz suti na skládku_x000d_
celkem :  95,2*1,8=171,36 t</t>
  </si>
  <si>
    <t xml:space="preserve">Poznámka k položce:_x000d_
odvoz suti na skládku - cca 30 km -  (30-10)/10=2_x000d_
celkem :  2*171,36=342,72 t</t>
  </si>
  <si>
    <t xml:space="preserve">Poznámka k položce:_x000d_
poplatek za uložení suti na skládku_x000d_
celkem :  95,2*1,8=171,36 t</t>
  </si>
  <si>
    <t xml:space="preserve">Poznámka k položce:_x000d_
celkem :  95,2*2=190,40 t</t>
  </si>
  <si>
    <t xml:space="preserve">Poznámka k položce:_x000d_
lom Zárubka - 58 km_x000d_
celkem :  95,2*2=190,40 t</t>
  </si>
  <si>
    <t xml:space="preserve">Poznámka k položce:_x000d_
lom Zárubka - 58 km : 58-10=48/10 - zaokrouhleno na 5 _x000d_
celkem :  5*190,4=952,00 t</t>
  </si>
  <si>
    <t xml:space="preserve">Poznámka k položce:_x000d_
celkem :  2*3,362=6,724 km</t>
  </si>
  <si>
    <t xml:space="preserve">Poznámka k položce:_x000d_
doplnění KL při úpravě GPK kolejí :   745,00 m3_x000d_
doplnění KL po následném podbití koleje :  111,00 m3_x000d_
celkem :  745+111=856,00 m3</t>
  </si>
  <si>
    <t xml:space="preserve">Poznámka k položce:_x000d_
celkem :  856*2=1712,00 t</t>
  </si>
  <si>
    <t xml:space="preserve">Poznámka k položce:_x000d_
lom Zárubka - 53 km_x000d_
celkem :  856*2=1712,00 t</t>
  </si>
  <si>
    <t xml:space="preserve">Poznámka k položce:_x000d_
lom Zárubka - 58 km : 58-10=48/10 - zaokrouhleno na 5 _x000d_
celkem :  5*1712=8560,00 t</t>
  </si>
  <si>
    <t xml:space="preserve">Poznámka k položce:_x000d_
celkem v k.č. 1 a 2 :  2*3 362 m = 6 724 m</t>
  </si>
  <si>
    <t xml:space="preserve">Poznámka k položce:_x000d_
kolej č. 1 a 2 celkem :  40,00 m_x000d_
náhrada LIS kolejnicí v k.č. 1 a 2 celkem : 100,00 m_x000d_
celkem :  40+100=140,00 m</t>
  </si>
  <si>
    <t xml:space="preserve">Poznámka k položce:_x000d_
celkem :  4+4=8,00 ks</t>
  </si>
  <si>
    <t xml:space="preserve">Poznámka k položce:_x000d_
celkem v k.č. 1 a 2 :  300,00 ks_x000d_
celkem antikorozní v přejezdech :  240,00 ks_x000d_
celkem :  300+240=540,00 ks</t>
  </si>
  <si>
    <t xml:space="preserve">Poznámka k položce:_x000d_
celkem v k.č. 1 a 2 :  1000,00 ks</t>
  </si>
  <si>
    <t xml:space="preserve">Poznámka k položce:_x000d_
naložení vyzískaných LIS :  40*0,07=2,80 t_x000d_
naložení vyzískaných kolejnic :  (40+100)*0,06=8,40 t_x000d_
naložení vyzískaných pražců :  8*0,327=2,616 t_x000d_
naložení vyzískaných kompletů :  540*0,00105=0,567 t_x000d_
naložení vyzískaných pryž.podložek  :  1000*0,00018=0,18 t_x000d_
celkem :  2,8+8,4+2,616+0,567+0,18=14,563 t</t>
  </si>
  <si>
    <t xml:space="preserve">Poznámka k položce:_x000d_
přeprava vyzískaných LIS :  40*0,07=2,80 t_x000d_
přeprava vyzískaných kolejnic :  (40+100)*0,06=8,40 t_x000d_
přeprava vyzískaných pražců :  8*0,327=2,616 t_x000d_
přeprava vyzískaných kompletů :  540*0,00105=0,567 t_x000d_
přeprava vyzískaných pryž.podložek  :  1000*0,00018=0,18 t_x000d_
celkem :  2,8+8,4+2,616+0,567+0,18=14,563 t</t>
  </si>
  <si>
    <t xml:space="preserve">Poznámka k položce:_x000d_
naložení nových LIS :  40*0,07=2,80 t_x000d_
naložení nových  kolejnic :  (40+100)*0,06=8,40 t_x000d_
naložení nových  pražců :  8*0,327=2,616 t_x000d_
naložení nových  kompletů :  540*0,00105=0,567 t_x000d_
naložení nových  pryž.podložek  :  1000*0,00018=0,18 t_x000d_
celkem :  2,8+8,4+2,616+0,567+0,18=14,563 t</t>
  </si>
  <si>
    <t xml:space="preserve">Poznámka k položce:_x000d_
přeprava nových LIS :  40*0,07=2,80 t_x000d_
přeprava nových kolejnic :  (40+100)*0,06=8,40 t_x000d_
přeprava nových pražců :  8*0,327=2,616 t_x000d_
přeprava nových kompletů :  540*0,00105=0,567 t_x000d_
přeprava nových pryž.podložek  :  1000*0,00018=0,18 t_x000d_
celkem :  2,8+8,4+2,616+0,567+0,18=14,563 t</t>
  </si>
  <si>
    <t xml:space="preserve">Poznámka k položce:_x000d_
celkem :  42,00 ks</t>
  </si>
  <si>
    <t xml:space="preserve">Poznámka k položce:_x000d_
celkem v k.č. 1 a 2 :  odhad  -  10,00 ks</t>
  </si>
  <si>
    <t xml:space="preserve">Poznámka k položce:_x000d_
celkem v k.č. 1 a 2 :  4800,00 m</t>
  </si>
  <si>
    <t xml:space="preserve">Poznámka k položce:_x000d_
dle ZD celkem v k.č. 1 a 2 :  96,00 ks</t>
  </si>
  <si>
    <t xml:space="preserve">Poznámka k položce:_x000d_
dle ZD celkem v k.č. 1 a 2 :  30,00 ks</t>
  </si>
  <si>
    <t xml:space="preserve">Poznámka k položce:_x000d_
dle ZD celkem :  32+28=60,00 ks</t>
  </si>
  <si>
    <t xml:space="preserve">Poznámka k položce:_x000d_
dle ZD celkem :  128+80=208,00 ks_x000d_
lanová připojení k drozelům a LIS</t>
  </si>
  <si>
    <t xml:space="preserve">Poznámka k položce:_x000d_
dle ZD celkem v k.č. 1 a 2 :  32,00 ks</t>
  </si>
  <si>
    <t xml:space="preserve">Poznámka k položce:_x000d_
dle ZD celkem v k.č. 1 a 2 :  125,00 m3</t>
  </si>
  <si>
    <t xml:space="preserve">Poznámka k položce:_x000d_
dle ZD celkem v k.č. 1 a 2 :  250,00 m3</t>
  </si>
  <si>
    <t xml:space="preserve">Poznámka k položce:_x000d_
odvoz suti pro uložení na pozemku OŘ_x000d_
celkem :  125*1,5+250*1,5=562,50 t</t>
  </si>
  <si>
    <t xml:space="preserve">Poznámka k položce:_x000d_
dle ZD celkem v k.č. 1 a 2 :  1000,00 m3</t>
  </si>
  <si>
    <t>Přejezd P4899 km 287,811</t>
  </si>
  <si>
    <t>5913070010</t>
  </si>
  <si>
    <t>Demontáž betonové přejezdové konstrukce část vnější a vnitřní bez závěrných zídek Poznámka: 1. V cenách jsou započteny náklady na demontáž konstrukce a naložení na dopravní prostředek.</t>
  </si>
  <si>
    <t xml:space="preserve">Poznámka k položce:_x000d_
dle ZD celkem :  2*2*6=24,00 m (oprava + násl. podbití)</t>
  </si>
  <si>
    <t>Sanace betonových panelů a zídek</t>
  </si>
  <si>
    <t xml:space="preserve">Poznámka k položce:_x000d_
dle ZD celkem :  25,00 m2</t>
  </si>
  <si>
    <t xml:space="preserve">Poznámka k položce:_x000d_
kolej č. 1 a 2 celkem :  4*12,5=50,00 m</t>
  </si>
  <si>
    <t xml:space="preserve">Poznámka k položce:_x000d_
kolej č. 1 a 2 celkem :  30,00 ks</t>
  </si>
  <si>
    <t xml:space="preserve">Poznámka k položce:_x000d_
naložení vyzískaných kolejnic :  50*0,06=3,00 t_x000d_
naložení vyzískaných pražců :  30*0,327=9,81 t_x000d_
naložení vyzískaných kompletů do žel.stanice :  80*0,00105=0,084 t_x000d_
celkem :  3+9,81+0,084=12,894 t</t>
  </si>
  <si>
    <t xml:space="preserve">Poznámka k položce:_x000d_
přeprava vyzískaných kolejnic :  50*0,06=3,00 t_x000d_
přeprava vyzískaných pražců :  30*0,327=9,81 t_x000d_
přeprava vyzískaných kompletů do žel.stanice :  80*0,00105=0,084 t_x000d_
celkem :  3+9,81+0,084=12,894 t</t>
  </si>
  <si>
    <t xml:space="preserve">Poznámka k položce:_x000d_
naložení nových kolejnic :  50*0,06=3,00 t_x000d_
naložení nových pražců :  30*0,327=9,81 t_x000d_
naložení nových kompletů do žel.stanice :  80*0,00105=0,084 t_x000d_
celkem :  3+9,81+0,084=12,894 t</t>
  </si>
  <si>
    <t xml:space="preserve">Poznámka k položce:_x000d_
přeprava nových kolejnic :  50*0,06=3,00 t_x000d_
přeprava nových pražců :  30*0,327=9,81 t_x000d_
přeprava nových kompletů do žel.stanice :  80*0,00105=0,084 t_x000d_
celkem :  3+9,81+0,084=12,894 t</t>
  </si>
  <si>
    <t>5913075010</t>
  </si>
  <si>
    <t>Montáž betonové přejezdové konstrukce část vnější a vnitřní bez závěrných zídek Poznámka: 1. V cenách jsou započteny náklady na montáž konstrukce. 2. V cenách nejsou obsaženy náklady na dodávku materiálu.</t>
  </si>
  <si>
    <t xml:space="preserve">Poznámka k položce:_x000d_
dle ZD celkem :  2*2*6=24 m (oprava + násl. podbití)</t>
  </si>
  <si>
    <t>Přejezd P4900 km 289,127</t>
  </si>
  <si>
    <t xml:space="preserve">Poznámka k položce:_x000d_
celkem :  2*7=14,00 m</t>
  </si>
  <si>
    <t xml:space="preserve">Poznámka k položce:_x000d_
celkem :  7*6*2+7*2=98,00 m2</t>
  </si>
  <si>
    <t xml:space="preserve">Poznámka k položce:_x000d_
obalovna Vysoké Mýto_x000d_
celkem :  98*0,2*2,2+20*0,155=46,22 t</t>
  </si>
  <si>
    <t xml:space="preserve">Poznámka k položce:_x000d_
obalovna V. Mýto - do 20 km : 20-10=1/10 - zaokrouhleno na 1 _x000d_
celkem :  1*46,22=46,22 t</t>
  </si>
  <si>
    <t xml:space="preserve">Poznámka k položce:_x000d_
uložení na skládku obalovna Vysoké Mýto, Pardubice_x000d_
celkem :  98*0,2*2,2+20*0,155=46,22 t</t>
  </si>
  <si>
    <t xml:space="preserve">Poznámka k položce:_x000d_
odvoz suti na skládku - cca 40 km - (40-10)/10=3_x000d_
celkem :  3*158,4=475,20 t</t>
  </si>
  <si>
    <t xml:space="preserve">Poznámka k položce:_x000d_
kolej č. 1 a 2 celkem :  2*31+2*28-4*20=38,00 m</t>
  </si>
  <si>
    <t xml:space="preserve">Poznámka k položce:_x000d_
lom Zárubka - 58 km_x000d_
celkem :  0,04*1000*4*0,55*2=176,00 t</t>
  </si>
  <si>
    <t xml:space="preserve">Poznámka k položce:_x000d_
lom Zárubka - 58 km : 58-10=48/10 - zaokrouhleno na 5 _x000d_
celkem :  5*176,00=880,00 t</t>
  </si>
  <si>
    <t xml:space="preserve">Poznámka k položce:_x000d_
dle ZD celkem :  2*6=12,00 m</t>
  </si>
  <si>
    <t xml:space="preserve">Poznámka k položce:_x000d_
přeprava přejezdové konstrukce STRAIL na stavbu_x000d_
celkem :  12*0,9=10,80 t</t>
  </si>
  <si>
    <t xml:space="preserve">Poznámka k položce:_x000d_
přeprava přejezdové konstrukce STRAIL na stavbu  -  cca 460 km - (460-10)/10=45_x000d_
celkem :  10,8*45=486,00 t</t>
  </si>
  <si>
    <t xml:space="preserve">Poznámka k položce:_x000d_
podkladní beton pod závěrné zídky _x000d_
celkem :  12*2*0,5*0,3=3,60 m3</t>
  </si>
  <si>
    <t xml:space="preserve">Poznámka k položce:_x000d_
přeprava podkladního betonu na stavbu_x000d_
celkem :  3,6*2,2=7,92 t</t>
  </si>
  <si>
    <t xml:space="preserve">Poznámka k položce:_x000d_
celkem :  98*0,15*2,5=36,75 t</t>
  </si>
  <si>
    <t xml:space="preserve">Poznámka k položce:_x000d_
celkem :  98*0,05*2,5=12,25 t</t>
  </si>
  <si>
    <t xml:space="preserve">Poznámka k položce:_x000d_
obalovna Vysoké Mýto_x000d_
celkem :  36,75+12,25=49,00 t</t>
  </si>
  <si>
    <t xml:space="preserve">Poznámka k položce:_x000d_
obalovna V. Mýto - do 20 km : 20-10=1/10 - zaokrouhleno na 1 _x000d_
celkem :  1*49=49,00 t</t>
  </si>
  <si>
    <t xml:space="preserve">Poznámka k položce:_x000d_
celkem :  6*7=42,00 m</t>
  </si>
  <si>
    <t>Přejezd P4901 km 290,194</t>
  </si>
  <si>
    <t xml:space="preserve">Poznámka k položce:_x000d_
kolej č. 1 a 2 celkem :  2*25+2*19=88,00 m</t>
  </si>
  <si>
    <t xml:space="preserve">Poznámka k položce:_x000d_
naložení vyzískaných kolejnic :  88*0,06=5,28 t_x000d_
naložení vyzískaných pražců :  30*0,327=9,81 t_x000d_
naložení vyzískaných kompletů do žel.stanice :  80*0,00105=0,084 t_x000d_
celkem :  5,28+9,81+0,084=15,174 t</t>
  </si>
  <si>
    <t xml:space="preserve">Poznámka k položce:_x000d_
přeprava vyzískaných kolejnic :  88*0,06=5,28 t_x000d_
přeprava vyzískaných pražců :  30*0,327=9,81 t_x000d_
přeprava vyzískaných kompletů do žel.stanice :  80*0,00105=0,084 t_x000d_
celkem :  5,28+9,81+0,084=15,174 t</t>
  </si>
  <si>
    <t xml:space="preserve">Poznámka k položce:_x000d_
naložení nových kolejnic :  88*0,06=5,28 t_x000d_
naložení nových pražců :  30*0,327=9,81 t_x000d_
naložení nových kompletů do žel.stanice :  80*0,00105=0,084 t_x000d_
celkem :  5,28+9,81+0,084=15,174 t</t>
  </si>
  <si>
    <t xml:space="preserve">Poznámka k položce:_x000d_
přeprava nových kolejnic :  88*0,06=5,28 t_x000d_
přeprava nových pražců :  30*0,327=9,81 t_x000d_
přeprava nových kompletů do žel.stanice :  80*0,00105=0,084 t_x000d_
celkem :  5,28+9,81+0,084=15,174 t</t>
  </si>
  <si>
    <t>966733131</t>
  </si>
  <si>
    <t>Poznámka k položce:_x000d_
ASP, SSP, DGS</t>
  </si>
  <si>
    <t>SO 07 - Obnova železničního svršku žst. Moravany km 290,857 - 292,146</t>
  </si>
  <si>
    <t xml:space="preserve">Poznámka k položce:_x000d_
dle ZD celkem :  112,00 ks</t>
  </si>
  <si>
    <t xml:space="preserve">Poznámka k položce:_x000d_
ZV v.č. 15 a srdcovková část v.č. 18 celkem :  5*4*0,55+5*5*0,55=24,75 m3</t>
  </si>
  <si>
    <t xml:space="preserve">Poznámka k položce:_x000d_
dle ZD, celkem v k.č. 1 a 2 :  0,45+0,45=0,90 km</t>
  </si>
  <si>
    <t xml:space="preserve">Poznámka k položce:_x000d_
uložení 70% výzisku z SČ na stezku _x000d_
celkem :  0,9*1000*2,1*0,4*0,7=529,20 m3</t>
  </si>
  <si>
    <t xml:space="preserve">Poznámka k položce:_x000d_
odvoz suti pro uložení na mezideponii na pozemku OŘ_x000d_
celkem :  24,75*1,8+900*2,1*0,4*0,3*1,8=452,79 t</t>
  </si>
  <si>
    <t xml:space="preserve">Poznámka k položce:_x000d_
naložení suti na mezideponii pro odvoz na skládku_x000d_
celkem :  24,75*1,8+900*2,1*0,4*0,3*1,8=452,79 t</t>
  </si>
  <si>
    <t xml:space="preserve">Poznámka k položce:_x000d_
odvoz suti na skládku_x000d_
celkem :  24,75*1,8+900*2,1*0,4*0,3*1,8=452,79 t</t>
  </si>
  <si>
    <t xml:space="preserve">Poznámka k položce:_x000d_
odvoz suti na skládku - cca 40 km -  (40-10)/10=3_x000d_
celkem :  3*452,79=1358,37 t</t>
  </si>
  <si>
    <t xml:space="preserve">Poznámka k položce:_x000d_
poplatek za uložení suti na skládku_x000d_
celkem :  24,75*1,8+900*2,1*0,4*0,3*1,8=452,79 t</t>
  </si>
  <si>
    <t xml:space="preserve">Poznámka k položce:_x000d_
celkem :  0,9*1000*2,1*0,4=756,00 m3</t>
  </si>
  <si>
    <t xml:space="preserve">Poznámka k položce:_x000d_
ve výhybkách celkem :  24,75*2=49,50 t_x000d_
po souvislém čištění KL celkem :  0,9*1000*2,1*0,4*2=1512,00 t_x000d_
celkem :  49,5+1512=1561,50 t</t>
  </si>
  <si>
    <t xml:space="preserve">Poznámka k položce:_x000d_
lom Zárubka - 53 km_x000d_
celkem :  49,5+1512=1561,50 t</t>
  </si>
  <si>
    <t xml:space="preserve">Poznámka k položce:_x000d_
lom Zárubka - 53 km : 53-10=43/10 - zaokrouhleno na 5 _x000d_
celkem :  5*1561,5=7807,50 t</t>
  </si>
  <si>
    <t xml:space="preserve">Poznámka k položce:_x000d_
výměna pražců pod LIS v k.č. 1 a 2 celkem :  10,00 ks</t>
  </si>
  <si>
    <t>Poznámka k položce:_x000d_
dle ZD, celkem 2,00 ks</t>
  </si>
  <si>
    <t>Poznámka k položce:_x000d_
dle ZD, celkem 23,00 ks</t>
  </si>
  <si>
    <t xml:space="preserve">Poznámka k položce:_x000d_
dle ZD, celkem v k.č. 1 a 2 :  3000+2500=5500,00 ks</t>
  </si>
  <si>
    <t xml:space="preserve">Poznámka k položce:_x000d_
dle ZD, celkem :  10+10=20 ks</t>
  </si>
  <si>
    <t xml:space="preserve">Poznámka k položce:_x000d_
naložení vyzískaných příčných pražců : 103*0,327=3,27 t_x000d_
naložení vyzískaných výhybkových pražců :  88,1*0,16=14,096 t_x000d_
naložení vyzískaných kompletů :  (100+100)*0,00105=0,210 t_x000d_
naložení vyzískaných pryž.podložek : 5500*0,00018=0,99 t_x000d_
naložení vyzískaných podkladnic :  (10+10)*0,02=0,40 t_x000d_
celkem :  3,27+14,096+0,21+0,99+0,4=18,966 t</t>
  </si>
  <si>
    <t xml:space="preserve">Poznámka k položce:_x000d_
přeprava vyzískaných příčných pražců : 103*0,327=3,27 t_x000d_
přeprava vyzískaných výhybkových pražců :  88,1*0,16=14,096 t_x000d_
přeprava vyzískaných kompletů :  (100+100)*0,00105=0,210 t_x000d_
přeprava vyzískaných pryž.podložek : 5500*0,00018=0,99 t_x000d_
přeprava vyzískaných podkladnic :  (10+10)*0,02=0,40 t_x000d_
celkem :  3,27+14,096+0,21+0,99+0,4=18,966 t</t>
  </si>
  <si>
    <t xml:space="preserve">Poznámka k položce:_x000d_
naložení nových příčných pražců : 103*0,327=3,27 t_x000d_
naložení nových výhybkových pražců :  88,1*0,16=14,096 t_x000d_
naložení nových kompletů :  (100+100)*0,00105=0,210 t_x000d_
naložení nových pryž.podložek : 5500*0,00018=0,99 t_x000d_
naložení nových podkladnic :  (10+10)*0,02=0,40 t_x000d_
celkem :  3,27+14,096+0,21+0,99+0,4=18,966 t</t>
  </si>
  <si>
    <t xml:space="preserve">Poznámka k položce:_x000d_
přeprava nových příčných pražců : 103*0,327=3,27 t_x000d_
přeprava nových výhybkových pražců :  88,1*0,16=14,096 t_x000d_
přeprava nových kompletů :  (100+100)*0,00105=0,210 t_x000d_
přeprava nových pryž.podložek : 5500*0,00018=0,99 t_x000d_
přeprava nových podkladnic :  (10+10)*0,02=0,40 t_x000d_
celkem :  3,27+14,096+0,21+0,99+0,4=18,966 t</t>
  </si>
  <si>
    <t xml:space="preserve">Poznámka k položce:_x000d_
celkem :  102+56+18=176,00 m</t>
  </si>
  <si>
    <t xml:space="preserve">Poznámka k položce:_x000d_
výměna jazyků ve výhybkách celkem :  2*17,358=34,716 m_x000d_
výměna opornic ve výhybkách celkem : 2*18,256=36,512 m_x000d_
celkem : 34,716+36,512=71,228 m</t>
  </si>
  <si>
    <t xml:space="preserve">Poznámka k položce:_x000d_
výměna kolejnic u přídržnice v přímé -  celkem :  14,00 m</t>
  </si>
  <si>
    <t xml:space="preserve">Poznámka k položce:_x000d_
výměna srdcovky 1:11  -  celkem :  1*1,734=1,734 t_x000d_
výměna srdcovky 1:12  -  celkem :  4*2,038=8,152 t_x000d_
celkem :  1,734+8,152=9,886 t</t>
  </si>
  <si>
    <t xml:space="preserve">Poznámka k položce:_x000d_
dle ZD celkem :  67,26 m</t>
  </si>
  <si>
    <t xml:space="preserve">Poznámka k položce:_x000d_
dle ZD celkem :  15,54 m</t>
  </si>
  <si>
    <t xml:space="preserve">Poznámka k položce:_x000d_
naložení vyzískaných LIS :  176*0,07=12,320 t_x000d_
naložení vyzískaných kolejnic :  (40+15)*0,06=3,30 t_x000d_
naložení vyzískaných jazyků :  2*1,098=2,196 t_x000d_
naložení vyzískaných opornic : 2*1,091=2,182 t_x000d_
naložení vyzískaných srdcovek :  1,734+8,152=9,886 t_x000d_
naložení vyzískaných přídržnic :  (67,26+15,54)*0,0315=2,608 t_x000d_
celkem :  12,32+3,3+2,196+2,182+9,886+2,608=32,492 t</t>
  </si>
  <si>
    <t xml:space="preserve">Poznámka k položce:_x000d_
přeprava vyzískaných LIS :  176*0,07=12,320 t_x000d_
přeprava vyzískaných kolejnic :  (40+15)*0,06=3,30 t_x000d_
přeprava vyzískaných jazyků :  2*1,098=2,196 t_x000d_
přeprava vyzískaných opornic : 2*1,091=2,182 t_x000d_
přeprava vyzískaných srdcovek :  1,734+8,152=9,886 t_x000d_
přeprava vyzískaných přídržnic :  (67,26+15,54)*0,0315=2,608 t_x000d_
celkem :  12,32+3,3+2,196+2,182+9,886+2,608=32,492 t</t>
  </si>
  <si>
    <t xml:space="preserve">Poznámka k položce:_x000d_
naložení nových LIS :  176*0,07=12,320 t_x000d_
naložení nových kolejnic :  (40+15)*0,06=3,30 t_x000d_
naložení nových jazyků :  2*1,098=2,196 t_x000d_
naložení nových opornic : 2*1,091=2,182 t_x000d_
naložení nových srdcovek :  1,734+8,152=9,886 t_x000d_
naložení nových přídržnic :  (67,26+15,54)*0,0315=2,608 t_x000d_
celkem :  12,32+3,3+2,196+2,182+9,886+2,608=32,492 t</t>
  </si>
  <si>
    <t xml:space="preserve">Poznámka k položce:_x000d_
přeprava nových LIS :  176*0,07=12,320 t_x000d_
přeprava nových kolejnic :  (40+15)*0,06=3,30 t_x000d_
přeprava nových jazyků :  2*1,098=2,196 t_x000d_
přeprava nových opornic : 2*1,091=2,182 t_x000d_
přeprava nových srdcovek :  1,734+8,152=9,886 t_x000d_
přeprava nových přídržnic :  (67,26+15,54)*0,0315=2,608 t_x000d_
celkem :  12,32+3,3+2,196+2,182+9,886+2,608=32,492 t</t>
  </si>
  <si>
    <t xml:space="preserve">Poznámka k položce:_x000d_
dle ZD kol.č. 1 a 2 celkem :  1476,00 m</t>
  </si>
  <si>
    <t xml:space="preserve">Poznámka k položce:_x000d_
dle ZD celkem :  432,26 m</t>
  </si>
  <si>
    <t xml:space="preserve">Poznámka k položce:_x000d_
dle ZD celkem :  411,51 m</t>
  </si>
  <si>
    <t xml:space="preserve">Poznámka k položce:_x000d_
dle ZD celkem :  1088,07 m</t>
  </si>
  <si>
    <t>Poznámka k položce:_x000d_
dle ZD celkem : 6 ks tv. 1:12-500</t>
  </si>
  <si>
    <t xml:space="preserve">Poznámka k položce:_x000d_
dle ZD celkem :  7 ks 1:12-500</t>
  </si>
  <si>
    <t xml:space="preserve">Poznámka k položce:_x000d_
celkem v k.č. 1 a 2 :  odhad  -  28,00 ks</t>
  </si>
  <si>
    <t xml:space="preserve">Poznámka k položce:_x000d_
celkem výhybky :  1*53,608+5*64,791=377,563 m</t>
  </si>
  <si>
    <t xml:space="preserve">Poznámka k položce:_x000d_
dle ZD celkem :  2,00 ks</t>
  </si>
  <si>
    <t xml:space="preserve">Poznámka k položce:_x000d_
dle ZD celkem :  130,00 ks</t>
  </si>
  <si>
    <t xml:space="preserve">Poznámka k položce:_x000d_
dle ZD celkem :  20,00 ks</t>
  </si>
  <si>
    <t xml:space="preserve">Poznámka k položce:_x000d_
dle ZD celkem :  2*18=20,00 ks</t>
  </si>
  <si>
    <t xml:space="preserve">Poznámka k položce:_x000d_
dle ZD celkem :  36+36=72,00 ks</t>
  </si>
  <si>
    <t xml:space="preserve">Poznámka k položce:_x000d_
dle ZD celkem :  172,00 ks_x000d_
lanová připojení k drozelům a LIS</t>
  </si>
  <si>
    <t xml:space="preserve">Poznámka k položce:_x000d_
kol.č. 1 a 2 celkem :  1,476-0,9=0,576 km</t>
  </si>
  <si>
    <t xml:space="preserve">Poznámka k položce:_x000d_
v.č. 1,2,3,4,5,6,15,16,17,18,19,20,21 včetně přípojů_x000d_
celkem :  1376,100 m</t>
  </si>
  <si>
    <t xml:space="preserve">Poznámka k položce:_x000d_
celkem v k.č. 1 a 2 :  0,45+0,45=0,90 km</t>
  </si>
  <si>
    <t xml:space="preserve">Poznámka k položce:_x000d_
1. následné podbití kol.č. 1 a 2;  celkem :  0,800 km_x000d_
následné podbití kol.č. 1 a 2;  celkem :  0,800 km_x000d_
celkem :  0,8+0,8=1,60 km</t>
  </si>
  <si>
    <t xml:space="preserve">Poznámka k položce:_x000d_
1. následné podbití výhybek v kol.č. 1 a 2;  celkem :  400,00 m_x000d_
následné podbití výhabek v kol.č. 1 a 2;  celkem :  400,00 m_x000d_
celkem :  400+400=800,00 m</t>
  </si>
  <si>
    <t xml:space="preserve">Poznámka k položce:_x000d_
1. následná stabilizace kol.č. 1 a 2;  celkem :  0,800 km_x000d_
následná stabilizace kol.č. 1 a 2;  celkem :  0,800 km_x000d_
celkem :  0,8+0,8=1,60 km</t>
  </si>
  <si>
    <t xml:space="preserve">Poznámka k položce:_x000d_
1. následná stabilizace výhybek v kol.č. 1 a 2;  celkem :  400,00 m_x000d_
následná stabilizace výhybek v kol.č. 1 a 2;  celkem :  400,00 m_x000d_
celkem :  400+400=800,00 m</t>
  </si>
  <si>
    <t xml:space="preserve">Poznámka k položce:_x000d_
doplnění KL při úpravě GPK kolejí :   60,00 m3_x000d_
doplnění KL po následném podbití koleje :  70,00 m3_x000d_
celkem :  60+70=110,00 m3</t>
  </si>
  <si>
    <t xml:space="preserve">Poznámka k položce:_x000d_
doplnění KL při úpravě GPK výhybek :  165,00 m3_x000d_
doplnění KL po následném podbití výhybek :  30,00 m3_x000d_
celkem :  165+30=195,00 m3</t>
  </si>
  <si>
    <t xml:space="preserve">Poznámka k položce:_x000d_
celkem :  130*2+195*2=650,00 t</t>
  </si>
  <si>
    <t xml:space="preserve">Poznámka k položce:_x000d_
lom Zárubka - 53 km_x000d_
celkem :  130*2+195*2=650,00 t</t>
  </si>
  <si>
    <t xml:space="preserve">Poznámka k položce:_x000d_
lom Zárubka - 53 km : 53-10=43/10 - zaokrouhleno na 5 _x000d_
celkem :  5*650=3250,00 t</t>
  </si>
  <si>
    <t xml:space="preserve">Poznámka k položce:_x000d_
přechod v k.č. 1 a 2 -  celkem :  2*2,7=5,40 m</t>
  </si>
  <si>
    <t xml:space="preserve">Poznámka k položce:_x000d_
přechod v k.č. 1 a 2 -  celkem :  2*240=480,00 m</t>
  </si>
  <si>
    <t xml:space="preserve">Poznámka k položce:_x000d_
cementová malta pod KD 230_x000d_
celkem :  480*0,3*0,05=7,20 m3</t>
  </si>
  <si>
    <t xml:space="preserve">Poznámka k položce:_x000d_
přeprava cementové malty na stavbu_x000d_
celkem :  7,2*2,5=18,00 t</t>
  </si>
  <si>
    <t>SO 08 - Obnova železničního svršku Moravany - –Kostěnice km 292,146 - 294,657</t>
  </si>
  <si>
    <t xml:space="preserve">Poznámka k položce:_x000d_
v k.č. 1 a 2 celkem :  32,00 ks</t>
  </si>
  <si>
    <t xml:space="preserve">Poznámka k položce:_x000d_
v k.č. 1 a 2 celkem :  2*2,511=5,022 km</t>
  </si>
  <si>
    <t xml:space="preserve">Poznámka k položce:_x000d_
v k.č. 1 a 2 celkem :  557,00 m3</t>
  </si>
  <si>
    <t xml:space="preserve">Poznámka k položce:_x000d_
celkem :  557*2=1114,00 t</t>
  </si>
  <si>
    <t xml:space="preserve">Poznámka k položce:_x000d_
lom Zárubka - 53 km_x000d_
celkem :  557*2=1114,00 t</t>
  </si>
  <si>
    <t xml:space="preserve">Poznámka k položce:_x000d_
lom Zárubka - 53 km : 53-10=43/10 - zaokrouhleno na 5 _x000d_
celkem :  5*1114=5570,00 t</t>
  </si>
  <si>
    <t xml:space="preserve">Poznámka k položce:_x000d_
v k.č. 1 a 2 celkem :  2*2511=5022 m</t>
  </si>
  <si>
    <t xml:space="preserve">Poznámka k položce:_x000d_
celkem :  5+5=10,00 ks</t>
  </si>
  <si>
    <t xml:space="preserve">Poznámka k položce:_x000d_
celkem v k.č. 1 a 2 :  300,00 ks</t>
  </si>
  <si>
    <t xml:space="preserve">Poznámka k položce:_x000d_
naložení vyzískaných LIS :  40*0,07=2,80 t_x000d_
naložení vyzískaných kolejnic :  (40+100)*0,06=8,40 t_x000d_
naložení vyzískaných pražců :  10*0,327=3,27 t_x000d_
naložení vyzískaných kompletů :  300*0,00105=0,315 t_x000d_
naložení vyzískaných pryž.podložek  :  1000*0,00018=0,18 t_x000d_
celkem :  2,8+8,4+3,27+0,315+0,18=14,965 t</t>
  </si>
  <si>
    <t xml:space="preserve">Poznámka k položce:_x000d_
přeprava vyzískaných LIS :  40*0,07=2,80 t_x000d_
přeprava vyzískaných kolejnic :  (40+100)*0,06=8,40 t_x000d_
přeprava vyzískaných pražců :  10*0,327=3,27 t_x000d_
přeprava vyzískaných kompletů :  300*0,00105=0,315 t_x000d_
přeprava vyzískaných pryž.podložek  :  1000*0,00018=0,18 t_x000d_
celkem :  2,8+8,4+3,27+0,315+0,18=14,965 t</t>
  </si>
  <si>
    <t xml:space="preserve">Poznámka k položce:_x000d_
naložení nových LIS :  40*0,07=2,80 t_x000d_
naložení nových kolejnic :  (40+100)*0,06=8,40 t_x000d_
naložení nových pražců :  10*0,327=3,27 t_x000d_
naložení nových kompletů :  300*0,00105=0,315 t_x000d_
naložení nových pryž.podložek  :  1000*0,00018=0,18 t_x000d_
celkem :  2,8+8,4+3,27+0,315+0,18=14,965 t</t>
  </si>
  <si>
    <t xml:space="preserve">Poznámka k položce:_x000d_
přeprava nových LIS :  40*0,07=2,80 t_x000d_
přeprava nových kolejnic :  (40+100)*0,06=8,40 t_x000d_
přeprava nových pražců :  10*0,327=3,27 t_x000d_
přeprava nových kompletů :  300*0,00105=0,315 t_x000d_
přeprava nových pryž.podložek  :  1000*0,00018=0,18 t_x000d_
celkem :  2,8+8,4+3,27+0,315+0,18=14,965 t</t>
  </si>
  <si>
    <t xml:space="preserve">Poznámka k položce:_x000d_
celkem :  40,00 ks</t>
  </si>
  <si>
    <t xml:space="preserve">Poznámka k položce:_x000d_
celkem v k.č. 1 a 2 :  2000,00 m</t>
  </si>
  <si>
    <t xml:space="preserve">Poznámka k položce:_x000d_
dle ZD celkem v k.č. 1 a 2 :  72,00 ks</t>
  </si>
  <si>
    <t xml:space="preserve">Poznámka k položce:_x000d_
dle ZD celkem :  32+36=68,00 ks_x000d_
lanová připojení k drozelům a LIS</t>
  </si>
  <si>
    <t xml:space="preserve">Poznámka k položce:_x000d_
dle ZD celkem v k.č. 1 a 2 :  100,00 m3</t>
  </si>
  <si>
    <t>5904045030</t>
  </si>
  <si>
    <t>Odstranění pařezu mechanicky průměru přes 30 cm do 60 cm Poznámka: 1. V cenách jsou započteny náklady na mechanickou likvidaci pařezu odtěžením, odfrézováním nebo na biologickou likvidaci aplikací chemikálie do vyvrtaných otvorů včetně jejího dodání, odstranění vzniklého odpadu a urovnání terénu a náklady na dodávku chemikálie.</t>
  </si>
  <si>
    <t xml:space="preserve">Poznámka k položce:_x000d_
dle ZD celkem v k.č. 1 a 2 :  100,00 ks</t>
  </si>
  <si>
    <t xml:space="preserve">Poznámka k položce:_x000d_
odvoz suti pro uložení na pozemku OŘ_x000d_
celkem :  100*1,5+100*1=250,00 t</t>
  </si>
  <si>
    <t xml:space="preserve">Poznámka k položce:_x000d_
dle ZD celkem v k.č. 1 a 2 :  3900,00 m3</t>
  </si>
  <si>
    <t>1670606679</t>
  </si>
  <si>
    <t>SO 09 - Obnova železničního svršku žst. Kostěnice km 294,657 - 296,055</t>
  </si>
  <si>
    <t xml:space="preserve">Poznámka k položce:_x000d_
dle ZD celkem :  140,00 ks</t>
  </si>
  <si>
    <t xml:space="preserve">Poznámka k položce:_x000d_
ZV č. 18 celkem :  5*4*0,55=11,00 m3</t>
  </si>
  <si>
    <t xml:space="preserve">Poznámka k položce:_x000d_
odvoz suti pro uložení na mezideponii na pozemku OŘ_x000d_
celkem :  11*1,8=19,80 t</t>
  </si>
  <si>
    <t xml:space="preserve">Poznámka k položce:_x000d_
naložení suti na mezideponii pro odvoz na skládku_x000d_
celkem :  11*1,8=19,80 t</t>
  </si>
  <si>
    <t xml:space="preserve">Poznámka k položce:_x000d_
odvoz suti na skládku_x000d_
celkem :  11*1,8=19,80 t</t>
  </si>
  <si>
    <t xml:space="preserve">Poznámka k položce:_x000d_
odvoz suti na skládku - cca 20 km -  (20-10)/10=1_x000d_
celkem :  11*1,8=19,80 t</t>
  </si>
  <si>
    <t xml:space="preserve">Poznámka k položce:_x000d_
poplatek za uložení suti na skládku_x000d_
celkem :  11*1,8=19,80 t</t>
  </si>
  <si>
    <t xml:space="preserve">Poznámka k položce:_x000d_
celkem :  11*2=22,00 t</t>
  </si>
  <si>
    <t xml:space="preserve">Poznámka k položce:_x000d_
lom Zárubka - 49 km_x000d_
celkem :  11*2=22,00 t</t>
  </si>
  <si>
    <t xml:space="preserve">Poznámka k položce:_x000d_
lom Zárubka - 49 km : 49-10=39/10 - zaokrouhleno na 4 _x000d_
celkem :  4*22=88,00 t</t>
  </si>
  <si>
    <t>Poznámka k položce:_x000d_
výměna pražců pod LIS a v koleji - k.č. 1 a 2 =2+10=12,00 ks</t>
  </si>
  <si>
    <t>Poznámka k položce:_x000d_
dle ZD, celkem 10,00 ks</t>
  </si>
  <si>
    <t xml:space="preserve">Poznámka k položce:_x000d_
naložení vyzískaných příčných pražců : 12*0,327=3,924 t_x000d_
naložení vyzískaných výhybkových pražců :  134,4*0,16=21,504 t_x000d_
naložení vyzískaných kompletů :  (100+100)*0,00105=0,21 t_x000d_
naložení vyzískaných pryž.podložek : 5500*0,00018=0,99 t_x000d_
naložení vyzískaných podkladnic :  (10+10)*0,02=0,40 t_x000d_
celkem :  3,924+21,504+0,21+0,99+0,4=27,028 t</t>
  </si>
  <si>
    <t xml:space="preserve">Poznámka k položce:_x000d_
přeprava vyzískaných příčných pražců : 12*0,327=3,924 t_x000d_
přeprava vyzískaných výhybkových pražců :  134,4*0,16=21,504 t_x000d_
přeprava vyzískaných kompletů :  (100+100)*0,00105=0,21 t_x000d_
přeprava vyzískaných pryž.podložek : 5500*0,00018=0,99 t_x000d_
přeprava vyzískaných podkladnic :  (10+10)*0,02=0,40 t_x000d_
celkem :  3,924+21,504+0,21+0,99+0,4=27,028 t</t>
  </si>
  <si>
    <t xml:space="preserve">Poznámka k položce:_x000d_
naložení nových příčných pražců : 12*0,327=3,924 t_x000d_
naložení nových výhybkových pražců :  134,4*0,16=21,504 t_x000d_
naložení nových kompletů :  (100+100)*0,00105=0,21 t_x000d_
naložení nových pryž.podložek : 5500*0,00018=0,99 t_x000d_
naložení nových podkladnic :  (10+10)*0,02=0,40 t_x000d_
celkem :  3,924+21,504+0,21+0,99+0,4=27,028 t</t>
  </si>
  <si>
    <t xml:space="preserve">Poznámka k položce:_x000d_
přeprava nových příčných pražců : 12*0,327=3,924 t_x000d_
přeprava nových výhybkových pražců :  134,4*0,16=21,504 t_x000d_
přeprava nových kompletů :  (100+100)*0,00105=0,21 t_x000d_
přeprava nových pryž.podložek : 5500*0,00018=0,99 t_x000d_
přeprava nových podkladnic :  (10+10)*0,02=0,40 t_x000d_
celkem :  3,924+21,504+0,21+0,99+0,4=27,028 t</t>
  </si>
  <si>
    <t xml:space="preserve">Poznámka k položce:_x000d_
celkem v k.č. 1 a 2 a výhybkách :  95+36+18=149,00 m</t>
  </si>
  <si>
    <t xml:space="preserve">Poznámka k položce:_x000d_
výměna jazyků ve výhybkách -  1:12 - celkem 2*17,358=34,716_x000d_
výměna jazyků ve výhybkách -  1:14 - celkem 8*19,158=153,264 m_x000d_
výměna opornic ve výhybkách -  1:12 - celkem  1*18,256=18,256 m_x000d_
výměna opornic ve výhybkách -  1:14 - celkem 7*20,056=140,392 m_x000d_
celkem :  34,716+153,264+18,256+140,392=346,628 m</t>
  </si>
  <si>
    <t xml:space="preserve">Poznámka k položce:_x000d_
výměna srdcovky 1:12  -  celkem :  2*1,885=3,77 t_x000d_
výměna srdcovky 1:14  -  celkem :  3*2,394=7,182 t_x000d_
celkem :  3,77+7,182=10,952 t</t>
  </si>
  <si>
    <t xml:space="preserve">Poznámka k položce:_x000d_
dle ZD celkem :  74,00 m</t>
  </si>
  <si>
    <t xml:space="preserve">Poznámka k položce:_x000d_
dle ZD celkem :  13,32 m</t>
  </si>
  <si>
    <t xml:space="preserve">Poznámka k položce:_x000d_
naložení vyzískaných LIS :  149*0,07=10,43 t_x000d_
naložení vyzískaných kolejnic :  40*0,06=2,40 t_x000d_
naložení vyzískaných jazyků :  2*1,098+8*1,224=11,988 t_x000d_
naložení vyzískaných opornic :  1*1,091+7*1,199=9,484 t_x000d_
naložení vyzískaných srdcovek :  3,77+7,182=10,952 t_x000d_
naložení vyzískaných přídržnic :  (74+13,32)*0,0315=2,751 t_x000d_
celkem :  10,43+2,4+11,988+9,484+10,952+2,751=48,005 t</t>
  </si>
  <si>
    <t xml:space="preserve">Poznámka k položce:_x000d_
přeprava vyzískaných LIS :  149*0,07=10,43 t_x000d_
přeprava vyzískaných kolejnic :  40*0,06=2,40 t_x000d_
přeprava vyzískaných jazyků :  2*1,098+8*1,224=11,988 t_x000d_
přeprava vyzískaných opornic :  1*1,091+7*1,199=9,484 t_x000d_
přeprava vyzískaných srdcovek :  3,77+7,182=10,952 t_x000d_
přeprava vyzískaných přídržnic :  (74+13,32)*0,0315=2,751 t_x000d_
celkem :  10,43+2,4+11,988+9,484+10,952+2,751=48,005 t</t>
  </si>
  <si>
    <t xml:space="preserve">Poznámka k položce:_x000d_
naložení nových LIS :  149*0,07=10,43 t_x000d_
naložení nových kolejnic :  40*0,06=2,40 t_x000d_
naložení nových jazyků :  2*1,098+8*1,224=11,988 t_x000d_
naložení nových opornic :  1*1,091+7*1,199=9,484 t_x000d_
naložení nových srdcovek :  3,77+7,182=10,952 t_x000d_
naložení nových přídržnic :  (74+13,32)*0,0315=2,751 t_x000d_
celkem :  10,43+2,4+11,988+9,484+10,952+2,751=48,005 t</t>
  </si>
  <si>
    <t xml:space="preserve">Poznámka k položce:_x000d_
přeprava nových LIS :  149*0,07=10,43 t_x000d_
přeprava nových kolejnic :  40*0,06=2,40 t_x000d_
přeprava nových jazyků :  2*1,098+8*1,224=11,988 t_x000d_
přeprava nových opornic :  1*1,091+7*1,199=9,484 t_x000d_
přeprava nových srdcovek :  3,77+7,182=10,952 t_x000d_
přeprava nových přídržnic :  (74+13,32)*0,0315=2,751 t_x000d_
celkem :  10,43+2,4+11,988+9,484+10,952+2,751=48,005 t</t>
  </si>
  <si>
    <t xml:space="preserve">Poznámka k položce:_x000d_
dle ZD kol.č. 1 a 2 celkem :  1474,00 m</t>
  </si>
  <si>
    <t xml:space="preserve">Poznámka k položce:_x000d_
dle ZD celkem :  433,34 m</t>
  </si>
  <si>
    <t xml:space="preserve">Poznámka k položce:_x000d_
dle ZD celkem :  414,19 m</t>
  </si>
  <si>
    <t xml:space="preserve">Poznámka k položce:_x000d_
dle ZD celkem :  1286,24 m</t>
  </si>
  <si>
    <t>Poznámka k položce:_x000d_
dle ZD celkem : 4 ks tv. 1:12-500</t>
  </si>
  <si>
    <t>Poznámka k položce:_x000d_
dle ZD celkem : 8 ks tv. 1:14-760</t>
  </si>
  <si>
    <t xml:space="preserve">Poznámka k položce:_x000d_
dle ZD  tv. 1:12 2 ks; tv. 1:14 5 ks; celkem  2+5=7,00 ks</t>
  </si>
  <si>
    <t xml:space="preserve">Poznámka k položce:_x000d_
celkem v k.č. 1 a 2 :  odhad  -  34,00 ks</t>
  </si>
  <si>
    <t xml:space="preserve">Poznámka k položce:_x000d_
celkem v k.č. 1 a 2 :  3800,00 m</t>
  </si>
  <si>
    <t xml:space="preserve">Poznámka k položce:_x000d_
celkem výhybky :  3*64,791+3*82,985=609,791 m</t>
  </si>
  <si>
    <t xml:space="preserve">Poznámka k položce:_x000d_
dle ZD celkem :  24,00 ks</t>
  </si>
  <si>
    <t xml:space="preserve">Poznámka k položce:_x000d_
dle ZD celkem :  30+30=60,00 ks</t>
  </si>
  <si>
    <t xml:space="preserve">Poznámka k položce:_x000d_
dle ZD celkem :  42,00 ks</t>
  </si>
  <si>
    <t xml:space="preserve">Poznámka k položce:_x000d_
dle ZD celkem :  80,00 ks</t>
  </si>
  <si>
    <t xml:space="preserve">Poznámka k položce:_x000d_
dle ZD celkem :  176,00 ks_x000d_
lanová připojení k drozelům a LIS</t>
  </si>
  <si>
    <t xml:space="preserve">Poznámka k položce:_x000d_
kol.č. 1 a 2 celkem :  1,474 km</t>
  </si>
  <si>
    <t xml:space="preserve">Poznámka k položce:_x000d_
v.č. 1,2,3,4,5,6,18,19,20,21,22,23, včetně přípojů_x000d_
celkem :  1645,1 m</t>
  </si>
  <si>
    <t xml:space="preserve">Poznámka k položce:_x000d_
1. následné podbití kol.č. 1 a 2;  celkem :  0,500 km_x000d_
následné podbití kol.č. 1 a 2;  celkem :  0,500 km_x000d_
celkem :  0,5+0,5=1,00 km</t>
  </si>
  <si>
    <t xml:space="preserve">Poznámka k položce:_x000d_
1. následná stabilizace kol.č. 1 a 2;  celkem :  0,500 km_x000d_
následná stabilizace kol.č. 1 a 2;  celkem :  0,500 km_x000d_
celkem :  0,5+0,5=1,00 km</t>
  </si>
  <si>
    <t xml:space="preserve">Poznámka k položce:_x000d_
doplnění KL při úpravě GPK kolejí :   164,00 m3_x000d_
doplnění KL po následném podbití koleje :  40,00 m3_x000d_
celkem :  164+40=204,00 m3</t>
  </si>
  <si>
    <t xml:space="preserve">Poznámka k položce:_x000d_
doplnění KL při úpravě GPK výhybek :  297,00 m3_x000d_
doplnění KL po následném podbití výhybek :  40,00 m3_x000d_
celkem :  197+40=237,00 m3</t>
  </si>
  <si>
    <t xml:space="preserve">Poznámka k položce:_x000d_
celkem :  204*2+237*2=882,00 t</t>
  </si>
  <si>
    <t xml:space="preserve">Poznámka k položce:_x000d_
lom Zárubka - 49 km_x000d_
celkem :  204*2+237*2=882,00 t</t>
  </si>
  <si>
    <t xml:space="preserve">Poznámka k položce:_x000d_
lom Zárubka - 49 km : 49-10=39/10 - zaokrouhleno na 4 _x000d_
celkem :  4*882=3528,00 t</t>
  </si>
  <si>
    <t>SO 10 - Obnova železničního svršku Kostěnice - –Pardubice km 296,055 - 304,494</t>
  </si>
  <si>
    <t>D1 - Přejezd P4903 km 302,038</t>
  </si>
  <si>
    <t xml:space="preserve">Poznámka k položce:_x000d_
v k.č. 1 a 2 celkem :  84,00 ks</t>
  </si>
  <si>
    <t xml:space="preserve">Poznámka k položce:_x000d_
v k.č. 1 a 2 celkem :  2*0,6=1,20 km</t>
  </si>
  <si>
    <t xml:space="preserve">Poznámka k položce:_x000d_
uložení 70% výzisku z SČ na stezku - zřízení zatěžovací lavice_x000d_
celkem :  1,2*1000*2,1*0,4*0,7=705,60 m3</t>
  </si>
  <si>
    <t xml:space="preserve">Poznámka k položce:_x000d_
30% výzisku z SČ celkem :  1,2*1000*2,1*0,4*0,3*1,8=544,32 t</t>
  </si>
  <si>
    <t xml:space="preserve">Poznámka k položce:_x000d_
naložení suti na mezideponii pro odvoz na skládku_x000d_
celkem :  1,2*1000*2,1*0,4*0,3*1,8=544,32 t</t>
  </si>
  <si>
    <t xml:space="preserve">Poznámka k položce:_x000d_
odvoz suti na skládku_x000d_
celkem :  1,2*1000*2,1*0,4*0,3*1,8=544,32 t</t>
  </si>
  <si>
    <t xml:space="preserve">Poznámka k položce:_x000d_
odvoz suti na skládku - cca 20 km -  (20-10)/10=1_x000d_
celkem :  1*544,32=544,32 t</t>
  </si>
  <si>
    <t xml:space="preserve">Poznámka k položce:_x000d_
poplatek za uložení suti na skládku_x000d_
celkem :  1*544,32=544,32 t</t>
  </si>
  <si>
    <t xml:space="preserve">Poznámka k položce:_x000d_
celkem :  1,2*1000*2,1*0,4=1008,00 m3</t>
  </si>
  <si>
    <t xml:space="preserve">Poznámka k položce:_x000d_
celkem :  1008*2=2016,00 t</t>
  </si>
  <si>
    <t xml:space="preserve">Poznámka k položce:_x000d_
lom Zárubka - 49 km_x000d_
celkem :  1008*2=2016,00 t</t>
  </si>
  <si>
    <t xml:space="preserve">Poznámka k položce:_x000d_
lom Zárubka - 49 km : 49-10=39/10 - zaokrouhleno na 4 _x000d_
celkem :  4*2016=8064,00 t</t>
  </si>
  <si>
    <t xml:space="preserve">Poznámka k položce:_x000d_
odpočet v místě souvislého čištění KL_x000d_
celkem :  2*8,215-2*0,6=15,23 km</t>
  </si>
  <si>
    <t xml:space="preserve">Poznámka k položce:_x000d_
odpočet v místě souvislého čištění KL_x000d_
celkem :  2*3,362=6,724 km</t>
  </si>
  <si>
    <t xml:space="preserve">Poznámka k položce:_x000d_
celkem v k.č. 1 a 2 :  2*0,6=1,20 km</t>
  </si>
  <si>
    <t xml:space="preserve">Poznámka k položce:_x000d_
1. následné podbití kol.č. 1 a 2;  celkem :  1,60 km_x000d_
následné podbití kol.č. 1 a 2;  celkem :  1,60 km_x000d_
celkem :  1,6+1,6=3,20 km</t>
  </si>
  <si>
    <t xml:space="preserve">Poznámka k položce:_x000d_
1. následná stabilizace kol.č. 1 a 2;  celkem :  1,60 km_x000d_
následná stabilizace kol.č. 1 a 2;  celkem :  1,60 km_x000d_
celkem :  1,6+1,6=3,20 km</t>
  </si>
  <si>
    <t xml:space="preserve">Poznámka k položce:_x000d_
doplnění KL při úpravě GPK kolejí :   1824,00 m3_x000d_
doplnění KL po následném podbití koleje :  178,00 m3_x000d_
celkem :  1824+178=2002,00 m3</t>
  </si>
  <si>
    <t xml:space="preserve">Poznámka k položce:_x000d_
celkem :  2002*2=4004,00 t</t>
  </si>
  <si>
    <t xml:space="preserve">Poznámka k položce:_x000d_
lom Zárubka - 49 km_x000d_
celkem :  2002*2=4004,00 t</t>
  </si>
  <si>
    <t xml:space="preserve">Poznámka k položce:_x000d_
lom Zárubka - 49 km : 49-10=39/10 - zaokrouhleno na 4 _x000d_
celkem :  4*4004=16016,00 t</t>
  </si>
  <si>
    <t xml:space="preserve">Poznámka k položce:_x000d_
v k.č. 1 a 2 celkem :  2* 8 215=16 430 m</t>
  </si>
  <si>
    <t xml:space="preserve">Poznámka k položce:_x000d_
celkem v k.č. 1 a 2 :  20,00 m</t>
  </si>
  <si>
    <t xml:space="preserve">Poznámka k položce:_x000d_
kolej č. 1 a 2 celkem :  100,00 m_x000d_
náhrada LIS kolejnicí v k.č. 1 a 2 celkem : 350,00 m_x000d_
celkem :  100+350=450,00 m</t>
  </si>
  <si>
    <t xml:space="preserve">Poznámka k položce:_x000d_
celkem :  6,00 ks</t>
  </si>
  <si>
    <t xml:space="preserve">Poznámka k položce:_x000d_
naložení vyzískaných LIS :  20*0,07=1,40 t_x000d_
naložení vyzískaných kolejnic :  (100+350)*0,06=27,00 t_x000d_
naložení vyzískaných pražců :  6*0,327=1,962 t_x000d_
naložení vyzískaných kompletů :  2000*0,00105=2,10 t_x000d_
naložení vyzískaných pryž.podložek  :  2000*0,00018=0,36 t_x000d_
naložení vyzískaných vodících vložek :  2000*0,00002=0,04 t_x000d_
celkem :  1,4+27+1,962+2,1+0,36+0,04=32,862 t</t>
  </si>
  <si>
    <t xml:space="preserve">Poznámka k položce:_x000d_
přeprava vyzískaných LIS :  20*0,07=1,40 t_x000d_
přeprava vyzískaných kolejnic :  (100+350)*0,06=27,00 t_x000d_
přeprava vyzískaných pražců :  6*0,327=1,962 t_x000d_
přeprava vyzískaných kompletů :  2000*0,00105=2,10 t_x000d_
přeprava vyzískaných pryž.podložek  :  2000*0,00018=0,36 t_x000d_
přeprava vyzískaných vodících vložek :  2000*0,00002=0,04 t_x000d_
celkem :  1,4+27+1,962+2,1+0,36+0,04=32,862 t</t>
  </si>
  <si>
    <t xml:space="preserve">Poznámka k položce:_x000d_
naložení nových LIS :  20*0,07=1,40 t_x000d_
naložení nových kolejnic :  (100+350)*0,06=27,00 t_x000d_
naložení nových pražců :  6*0,327=1,962 t_x000d_
naložení nových kompletů :  2000*0,00105=2,10 t_x000d_
naložení nových pryž.podložek  :  2000*0,00018=0,36 t_x000d_
naložení nových vodících vložek :  2000*0,00002=0,04 t_x000d_
celkem :  1,4+27+1,962+2,1+0,36+0,04=32,862 t</t>
  </si>
  <si>
    <t xml:space="preserve">Poznámka k položce:_x000d_
přeprava nových LIS :  20*0,07=1,40 t_x000d_
přeprava nových kolejnic :  (100+350)*0,06=27,00 t_x000d_
přeprava nových pražců :  6*0,327=1,962 t_x000d_
přeprava nových kompletů :  2000*0,00105=2,10 t_x000d_
přeprava nových pryž.podložek  :  2000*0,00018=0,36 t_x000d_
přeprava nových vodících vložek :  2000*0,00002=0,04 t_x000d_
celkem :  1,4+27+1,962+2,1+0,36+0,04=32,862 t</t>
  </si>
  <si>
    <t xml:space="preserve">Poznámka k položce:_x000d_
celkem :  86,00 ks</t>
  </si>
  <si>
    <t xml:space="preserve">Poznámka k položce:_x000d_
celkem v k.č. 1 a 2 :  odhad  -  22,00 ks</t>
  </si>
  <si>
    <t xml:space="preserve">Poznámka k položce:_x000d_
celkem v k.č. 1 a 2 :  9200,00 m</t>
  </si>
  <si>
    <t xml:space="preserve">Poznámka k položce:_x000d_
dle ZD celkem v k.č. 1 a 2 :  2346,00 ks</t>
  </si>
  <si>
    <t xml:space="preserve">Poznámka k položce:_x000d_
dle ZD celkem v k.č. 1 a 2 :  234,00 ks</t>
  </si>
  <si>
    <t xml:space="preserve">Poznámka k položce:_x000d_
dle ZD celkem v k.č. 1 a 2 :  52,00 ks</t>
  </si>
  <si>
    <t xml:space="preserve">Poznámka k položce:_x000d_
dle ZD celkem :  128+20=148,00 ks_x000d_
lanová připojení k drozelům a LIS</t>
  </si>
  <si>
    <t>7596204010</t>
  </si>
  <si>
    <t>Prohlídka servisní ASDEK (indikátor HL+HO+PK) a revizní SHZ - přeměření elektrických veličin, kalibrace zařízení, prohlídka PC částí, kontrola tlaku nádob, kontrola čidel a jejich přezkoušení, kontrola ústředny SHZ, kontrola přenosu informací na pracoviště se stálým dozorem, kontrola zdroje při signalizaci poplachu a provoz náhradního zdroje po dobu 1. hodiny</t>
  </si>
  <si>
    <t xml:space="preserve">Poznámka k položce:_x000d_
dle ZD celkem v k.č.  2 :  1,00 ks</t>
  </si>
  <si>
    <t xml:space="preserve">Poznámka k položce:_x000d_
dle ZD celkem v k.č. 1 a 2 :  2000,00 m3</t>
  </si>
  <si>
    <t xml:space="preserve">Poznámka k položce:_x000d_
odvoz suti pro uložení na pozemku OŘ_x000d_
celkem :  2000*1,5+2000*1,5=6000,00 t</t>
  </si>
  <si>
    <t xml:space="preserve">Poznámka k položce:_x000d_
dle ZD celkem v k.č. 1 a 2 :  4000,00 m3</t>
  </si>
  <si>
    <t>Přejezd P4903 km 302,038</t>
  </si>
  <si>
    <t xml:space="preserve">Poznámka k položce:_x000d_
dle ZD celkem :  2*2*12=24,00 m  (oprava + násl. podbití)</t>
  </si>
  <si>
    <t xml:space="preserve">Poznámka k položce:_x000d_
celkem :  2*12=24,00 m</t>
  </si>
  <si>
    <t xml:space="preserve">Poznámka k položce:_x000d_
celkem :  12*6*2+12*2=168,00 m2</t>
  </si>
  <si>
    <t xml:space="preserve">Poznámka k položce:_x000d_
obalovna_x000d_
celkem :  168*0,2*2,2+40*0,155=80,12 t</t>
  </si>
  <si>
    <t xml:space="preserve">Poznámka k položce:_x000d_
obalovna  - do 30 km : 30-10=20/10 - zaokrouhleno na 2 _x000d_
celkem :  2*80,12=160,24 t</t>
  </si>
  <si>
    <t xml:space="preserve">Poznámka k položce:_x000d_
uložení na skládku; obalovnu_x000d_
celkem :  168*0,2*2,2+40*0,155=80,12 t</t>
  </si>
  <si>
    <t xml:space="preserve">Poznámka k položce:_x000d_
demontáž kol.roštu v kol.č. 1 a 2  - celkem :  12,00 ks</t>
  </si>
  <si>
    <t xml:space="preserve">Poznámka k položce:_x000d_
demontáž kol.roštu v kol.č. 1 a 2 celkem :  0,03+0,03=0,06 km</t>
  </si>
  <si>
    <t xml:space="preserve">Poznámka k položce:_x000d_
dle ZD celkem v k.č. 1 a 2 :  25,00 m3</t>
  </si>
  <si>
    <t xml:space="preserve">Poznámka k položce:_x000d_
odvoz suti na skládku_x000d_
celkem :  0,04*1000*4*0,55*1,8+25*1,5=195,90 t</t>
  </si>
  <si>
    <t xml:space="preserve">Poznámka k položce:_x000d_
odvoz suti na skládku - cca 20 km - (20-10)/10=1_x000d_
celkem :  0,04*1000*4*0,55*1,8+25*1,5=195,90 t</t>
  </si>
  <si>
    <t xml:space="preserve">Poznámka k položce:_x000d_
poplatek za uložení suti na skládku_x000d_
celkem :  0,04*1000*4*0,55*1,8+25*1,5=195,90 t</t>
  </si>
  <si>
    <t xml:space="preserve">Poznámka k položce:_x000d_
celkem v k.č. 1 a 2 :  160,00 ks</t>
  </si>
  <si>
    <t xml:space="preserve">Poznámka k položce:_x000d_
lom Zárubka - 49 km_x000d_
celkem :  0,04*1000*4*0,55*2=176,00 t</t>
  </si>
  <si>
    <t xml:space="preserve">Poznámka k položce:_x000d_
lom Zárubka - 49 km : 49-10=39/10 - zaokrouhleno na 4 _x000d_
celkem :  4*176,00=704,00 t</t>
  </si>
  <si>
    <t xml:space="preserve">Poznámka k položce:_x000d_
dle ZD celkem :  2*12=24,00 m</t>
  </si>
  <si>
    <t xml:space="preserve">Poznámka k položce:_x000d_
přeprava přejezdové konstrukce STRAIL na stavbu_x000d_
celkem :  24*0,9=21,60 t</t>
  </si>
  <si>
    <t xml:space="preserve">Poznámka k položce:_x000d_
přeprava přejezdové konstrukce STRAIL na stavbu  -  cca 450 km - (450-10)/10=44_x000d_
celkem :  21,6*44=950,40 t</t>
  </si>
  <si>
    <t xml:space="preserve">Poznámka k položce:_x000d_
podkladní beton pod závěrné zídky _x000d_
celkem :  24*2*0,5*0,3=7,20 m3</t>
  </si>
  <si>
    <t xml:space="preserve">Poznámka k položce:_x000d_
přeprava podkladního betonu na stavbu_x000d_
celkem :  7,2*2,2=15,84 t</t>
  </si>
  <si>
    <t xml:space="preserve">Poznámka k položce:_x000d_
celkem :  168*0,15*2,5=63,00 t</t>
  </si>
  <si>
    <t xml:space="preserve">Poznámka k položce:_x000d_
celkem :  168*0,05*2,5=21,00 t</t>
  </si>
  <si>
    <t xml:space="preserve">Poznámka k položce:_x000d_
obalovna cca 30 km_x000d_
celkem :  63+21=84,00 t</t>
  </si>
  <si>
    <t xml:space="preserve">Poznámka k položce:_x000d_
obalovna  - do 30 km : 30-10=20/10 - zaokrouhleno na 2 _x000d_
celkem :  2*84=168,00 t</t>
  </si>
  <si>
    <t xml:space="preserve">Poznámka k položce:_x000d_
celkem :  6*12=72,00 m</t>
  </si>
  <si>
    <t>481105541</t>
  </si>
  <si>
    <t>SO 11 - Přestavba železničního propustku v km 277,311</t>
  </si>
  <si>
    <t>Soupis:</t>
  </si>
  <si>
    <t>01 - Sborník ÚOŽI</t>
  </si>
  <si>
    <t>113152112</t>
  </si>
  <si>
    <t>Odstranění podkladů zpevněných ploch s přemístěním na skládku na vzdálenost do 20 m nebo s naložením na dopravní prostředek z kameniva drceného</t>
  </si>
  <si>
    <t>https://podminky.urs.cz/item/CS_URS_2024_02/113152112</t>
  </si>
  <si>
    <t>113311171</t>
  </si>
  <si>
    <t>Odstranění geosyntetik s uložením na vzdálenost do 20 m nebo naložením na dopravní prostředek geotextilie</t>
  </si>
  <si>
    <t>https://podminky.urs.cz/item/CS_URS_2024_02/113311171</t>
  </si>
  <si>
    <t>Poznámka k položce:_x000d_
40*3</t>
  </si>
  <si>
    <t>119001422</t>
  </si>
  <si>
    <t>Dočasné zajištění podzemního potrubí nebo vedení ve výkopišti ve stavu i poloze, ve kterých byla na začátku zemních prací a to s podepřením, vzepřením nebo vyvěšením, případně s ochranným bedněním, se zřízením a odstraněním zajišťovací konstrukce, s opotřebením hmot kabelů a kabelových tratí z volně ložených kabelů a to přes 3 do 6 kabelů</t>
  </si>
  <si>
    <t>https://podminky.urs.cz/item/CS_URS_2024_02/119001422</t>
  </si>
  <si>
    <t>Poznámka k položce:_x000d_
15</t>
  </si>
  <si>
    <t>122411401</t>
  </si>
  <si>
    <t>Vykopávky v zemnících na suchu ručně zapažených i nezapažených v hornině třídy těžitelnosti II skupiny 5</t>
  </si>
  <si>
    <t>https://podminky.urs.cz/item/CS_URS_2024_02/122411401</t>
  </si>
  <si>
    <t>Poznámka k položce:_x000d_
1*1,6*1,1 "ruční obkopání okolo kabelové trasy (červená)"_x000d_
Součet</t>
  </si>
  <si>
    <t>122451101</t>
  </si>
  <si>
    <t>Odkopávky a prokopávky nezapažené strojně v hornině třídy těžitelnosti II skupiny 5 do 20 m3</t>
  </si>
  <si>
    <t>https://podminky.urs.cz/item/CS_URS_2024_02/122451101</t>
  </si>
  <si>
    <t>Poznámka k položce:_x000d_
15*9*0,5 "odstranění kolejového lože"_x000d_
15*9*0,4 "výkop pro přesypávku nad deskou"_x000d_
16*1,6*0,55 "výkop pro podsyp"_x000d_
2*(5*1*0,5) "výkop pro příkop vtok + výtok" _x000d_
16*1,6*0,2 "výkop pro betonování"_x000d_
Součet</t>
  </si>
  <si>
    <t>122452508</t>
  </si>
  <si>
    <t>Odkopávky a prokopávky nezapažené pro spodní stavbu železnic strojně v hornině třídy těžitelnosti II skupiny 5 Příplatek k cenám za ztížení při rekonstrukcích</t>
  </si>
  <si>
    <t>https://podminky.urs.cz/item/CS_URS_2024_02/122452508</t>
  </si>
  <si>
    <t>129353101</t>
  </si>
  <si>
    <t>Čištění otevřených koryt vodotečí strojně s přehozením rozpojeného nánosu do 3 m nebo s naložením na dopravní prostředek při šířce původního dna do 5 m a hloubce koryta do 2,5 m v hornině třídy těžitelnosti II skupiny 4</t>
  </si>
  <si>
    <t>https://podminky.urs.cz/item/CS_URS_2024_02/129353101</t>
  </si>
  <si>
    <t>Poznámka k položce:_x000d_
5*1*0,5</t>
  </si>
  <si>
    <t>129951113</t>
  </si>
  <si>
    <t>Bourání konstrukcí v odkopávkách a prokopávkách strojně s přemístěním suti na hromady na vzdálenost do 20 m nebo s naložením na dopravní prostředek ze zdiva kamenného, pro jakýkoliv druh kamene na maltu cementovou</t>
  </si>
  <si>
    <t>https://podminky.urs.cz/item/CS_URS_2024_02/129951113</t>
  </si>
  <si>
    <t>Poznámka k položce:_x000d_
4*(3,5*0,4*0,4) "bourání kusu křídel"</t>
  </si>
  <si>
    <t>129951123</t>
  </si>
  <si>
    <t>Bourání konstrukcí v odkopávkách a prokopávkách strojně s přemístěním suti na hromady na vzdálenost do 20 m nebo s naložením na dopravní prostředek z betonu železového nebo předpjatého</t>
  </si>
  <si>
    <t>https://podminky.urs.cz/item/CS_URS_2024_02/129951123</t>
  </si>
  <si>
    <t>Poznámka k položce:_x000d_
9*2,4*0,2 "bourání desek"_x000d_
(10*0,3*0,5)+(10*0,55*0,4) "bourání říms"_x000d_
Součet</t>
  </si>
  <si>
    <t>162751137</t>
  </si>
  <si>
    <t>Vodorovné přemístění výkopku nebo sypaniny po suchu na obvyklém dopravním prostředku, bez naložení výkopku, avšak se složením bez rozhrnutí z horniny třídy těžitelnosti II skupiny 4 a 5 na vzdálenost přes 9 000 do 10 000 m</t>
  </si>
  <si>
    <t>https://podminky.urs.cz/item/CS_URS_2024_02/162751137</t>
  </si>
  <si>
    <t>Poznámka k položce:_x000d_
145,7+2,5+1,76</t>
  </si>
  <si>
    <t>167151102</t>
  </si>
  <si>
    <t>Nakládání, skládání a překládání neulehlého výkopku nebo sypaniny strojně nakládání, množství do 100 m3, z horniny třídy těžitelnosti II, skupiny 4 a 5</t>
  </si>
  <si>
    <t>https://podminky.urs.cz/item/CS_URS_2024_02/167151102</t>
  </si>
  <si>
    <t>171201231</t>
  </si>
  <si>
    <t>Poplatek za uložení stavebního odpadu na recyklační skládce (skládkovné) zeminy a kamení zatříděného do Katalogu odpadů pod kódem 17 05 04</t>
  </si>
  <si>
    <t>https://podminky.urs.cz/item/CS_URS_2024_02/171201231</t>
  </si>
  <si>
    <t>Poznámka k položce:_x000d_
149,96-67,5 "uložení zeminy na skládce"</t>
  </si>
  <si>
    <t>175151101</t>
  </si>
  <si>
    <t>Obsypání potrubí strojně sypaninou z vhodných hornin třídy těžitelnosti I a II, skupiny 1 až 4 nebo materiálem připraveným podél výkopu ve vzdálenosti do 3 m od jeho kraje, pro jakoukoliv hloubku výkopu a míru zhutnění bez prohození sypaniny</t>
  </si>
  <si>
    <t>https://podminky.urs.cz/item/CS_URS_2024_02/175151101</t>
  </si>
  <si>
    <t>Poznámka k položce:_x000d_
(16*2,1*1,8)*1,4 "hutněný zásyp nad troubou"</t>
  </si>
  <si>
    <t>58337344</t>
  </si>
  <si>
    <t>štěrkopísek frakce 0/32</t>
  </si>
  <si>
    <t>Poznámka k položce:_x000d_
84,672*1,8</t>
  </si>
  <si>
    <t>181951111</t>
  </si>
  <si>
    <t>Úprava pláně vyrovnáním výškových rozdílů strojně v hornině třídy těžitelnosti I, skupiny 1 až 3 bez zhutnění</t>
  </si>
  <si>
    <t>https://podminky.urs.cz/item/CS_URS_2024_02/181951111</t>
  </si>
  <si>
    <t>274311127</t>
  </si>
  <si>
    <t>Základové konstrukce z betonu prostého pasy, prahy, věnce a ostruhy ve výkopu nebo na hlavách pilot C 25/30</t>
  </si>
  <si>
    <t>https://podminky.urs.cz/item/CS_URS_2024_02/274311127</t>
  </si>
  <si>
    <t>Poznámka k položce:_x000d_
2*(2*0,3*0,2) "stabilizační práh vtok + výtok"</t>
  </si>
  <si>
    <t>274354111</t>
  </si>
  <si>
    <t>Bednění základových konstrukcí pasů, prahů, věnců a ostruh zřízení</t>
  </si>
  <si>
    <t>https://podminky.urs.cz/item/CS_URS_2024_02/274354111</t>
  </si>
  <si>
    <t>Poznámka k položce:_x000d_
2*(2*0,3+0,3*0,2) "bednění pro stabilizační práh vtok + výtok"</t>
  </si>
  <si>
    <t>274354211</t>
  </si>
  <si>
    <t>Bednění základových konstrukcí pasů, prahů, věnců a ostruh odstranění bednění</t>
  </si>
  <si>
    <t>https://podminky.urs.cz/item/CS_URS_2024_02/274354211</t>
  </si>
  <si>
    <t>291111111.1</t>
  </si>
  <si>
    <t>Podklad pro zpevněné plochy s rozprostřením a s hutněním z kameniva drceného frakce 0 - 63 mm</t>
  </si>
  <si>
    <t>https://podminky.urs.cz/item/CS_URS_2024_02/291111111.1</t>
  </si>
  <si>
    <t>Poznámka k položce:_x000d_
40*4*0,3 "zpevnění plochy pro navážení materiálu a příjezdu mechanizace"</t>
  </si>
  <si>
    <t>291211111</t>
  </si>
  <si>
    <t>Zřízení zpevněné plochy ze silničních panelů osazených do lože tl. 50 mm z kameniva</t>
  </si>
  <si>
    <t>https://podminky.urs.cz/item/CS_URS_2024_02/291211111</t>
  </si>
  <si>
    <t>Poznámka k položce:_x000d_
4*3 "pro dočasnou ochranu kabelové trasy"</t>
  </si>
  <si>
    <t>59381006</t>
  </si>
  <si>
    <t>panel silniční 3,00x1,00x0,215m</t>
  </si>
  <si>
    <t>312311811</t>
  </si>
  <si>
    <t>Nadzákladové zdi z betonu prostého výplňové bez zvláštních nároků na vliv prostředí tř. C 12/15</t>
  </si>
  <si>
    <t>https://podminky.urs.cz/item/CS_URS_2024_02/312311811</t>
  </si>
  <si>
    <t>Poznámka k položce:_x000d_
16*1,6*1 "výplň betonu okolo trouby mezi OP"</t>
  </si>
  <si>
    <t>451313521</t>
  </si>
  <si>
    <t>Podkladní vrstva z betonu prostého pod dlažbu se zvýšenými nároky na prostředí tl. přes 100 do 150 mm</t>
  </si>
  <si>
    <t>https://podminky.urs.cz/item/CS_URS_2024_02/451313521</t>
  </si>
  <si>
    <t>Poznámka k položce:_x000d_
2,5*2 "dlažba na vtoku"_x000d_
2*2 "dlažba na výtoku"_x000d_
Součet</t>
  </si>
  <si>
    <t>465513257</t>
  </si>
  <si>
    <t>Dlažba svahu u mostních opěr z upraveného lomového žulového kamene s vyspárováním maltou MC 25, šíře spáry 15 mm do betonového lože C 25/30 tloušťky 250 mm, plochy přes 10 m2</t>
  </si>
  <si>
    <t>https://podminky.urs.cz/item/CS_URS_2024_02/465513257</t>
  </si>
  <si>
    <t>451315137</t>
  </si>
  <si>
    <t>Podkladní a výplňové vrstvy z betonu prostého tloušťky do 200 mm, z betonu C 25/30</t>
  </si>
  <si>
    <t>https://podminky.urs.cz/item/CS_URS_2024_02/451315137</t>
  </si>
  <si>
    <t>Poznámka k položce:_x000d_
16*1,6 "podklad pod troubu"</t>
  </si>
  <si>
    <t>273362021</t>
  </si>
  <si>
    <t>Výztuž základů desek ze svařovaných sítí z drátů typu KARI</t>
  </si>
  <si>
    <t>https://podminky.urs.cz/item/CS_URS_2024_02/273362021</t>
  </si>
  <si>
    <t>Poznámka k položce:_x000d_
(16*1,6*0,2)*0,06 "výztuž pod podklad"</t>
  </si>
  <si>
    <t>564851011</t>
  </si>
  <si>
    <t>Podklad ze štěrkodrti ŠD s rozprostřením a zhutněním plochy jednotlivě do 100 m2, po zhutnění tl. 150 mm</t>
  </si>
  <si>
    <t>https://podminky.urs.cz/item/CS_URS_2024_02/564851011</t>
  </si>
  <si>
    <t>Poznámka k položce:_x000d_
16*1,6 "podklad pod beton"</t>
  </si>
  <si>
    <t>919726122</t>
  </si>
  <si>
    <t>Geotextilie netkaná pro ochranu, separaci nebo filtraci měrná hmotnost přes 200 do 300 g/m2</t>
  </si>
  <si>
    <t>https://podminky.urs.cz/item/CS_URS_2024_02/919726122</t>
  </si>
  <si>
    <t>927111129</t>
  </si>
  <si>
    <t>Železniční propustek železobetonové trouby DN 800 mm</t>
  </si>
  <si>
    <t>https://podminky.urs.cz/item/CS_URS_2024_02/927111129</t>
  </si>
  <si>
    <t>59222484</t>
  </si>
  <si>
    <t>trouba ŽB hrdlová patková DN 800</t>
  </si>
  <si>
    <t>59222493</t>
  </si>
  <si>
    <t>trouba ŽB hrdlová patková propojovací/koncová DN 800</t>
  </si>
  <si>
    <t>936942211</t>
  </si>
  <si>
    <t>Zhotovení tabulky s letopočtem opravy nebo větší údržby vložením šablony do bednění</t>
  </si>
  <si>
    <t>https://podminky.urs.cz/item/CS_URS_2024_02/936942211</t>
  </si>
  <si>
    <t>966075141</t>
  </si>
  <si>
    <t>Odstranění různých konstrukcí na mostech kovového zábradlí vcelku</t>
  </si>
  <si>
    <t>https://podminky.urs.cz/item/CS_URS_2024_02/966075141</t>
  </si>
  <si>
    <t>Poznámka k položce:_x000d_
2*5</t>
  </si>
  <si>
    <t>997211612</t>
  </si>
  <si>
    <t>Nakládání suti nebo vybouraných hmot na dopravní prostředky pro vodorovnou dopravu vybouraných hmot</t>
  </si>
  <si>
    <t>https://podminky.urs.cz/item/CS_URS_2024_02/997211612</t>
  </si>
  <si>
    <t>Poznámka k položce:_x000d_
22,456+5,376</t>
  </si>
  <si>
    <t>997241526</t>
  </si>
  <si>
    <t>Doprava vybouraných hmot, konstrukcí nebo suti pro dráhy kolejové vodorovné přemístění vybouraných hmot nebo konstrukcí na vzdálenost Příplatek k ceně za ztížení práce při rekonstrukcích</t>
  </si>
  <si>
    <t>https://podminky.urs.cz/item/CS_URS_2024_02/997241526</t>
  </si>
  <si>
    <t>997013602</t>
  </si>
  <si>
    <t>Poplatek za uložení stavebního odpadu na skládce (skládkovné) z armovaného betonu zatříděného do Katalogu odpadů pod kódem 17 01 01</t>
  </si>
  <si>
    <t>https://podminky.urs.cz/item/CS_URS_2024_02/997013602</t>
  </si>
  <si>
    <t>Poznámka k položce:_x000d_
8,02*2,8</t>
  </si>
  <si>
    <t>997013631</t>
  </si>
  <si>
    <t>Poplatek za uložení stavebního odpadu na skládce (skládkovné) směsného stavebního a demoličního zatříděného do Katalogu odpadů pod kódem 17 09 04</t>
  </si>
  <si>
    <t>https://podminky.urs.cz/item/CS_URS_2024_02/997013631</t>
  </si>
  <si>
    <t>Poznámka k položce:_x000d_
2,24*2,4</t>
  </si>
  <si>
    <t>997211111</t>
  </si>
  <si>
    <t>Svislá doprava suti nebo vybouraných hmot s naložením do dopravního zařízení a s vyprázdněním dopravního zařízení na hromadu nebo do dopravního prostředku suti na výšku do 3,5 m</t>
  </si>
  <si>
    <t>https://podminky.urs.cz/item/CS_URS_2024_02/997211111</t>
  </si>
  <si>
    <t>997211119</t>
  </si>
  <si>
    <t>Svislá doprava suti nebo vybouraných hmot s naložením do dopravního zařízení a s vyprázdněním dopravního zařízení na hromadu nebo do dopravního prostředku suti na výšku Příplatek k ceně za každých dalších započatých 3,5 m výšky přes 3,5 m</t>
  </si>
  <si>
    <t>https://podminky.urs.cz/item/CS_URS_2024_02/997211119</t>
  </si>
  <si>
    <t>997211511</t>
  </si>
  <si>
    <t>Vodorovná doprava suti nebo vybouraných hmot suti se složením a hrubým urovnáním, na vzdálenost do 1 km</t>
  </si>
  <si>
    <t>https://podminky.urs.cz/item/CS_URS_2024_02/997211511</t>
  </si>
  <si>
    <t>997211519</t>
  </si>
  <si>
    <t>Vodorovná doprava suti nebo vybouraných hmot suti se složením a hrubým urovnáním, na vzdálenost Příplatek k ceně za každý další započatý 1 km přes 1 km</t>
  </si>
  <si>
    <t>https://podminky.urs.cz/item/CS_URS_2024_02/997211519</t>
  </si>
  <si>
    <t>Poznámka k položce:_x000d_
393,559*15</t>
  </si>
  <si>
    <t>997211521</t>
  </si>
  <si>
    <t>Vodorovná doprava suti nebo vybouraných hmot vybouraných hmot se složením a hrubým urovnáním nebo s přeložením na jiný dopravní prostředek kromě lodi, na vzdálenost do 1 km</t>
  </si>
  <si>
    <t>https://podminky.urs.cz/item/CS_URS_2024_02/997211521</t>
  </si>
  <si>
    <t>Poznámka k položce:_x000d_
27,832</t>
  </si>
  <si>
    <t>997211529</t>
  </si>
  <si>
    <t>Vodorovná doprava suti nebo vybouraných hmot vybouraných hmot se složením a hrubým urovnáním nebo s přeložením na jiný dopravní prostředek kromě lodi, na vzdálenost Příplatek k ceně za každý další započatý 1 km přes 1 km</t>
  </si>
  <si>
    <t>https://podminky.urs.cz/item/CS_URS_2024_02/997211529</t>
  </si>
  <si>
    <t>Poznámka k položce:_x000d_
27,832*20</t>
  </si>
  <si>
    <t>998212111</t>
  </si>
  <si>
    <t>Přesun hmot pro mosty zděné, betonové monolitické, spřažené ocelobetonové nebo kovové vodorovná dopravní vzdálenost do 100 m výška mostu do 20 m</t>
  </si>
  <si>
    <t>https://podminky.urs.cz/item/CS_URS_2024_02/998212111</t>
  </si>
  <si>
    <t>998212191</t>
  </si>
  <si>
    <t>Přesun hmot pro mosty zděné, betonové monolitické, spřažené ocelobetonové nebo kovové Příplatek k cenám za zvětšený přesun přes přes vymezenou vodorovnou dopravní vzdálenost do 1000 m</t>
  </si>
  <si>
    <t>https://podminky.urs.cz/item/CS_URS_2024_02/998212191</t>
  </si>
  <si>
    <t xml:space="preserve">02 - ÚRS </t>
  </si>
  <si>
    <t xml:space="preserve">    1 - Zemní práce</t>
  </si>
  <si>
    <t xml:space="preserve">    2 - Zakládání</t>
  </si>
  <si>
    <t>Poznámka k položce:_x000d_
15*9*0,5</t>
  </si>
  <si>
    <t>Poznámka k položce:_x000d_
67,5*1,8</t>
  </si>
  <si>
    <t>5906130215</t>
  </si>
  <si>
    <t>Montáž kolejového roštu v ose koleje pražce betonové nevystrojené, tvar UIC60, 60E2 Poznámka: 1. V cenách jsou započteny náklady na manipulaci a montáž KR, u pražců dřevěných nevystrojených i na vrtání pražců. 2. V cenách nejsou obsaženy náklady na dodávku materiálu.</t>
  </si>
  <si>
    <t>Poznámka k položce:_x000d_
2*0,015 "zpětná montáž z vyzískaného materiálu"</t>
  </si>
  <si>
    <t>Poznámka k položce:_x000d_
2*0,015</t>
  </si>
  <si>
    <t>Poznámka k položce:_x000d_
25*2*4</t>
  </si>
  <si>
    <t>5958128005</t>
  </si>
  <si>
    <t>Komplety Skl 24 (šroub RS 0, matice M 22, podložka Uls 6)</t>
  </si>
  <si>
    <t>5958158005</t>
  </si>
  <si>
    <t>Podložka pryžová pod patu kolejnice S49 183/126/6</t>
  </si>
  <si>
    <t>Poznámka k položce:_x000d_
200/1000</t>
  </si>
  <si>
    <t>Poznámka k položce:_x000d_
2*115*2</t>
  </si>
  <si>
    <t>Poznámka k položce:_x000d_
"nové komplety + pryžovky" 2</t>
  </si>
  <si>
    <t>Poznámka k položce:_x000d_
"nové komplety ŽS4 + pryžovky, celkem do 60km" 2*5</t>
  </si>
  <si>
    <t>Poznámka k položce:_x000d_
121,5*5 "doprava 50 km"</t>
  </si>
  <si>
    <t>Poznámka k položce:_x000d_
"ASP" 1_x000d_
"hnací vozidlo+vozy" 1_x000d_
"dvoucesté rypadlo" 1</t>
  </si>
  <si>
    <t>Poznámka k položce:_x000d_
0,030</t>
  </si>
  <si>
    <t>9909000700</t>
  </si>
  <si>
    <t>Poplatek za recyklaci kameniva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</si>
  <si>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Poznámka k položce:_x000d_
67,5*1,8 "původní štěrk"</t>
  </si>
  <si>
    <t>5910020030</t>
  </si>
  <si>
    <t>Svařování kolejnic termitem plný předehřev standardní spára svar sériový tv. S49 Poznámka: 1. V cenách jsou započteny náklady na vybrání kameniva z mezipražcového prostoru, demontáž upevňovadel, směrové a výškové vyrovnání kolejnic, provedení svaru, montáž upevňovadel, vizuální kontrola, měření geometrie svaru. 2. V cenách nejsou obsaženy náklady na kontrolu svaru ultrazvukem, podbití pražců a demontáž styku.</t>
  </si>
  <si>
    <t>Zemní práce</t>
  </si>
  <si>
    <t>151103101</t>
  </si>
  <si>
    <t>Zřízení pažení a rozepření stěn výkopu kolejového lože plochy do 20 m2 pro jakoukoliv mezerovitost příložné, hloubky do 2 m</t>
  </si>
  <si>
    <t>CS ÚRS 2025 01</t>
  </si>
  <si>
    <t>26204513</t>
  </si>
  <si>
    <t>https://podminky.urs.cz/item/CS_URS_2025_01/151103101</t>
  </si>
  <si>
    <t>Poznámka k položce:_x000d_
2*(6*0,8)</t>
  </si>
  <si>
    <t>151103111</t>
  </si>
  <si>
    <t>Odstranění pažení a rozepření stěn výkopu kolejového lože plochy do 20 m2 s uložením materiálu na vzdálenost do 3 m od kraje výkopu příložné, hloubky do 2 m</t>
  </si>
  <si>
    <t>-466856191</t>
  </si>
  <si>
    <t>https://podminky.urs.cz/item/CS_URS_2025_01/151103111</t>
  </si>
  <si>
    <t>Zakládání</t>
  </si>
  <si>
    <t>274351121</t>
  </si>
  <si>
    <t>Bednění základů pasů rovné zřízení</t>
  </si>
  <si>
    <t>-1371772792</t>
  </si>
  <si>
    <t>https://podminky.urs.cz/item/CS_URS_2025_01/274351121</t>
  </si>
  <si>
    <t>Poznámka k položce:_x000d_
3*(1,8*1,8)-(2*2,5) "bednění pro betonovou výplň - trouba"</t>
  </si>
  <si>
    <t>274351122</t>
  </si>
  <si>
    <t>Bednění základů pasů rovné odstranění</t>
  </si>
  <si>
    <t>-1837066602</t>
  </si>
  <si>
    <t>https://podminky.urs.cz/item/CS_URS_2025_01/274351122</t>
  </si>
  <si>
    <t>SO 12 - Práce na zařízení SEE</t>
  </si>
  <si>
    <t>7594190200</t>
  </si>
  <si>
    <t>Ostatní Pouzdro do otvoru ve stojině kolejnice</t>
  </si>
  <si>
    <t xml:space="preserve">Poznámka k položce:_x000d_
Poznámka k položce: - Kolejnicové propojky po cca 300 m - Propojení vnějšího pasu koleje po 3 km Předmětem dodávky je systém Cembre. Je možné použít i jiných kvalitativně a technicky obdobných zařízení či řešení._x000d_
"Úsek: Choceň: km 272,268 - Zámrsk: km 278,54 = délka (6,272/0,3) * 2 x otvor * 2 x (1. a 2. kolej)" 21 * 4  + (2*8)  "mezi.kol.pr." + 8 "TNS"_x000d_
"Úsek: Zámrsk: km 280,57 - Uhersko: km 285,599 = délka (5,029/0,3) * 2 x otvor * 2 x (1. a 2. kolej)" 17 * 4  + (1*8) "mezi.kol. prop." _x000d_
"Úsek: Uhersko: 287,847 - Moravany km 290,6 = délka (2,753/0,3) * 2 x otvor * 2 x (1. a 2. kolej)" 10 * 4 _x000d_
"Úsek: Moravany km 292,445 - Kostěnice km 294,375 = délka (1,93/0,3) * 2 x otvor * 2 x (1. a 2. kolej)" 7 * 4 + (1*8)  "mezi.kol.pr." + 8 "TNS"_x000d_
"Úsek: Kostěnice km 296,326 - Pardubice km 303,955 = délka (7,629/0,3) * 2 x otvor * 2 x (1. a 2. kolej)" 26 * 4 + (2*8) "mezi.kol. prop."</t>
  </si>
  <si>
    <t>7594105405</t>
  </si>
  <si>
    <t>Zřízení otvoru pro ukolejnění / propojení typu Cembre - navrtání otvoru do kolejnice, nalisování pouzdra</t>
  </si>
  <si>
    <t>7594140400</t>
  </si>
  <si>
    <t>Lanové propojení s ukončením oky LOIo 1xFe20/290 norma 257579001 (HM0404223991334)</t>
  </si>
  <si>
    <t xml:space="preserve">Poznámka k položce:_x000d_
Poznámka k položce: - Kolejnicové propojky po cca 300 m - Propojení vnějšího pasu koleje po 3 km Předmětem dodávky je systém Cembre. Je možné použít i jiných kvalitativně a technicky obdobných zařízení či řešení._x000d_
"Úsek: Choceň: km 272,268 - Zámrsk: km 278,54 = délka (6,272/0,3) * 2 x (1. a 2. kolej)" 21 * 2 + (2*2) "mezi.kol. prop."  _x000d_
"Úsek: Zámrsk: km 280,57 - Uhersko: km 285,599 = délka (5,029/0,3) * 2 x (1. a 2. kolej)" 17 * 2 + (1*2) "mezi.kol. prop." _x000d_
"Úsek: Uhersko: 287,847 - Moravany km 290,6 = délka (2,753/0,3) * 2 x (1. a 2. kolej)" 10 * 2_x000d_
"Úsek: Moravany km 292,445 - Kostěnice km 294,375 = délka (1,93/0,3) * 2 x (1. a 2. kolej)" 7 * 2 + (1*2) "mezi.kol. prop." _x000d_
"Úsek: Kostěnice km 296,326 - Pardubice km 303,955 = délka (7,629/0,3) * 2 x (1. a 2. kolej)" 26 * 2 + (2*2) "mezi.kol. prop."</t>
  </si>
  <si>
    <t>7594140430</t>
  </si>
  <si>
    <t>Lanové propojení s ukončením oky LOIo 1xFe20/550 norma 257579004 (HM0404223991337)</t>
  </si>
  <si>
    <t xml:space="preserve">Poznámka k položce:_x000d_
Poznámka k položce: Propojení pro vnější pas 1.koleje s vnitřním pasem 2.koleje a vnější pas 2.koleje s vnitřním pasem 1.koleje. Předmětem dodávky je systém Cembre. Je možné použít i jiných kvalitativně a technicky obdobných zařízení či řešení._x000d_
"Úsek: Choceň: km 272,268 - Zámrsk: km 278,54 = délka (6,272) - (1. a 2. kolej) - mezi.kol. prop." (2*2) _x000d_
"Úsek: Zámrsk: km 280,57 - Uhersko: km 285,599 = délka (5,029) - (1. a 2. kolej) - mezi.kol. prop." (1*2)  _x000d_
"Úsek: Moravany km 292,445 - Kostěnice km 294,375 = délka (1,93) - (1. a 2. kolej) - mezi.kol. prop." (1*2)  _x000d_
"Úsek: Kostěnice km 296,326 - Pardubice km 303,955 = délka (7,629) - (1. a 2. kolej) - mezi.kol. prop." (2*2)</t>
  </si>
  <si>
    <t>7594105336</t>
  </si>
  <si>
    <t>Montáž lanového propojení kolejnicového na betonové pražce do 5,5 m - příčné nebo podélné propojení kolejnic přímých kolejí a na výhybkách; usazení pražců mezi souběžnými kolejemi nebo podél koleje; připevnění lanového propojení na pražce nebo montážní trámky</t>
  </si>
  <si>
    <t>7594140480</t>
  </si>
  <si>
    <t>Lanové propojení s ukončením oky LOIo 1xFe20/1500 norma 257579007 (HM0404223991340)</t>
  </si>
  <si>
    <t>Poznámka k položce:_x000d_
Poznámka k položce: Připojení kolejnice do rozváděče zpětných kabelů z TNS Předmětem dodávky je systém Cembre Je možné použít i jiných kvalitativně a technicky obdobných zařízení či řešení._x000d_
"Úsek: Choceň: km 272,268 - Zámrsk: km 278,54 = délka (6,272) - TNS Choceň" 8 _x000d_
"Úsek: Kostěnice km 296,326 - Pardubice km 303,955 = délka (7,629) - TNS Moravany" 8</t>
  </si>
  <si>
    <t>7594105342</t>
  </si>
  <si>
    <t>Montáž lanového propojení kolejnicového na betonové pražce do 15,0 m - příčné nebo podélné propojení kolejnic přímých kolejí a na výhybkách; usazení pražců mezi souběžnými kolejemi nebo podél koleje; připevnění lanového propojení na pražce nebo montážní trámky</t>
  </si>
  <si>
    <t>Poznámka k položce:_x000d_
Poznámka k položce: Připojení kolejnice do rozváděče zpětných kabelů z TNS Předmětem dodávky je systém Cembre. Je možné použít i jiných kvalitativně a technicky obdobných zařízení či řešení._x000d_
"Úsek: Choceň: km 272,268 - Zámrsk: km 278,54 = délka (6,272) - TNS Choceň" 8_x000d_
"Úsek: Kostěnice km 296,326 - Pardubice km 303,955 = délka (7,629) - TNS Moravany" 8</t>
  </si>
  <si>
    <t>SO 13 - Materiál objednatele - NEOCEŇOVAT</t>
  </si>
  <si>
    <t>5957110000</t>
  </si>
  <si>
    <t>Kolejnice tv. 60 E2, třídy R260</t>
  </si>
  <si>
    <t>Poznámka k položce:_x000d_
dle ZD, včetně přepravy na místo stavby</t>
  </si>
  <si>
    <t>5957119030</t>
  </si>
  <si>
    <t>Lepený izolovaný styk tv. UIC60 (60E2) s tepelně zpracovanou hlavou délky 4,00 m</t>
  </si>
  <si>
    <t>5957119080</t>
  </si>
  <si>
    <t>Lepený izolovaný styk tv. UIC60 (60E2) s tepelně zpracovanou hlavou délky 5,00 m</t>
  </si>
  <si>
    <t>5957119084</t>
  </si>
  <si>
    <t>Lepený izolovaný styk tv. UIC60 (60E2) s tepelně zpracovanou hlavou délky 6,00 m</t>
  </si>
  <si>
    <t>5957119091</t>
  </si>
  <si>
    <t>Lepený izolovaný styk tv. UIC60 (60E2) s tepelně zpracovanou hlavou délky 7,00 m</t>
  </si>
  <si>
    <t>5957119092</t>
  </si>
  <si>
    <t>Lepený izolovaný styk tv. UIC60 (60E2) s tepelně zpracovanou hlavou délky 7,50 m</t>
  </si>
  <si>
    <t>Lepený izolovaný styk tv. UIC60 (60E2) s tepelně zpracovanou hlavou délky 10 m</t>
  </si>
  <si>
    <t>Poznámka k položce:_x000d_
dle ZD, včetně přepravy na místo stavby+vrtání Cembre</t>
  </si>
  <si>
    <t>5956140025</t>
  </si>
  <si>
    <t>Pražec betonový příčný vystrojený včetně kompletů pro pružné bezpodkladnicové upevnění, dl. 2,6 m, upevnění W14, pro kolejnici 60E2 v úklonu 1:40</t>
  </si>
  <si>
    <t>5956155001</t>
  </si>
  <si>
    <t>Pražec betonový výhybkový nevystrojený</t>
  </si>
  <si>
    <t>5958128000</t>
  </si>
  <si>
    <t>Komplety Skl 14 (svěrka Skl 14, vrtule R1,podložka Uls7)</t>
  </si>
  <si>
    <t>5958158030</t>
  </si>
  <si>
    <t>Podložka pryžová pod patu kolejnice WU 7 174x152x7</t>
  </si>
  <si>
    <t>Pol1</t>
  </si>
  <si>
    <t>Podložka pryžová pod patu kolejnice 183/151/6</t>
  </si>
  <si>
    <t>5958155000</t>
  </si>
  <si>
    <t>Úhlové vodicí vložky Wfp 14K -12 (základní)</t>
  </si>
  <si>
    <t>5958146005</t>
  </si>
  <si>
    <t>Stolička koleje pro přídržnici Kn60</t>
  </si>
  <si>
    <t>Kluzná stolička</t>
  </si>
  <si>
    <t>Podkladnice pod srdcovku</t>
  </si>
  <si>
    <t>Jazyk prodloužený J60 1:9-300 přímý levý 13058 mm+1300mm</t>
  </si>
  <si>
    <t>Jazyk prodloužený J60 1:12-500-I přímý pravý 16058 mm+1300mm</t>
  </si>
  <si>
    <t>R10</t>
  </si>
  <si>
    <t>Jazyk prodloužený J60 1:12-500-I přímý levý 16058 mm+1300mm</t>
  </si>
  <si>
    <t>R11</t>
  </si>
  <si>
    <t>Jazyk prodloužený J60 1:12-500-I ohnutý pravý 16058 mm+1300mm</t>
  </si>
  <si>
    <t>R12</t>
  </si>
  <si>
    <t>Jazyk prodloužený J60 1:12-500-I ohnutý levý 16058 mm+1300mm</t>
  </si>
  <si>
    <t>R13</t>
  </si>
  <si>
    <t>Jazyk prodloužený J60 1:14-760-I přímý pravý 17858 mm+1300mm</t>
  </si>
  <si>
    <t>R14</t>
  </si>
  <si>
    <t>Jazyk prodloužený J60 1:14-760-I přímý levý 17858 mm+1300mm</t>
  </si>
  <si>
    <t>R15</t>
  </si>
  <si>
    <t>Jazyk prodloužený J60 1:14-760-I ohnutý pravý 17858 mm+1300mm</t>
  </si>
  <si>
    <t>R16</t>
  </si>
  <si>
    <t>Jazyk prodloužený J60 1:14-760-I ohnutý levý 17858 mm+1300mm</t>
  </si>
  <si>
    <t>R17</t>
  </si>
  <si>
    <t>Jazyk prodloužený J60 1:18,5-1200-I ohnutý pravý 23236 mm+1300mm</t>
  </si>
  <si>
    <t>R18</t>
  </si>
  <si>
    <t>Jazyk prodloužený J60 1:18,5-1200-I ohnutý levý 23236 mm+1300mm</t>
  </si>
  <si>
    <t>Poznámka k položce:_x000d_
dle ZD, včetně přepravy všech na místo stavby</t>
  </si>
  <si>
    <t>R19</t>
  </si>
  <si>
    <t>Opornice prodloužená J60 1:9-300 ohnutá levá 13856 mm+1400 mm</t>
  </si>
  <si>
    <t>R20</t>
  </si>
  <si>
    <t>Opornice prodloužená J60 1:12-500 přímá pravá 16856 mm+1400 mm</t>
  </si>
  <si>
    <t>R21</t>
  </si>
  <si>
    <t>Opornice prodloužená J60 1:12-500 přímá levá 16856 mm+1400 mm</t>
  </si>
  <si>
    <t>R22</t>
  </si>
  <si>
    <t>Opornice prodloužená J60 1:12-500 ohnutá pravá 16856 mm+1400 mm</t>
  </si>
  <si>
    <t>R23</t>
  </si>
  <si>
    <t>Opornice prodloužená J60 1:12-500 ohnutá levá 16856 mm+1400 mm</t>
  </si>
  <si>
    <t>R24</t>
  </si>
  <si>
    <t>Opornice prodloužená J60 1:14-760-I přímá pravá 18656 mm+1400 mm</t>
  </si>
  <si>
    <t>R25</t>
  </si>
  <si>
    <t>Opornice prodloužená J60 1:14-760-I přímá levá 18656 mm+1400 mm</t>
  </si>
  <si>
    <t>R26</t>
  </si>
  <si>
    <t>Opornice prodloužená J60 1:14-760-I ohnutá pravá 18656 mm+1400 mm</t>
  </si>
  <si>
    <t>R27</t>
  </si>
  <si>
    <t>Opornice prodloužená J60 1:14-760-I ohnutá levá 18656 mm+1400 mm</t>
  </si>
  <si>
    <t>R28</t>
  </si>
  <si>
    <t>Opornice prodloužená J60 1:18,5-1200-I přímá pravá 24034 mm+1400 mm</t>
  </si>
  <si>
    <t>R29</t>
  </si>
  <si>
    <t>Opornice prodloužená J60 1:18,5-1200-I přímá levá 24034 mm+1400 mm</t>
  </si>
  <si>
    <t>R30</t>
  </si>
  <si>
    <t>Srdcovka prodloužená J60 1:9-300 ZPT levá (monoblok) o 1400mm</t>
  </si>
  <si>
    <t>R31</t>
  </si>
  <si>
    <t>Srdcovka prodloužená J60 1:11-300 ZPT levá (monoblok) o 1400mm</t>
  </si>
  <si>
    <t>R32</t>
  </si>
  <si>
    <t>Srdcovka prodloužená J60 1:12-500-I ZTP levá (monoblok) o 1400mm</t>
  </si>
  <si>
    <t>R33</t>
  </si>
  <si>
    <t>Srdcovka prodloužená J60 1:12-500-I ZTP pravá (monoblok)o 1400mm</t>
  </si>
  <si>
    <t>R34</t>
  </si>
  <si>
    <t>Srdcovka prodloužená J60 1:14-760 ZPT levá (monoblok) o 1400mm</t>
  </si>
  <si>
    <t>R35</t>
  </si>
  <si>
    <t>Srdcovka prodloužená J60 1:14-760 ZPT pravá (monoblok) o 1400mm</t>
  </si>
  <si>
    <t>R36</t>
  </si>
  <si>
    <t>Přídržnice Kn60 výhybky jednoduché J60 1:9-300 přímá 5400 mm</t>
  </si>
  <si>
    <t>R37</t>
  </si>
  <si>
    <t>Přídržnice Kn60 výhybky jednoduché J60 1:11-300 přímá 5100 mm</t>
  </si>
  <si>
    <t>R38</t>
  </si>
  <si>
    <t>Přídržnice Kn60 výhybky jednoduché J60 1:12-500 přímá 5180 mm</t>
  </si>
  <si>
    <t>R39</t>
  </si>
  <si>
    <t>Přídržnice Kn60 výhybky jednoduché J60 1:12-500 ohnutá 5180 mm</t>
  </si>
  <si>
    <t>R40</t>
  </si>
  <si>
    <t>Přídržnice Kn60 výhybky jednoduché J60 1:14-760 přímá 6660 mm</t>
  </si>
  <si>
    <t>R41</t>
  </si>
  <si>
    <t>Přídržnice Kn60 výhybky jednoduché J60 1:14-760 ohnutá 6660 mm</t>
  </si>
  <si>
    <t>R42</t>
  </si>
  <si>
    <t>Přídržnice Kn60 výhybky jednoduché J60 1:18,5-1200 přímá 6660 mm</t>
  </si>
  <si>
    <t>SO 14 - VON</t>
  </si>
  <si>
    <t>022121001</t>
  </si>
  <si>
    <t xml:space="preserve">Geodetické práce Diagnostika technické infrastruktury Vytýčení trasy inženýrských sítí - V sazbě jsou započteny náklady na vyhledání trasy detektorem, zaměření a zobrazení trasy a předání  výstupu zaměření. V sazbě nejsou obsaženy náklady na vytýčení sítí ve správě provozovatele.</t>
  </si>
  <si>
    <t>%</t>
  </si>
  <si>
    <t>021201001</t>
  </si>
  <si>
    <t>Průzkumné práce pro opravy Průzkum výskytu škodlivin kontaminace kameniva ropnými látkami</t>
  </si>
  <si>
    <t>022101011</t>
  </si>
  <si>
    <t>Geodetické práce Geodetické práce v průběhu opravy</t>
  </si>
  <si>
    <t>2099770311</t>
  </si>
  <si>
    <t>031101041</t>
  </si>
  <si>
    <t>Zařízení a vybavení staveniště vyjma dále jmenované práce včetně opatření na ochranu sousedních pozemků, informační tabule, dopravního značení na staveništi aj. při velikosti nákladů přes 20 mil. Kč</t>
  </si>
  <si>
    <t>024101401</t>
  </si>
  <si>
    <t>Inženýrská činnost koordinační a kompletační činnost</t>
  </si>
  <si>
    <t>011101001</t>
  </si>
  <si>
    <t>Finanční náklady pojistné</t>
  </si>
  <si>
    <t>022101021</t>
  </si>
  <si>
    <t>Geodetické práce Geodetické práce po ukončení opravy - Zaměření pevných bodů ve volném a schůdném prostoru, nástupišť, přejezdů, průběh prostorové polohy koleje.</t>
  </si>
  <si>
    <t>Geodetické práce - Geodetické práce před opravou - zaměření aktuální polohy koleje pro navádění ASP</t>
  </si>
  <si>
    <t>-347850676</t>
  </si>
  <si>
    <t>PS 01 - Zabezpečovací zařízení v úseku Choceň - Zámrsk</t>
  </si>
  <si>
    <t>01 - Traťový úsek Choceň - Zámrsk, venkovní prvky</t>
  </si>
  <si>
    <t>Úroveň 3:</t>
  </si>
  <si>
    <t>01 - Dle sborníku ÚOŽI</t>
  </si>
  <si>
    <t>TÚ Choceň - Zámrsk</t>
  </si>
  <si>
    <t>Slezák Jiří</t>
  </si>
  <si>
    <t>KAB - Kabelizace</t>
  </si>
  <si>
    <t xml:space="preserve">    KRY - Krytí kabelů</t>
  </si>
  <si>
    <t>OST - Ostatní</t>
  </si>
  <si>
    <t>KAB</t>
  </si>
  <si>
    <t>Kabelizace</t>
  </si>
  <si>
    <t>7590525230</t>
  </si>
  <si>
    <t>Montáž kabelu návěstního volně uloženého s jádrem 1 mm Cu TCEKEZE, TCEKFE, TCEKPFLEY, TCEKPFLEZE do 7 P</t>
  </si>
  <si>
    <t>512</t>
  </si>
  <si>
    <t>-232561170</t>
  </si>
  <si>
    <t>7590555104</t>
  </si>
  <si>
    <t>Montáž formy pro kabely TCEKE, TCEKFY, TCEKY, TCEKEZE, TCEKEY do 4 P 1,0</t>
  </si>
  <si>
    <t>1109858941</t>
  </si>
  <si>
    <t>7590521519</t>
  </si>
  <si>
    <t>Venkovní vedení kabelová - metalické sítě Plněné, párované s ochr. vodičem TCEKPFLEY 4 P 1,0 D</t>
  </si>
  <si>
    <t>-1189593450</t>
  </si>
  <si>
    <t>KRY</t>
  </si>
  <si>
    <t>Krytí kabelů</t>
  </si>
  <si>
    <t>7593500600</t>
  </si>
  <si>
    <t>Trasy kabelového vedení Kabelové krycí desky a pásy Fólie výstražná modrá š. 34cm (HM0673909991034)</t>
  </si>
  <si>
    <t>1613004545</t>
  </si>
  <si>
    <t>7593501095</t>
  </si>
  <si>
    <t>Trasy kabelového vedení Ohebná dvouplášťová korugovaná chránička KF 09160 průměr 160/136 mm</t>
  </si>
  <si>
    <t>-1527179016</t>
  </si>
  <si>
    <t>OST</t>
  </si>
  <si>
    <t>Ostatní</t>
  </si>
  <si>
    <t>7590145046</t>
  </si>
  <si>
    <t>Montáž závěru kabelového zabezpečovacího na zemní podpěru UPMP</t>
  </si>
  <si>
    <t>818352396</t>
  </si>
  <si>
    <t>Poznámka k položce:_x000d_
Montáž závěru UMPS-11</t>
  </si>
  <si>
    <t>7592010142</t>
  </si>
  <si>
    <t>Kolové senzory a snímače počítačů náprav Neoprénová ochr. hadice 4,8 m</t>
  </si>
  <si>
    <t>232026926</t>
  </si>
  <si>
    <t>7590587090</t>
  </si>
  <si>
    <t>Demontáž formy drátové</t>
  </si>
  <si>
    <t>1938458772</t>
  </si>
  <si>
    <t>7592005050</t>
  </si>
  <si>
    <t>Montáž počítacího bodu (senzoru) RSR 180</t>
  </si>
  <si>
    <t>1569237076</t>
  </si>
  <si>
    <t>7592010222</t>
  </si>
  <si>
    <t>Kolové senzory a snímače počítačů náprav Kabelový závěr UPMS-11 pro RSR180, 1x EPO 180</t>
  </si>
  <si>
    <t>-1506673412</t>
  </si>
  <si>
    <t>Zřízení otvoru pro ukolejnění / propojení typu Cembre</t>
  </si>
  <si>
    <t>233166058</t>
  </si>
  <si>
    <t>7594180340</t>
  </si>
  <si>
    <t>Souprava stykového bodu Souprava stykového bodu v žst. v kol. bez vystř SS20/B91S zdv. norma 709659013 (HM0404223990946)</t>
  </si>
  <si>
    <t>-1220383730</t>
  </si>
  <si>
    <t>7594107070</t>
  </si>
  <si>
    <t>Demontáž lanového propojení tlumivek z betonových pražců</t>
  </si>
  <si>
    <t>871261531</t>
  </si>
  <si>
    <t>7594107415</t>
  </si>
  <si>
    <t>Demontáž lanového ukolejnění / propojení ze stojiny kolejnice</t>
  </si>
  <si>
    <t>330060082</t>
  </si>
  <si>
    <t>7594205012</t>
  </si>
  <si>
    <t>Montáž stykového transformátoru jednoho DT 075 C</t>
  </si>
  <si>
    <t>508860376</t>
  </si>
  <si>
    <t>7594207012</t>
  </si>
  <si>
    <t>Demontáž stykového transformátoru DT 075 C</t>
  </si>
  <si>
    <t>1805999744</t>
  </si>
  <si>
    <t>7592010102</t>
  </si>
  <si>
    <t>Kolové senzory a snímače počítačů náprav Snímač průjezdu kola RSR 180 (5 m kabel)</t>
  </si>
  <si>
    <t>-1723779865</t>
  </si>
  <si>
    <t>7594305015</t>
  </si>
  <si>
    <t>Montáž součástí počítače náprav neoprénové ochranné hadice se soupravou pro upevnění k pražci</t>
  </si>
  <si>
    <t>2112781240</t>
  </si>
  <si>
    <t>7592010152</t>
  </si>
  <si>
    <t>Kolové senzory a snímače počítačů náprav Montážní sada neoprénové ochr.hadice</t>
  </si>
  <si>
    <t>-1738658847</t>
  </si>
  <si>
    <t>7592010154</t>
  </si>
  <si>
    <t>Kolové senzory a snímače počítačů náprav Víko montážní sady neoprénové ochr. hadice</t>
  </si>
  <si>
    <t>-996754498</t>
  </si>
  <si>
    <t>7592010166</t>
  </si>
  <si>
    <t>Kolové senzory a snímače počítačů náprav Upevňovací souprava SK140</t>
  </si>
  <si>
    <t>290329821</t>
  </si>
  <si>
    <t>7592010172</t>
  </si>
  <si>
    <t>Kolové senzory a snímače počítačů náprav Připevňovací čep BBK pro upevňovací soupravu SK140</t>
  </si>
  <si>
    <t>1331606468</t>
  </si>
  <si>
    <t>7592010206</t>
  </si>
  <si>
    <t>Kolové senzory a snímače počítačů náprav Uzemňovací souprava pro KSL-FP</t>
  </si>
  <si>
    <t>124778773</t>
  </si>
  <si>
    <t>7592010162</t>
  </si>
  <si>
    <t>Kolové senzory a snímače počítačů náprav Stahovací páska hadice RSR</t>
  </si>
  <si>
    <t>1149297361</t>
  </si>
  <si>
    <t>7598095090</t>
  </si>
  <si>
    <t>Přezkoušení a regulace počítače náprav včetně vyhotovení protokolu za 1 úsek</t>
  </si>
  <si>
    <t>-270916171</t>
  </si>
  <si>
    <t>02 - URS</t>
  </si>
  <si>
    <t>M - Práce a dodávky M</t>
  </si>
  <si>
    <t xml:space="preserve">    46-M - Zemní práce při extr.mont.pracích</t>
  </si>
  <si>
    <t>Práce a dodávky M</t>
  </si>
  <si>
    <t>46-M</t>
  </si>
  <si>
    <t>Zemní práce při extr.mont.pracích</t>
  </si>
  <si>
    <t>460161282</t>
  </si>
  <si>
    <t>Hloubení kabelových rýh ručně š 50 cm hl 90 cm v hornině tř I skupiny 3</t>
  </si>
  <si>
    <t>463262170</t>
  </si>
  <si>
    <t>https://podminky.urs.cz/item/CS_URS_2024_02/460161282</t>
  </si>
  <si>
    <t>460431292</t>
  </si>
  <si>
    <t>Zásyp kabelových rýh ručně se zhutněním š 50 cm hl 90 cm z horniny tř I skupiny 3</t>
  </si>
  <si>
    <t>1334296469</t>
  </si>
  <si>
    <t>https://podminky.urs.cz/item/CS_URS_2024_02/460431292</t>
  </si>
  <si>
    <t>460631214</t>
  </si>
  <si>
    <t>Řízené horizontální vrtání při elektromontážích v hornině tř. těžitelnosti I a II skupiny 1 až 4 vnějšího průměru přes 140 do 180 mm</t>
  </si>
  <si>
    <t>224923592</t>
  </si>
  <si>
    <t>https://podminky.urs.cz/item/CS_URS_2024_02/460631214</t>
  </si>
  <si>
    <t>460632112</t>
  </si>
  <si>
    <t>Startovací jáma pro protlak výkop včetně zásypu ručně v hornině tř. těžitelnosti I skupiny 2</t>
  </si>
  <si>
    <t>1837485188</t>
  </si>
  <si>
    <t>https://podminky.urs.cz/item/CS_URS_2024_02/460632112</t>
  </si>
  <si>
    <t>460632212</t>
  </si>
  <si>
    <t>Koncová jáma pro protlak výkop včetně zásypu ručně v hornině tř. těžitelnosti I skupiny 2</t>
  </si>
  <si>
    <t>-569089435</t>
  </si>
  <si>
    <t>https://podminky.urs.cz/item/CS_URS_2024_02/460632212</t>
  </si>
  <si>
    <t>02 - Stavědlová ústředna SZZ Choceň</t>
  </si>
  <si>
    <t>7592605010</t>
  </si>
  <si>
    <t>Instalace SW do PC</t>
  </si>
  <si>
    <t>hod</t>
  </si>
  <si>
    <t>-2114643644</t>
  </si>
  <si>
    <t>Poznámka k položce:_x000d_
Nasazení a regulace SW elektronického stavědla</t>
  </si>
  <si>
    <t>7592605020</t>
  </si>
  <si>
    <t>Konfigurace SW v PC</t>
  </si>
  <si>
    <t>1696571861</t>
  </si>
  <si>
    <t>Poznámka k položce:_x000d_
Položka obsahuje: _x000d_
- úprava ASW SZZ Choceň - prodloužení PÚ staničního PZS_x000d_
- úprava ASW SZZ Choceň - doplnění resetů PN,zkoušení_x000d_
- úprava ASW v CDP 3 Praha_x000d_
- úprava ASW RBC 16 _x000d_
- úprava ASW ABE</t>
  </si>
  <si>
    <t>7593315425</t>
  </si>
  <si>
    <t>Zhotovení jednoho zapojení při volné vazbě</t>
  </si>
  <si>
    <t>1760377961</t>
  </si>
  <si>
    <t>7593330040</t>
  </si>
  <si>
    <t>Výměnné díly Relé NMŠ 1-2000 (HM0404221990407)</t>
  </si>
  <si>
    <t>2117651006</t>
  </si>
  <si>
    <t>7593317010</t>
  </si>
  <si>
    <t>Zrušení jednoho zapojení při volné vazbě</t>
  </si>
  <si>
    <t>-1655951713</t>
  </si>
  <si>
    <t>7593317400</t>
  </si>
  <si>
    <t>Demontáž kostry pro elektroniku</t>
  </si>
  <si>
    <t>-2125857484</t>
  </si>
  <si>
    <t>7593335040</t>
  </si>
  <si>
    <t>Montáž malorozměrného relé</t>
  </si>
  <si>
    <t>1293636187</t>
  </si>
  <si>
    <t>7593335050</t>
  </si>
  <si>
    <t>Montáž zásuvky malorozměrového relé</t>
  </si>
  <si>
    <t>-1270653496</t>
  </si>
  <si>
    <t>7593311200</t>
  </si>
  <si>
    <t>Konstrukční díly Zásuvka ESP ocínovaná (CV711015024)</t>
  </si>
  <si>
    <t>1004558480</t>
  </si>
  <si>
    <t>7594300174</t>
  </si>
  <si>
    <t>Počítače náprav Vnitřní prvky PN FAdC Montážní skříňka BGT07 šíře 84TE</t>
  </si>
  <si>
    <t>1255140599</t>
  </si>
  <si>
    <t>7594300314</t>
  </si>
  <si>
    <t>Počítače náprav Vnitřní prvky PN Frauscher Panel pro uchycení skříně 84TE do stojanu</t>
  </si>
  <si>
    <t>2123489472</t>
  </si>
  <si>
    <t>7594300194</t>
  </si>
  <si>
    <t>Počítače náprav Vnitřní prvky PN FAdC Sběrnicová jednotka BP-PWR101-4 24TE GS01</t>
  </si>
  <si>
    <t>1689412231</t>
  </si>
  <si>
    <t>7594300192</t>
  </si>
  <si>
    <t>Počítače náprav Vnitřní prvky PN FAdC Sběrnicová jednotka BP-PWR101-0 8TE GS01</t>
  </si>
  <si>
    <t>-415183228</t>
  </si>
  <si>
    <t>7594300198</t>
  </si>
  <si>
    <t>Počítače náprav Vnitřní prvky PN FAdC Sběrnicová jednotka BP-EXB101-1 10TE GS01</t>
  </si>
  <si>
    <t>939911883</t>
  </si>
  <si>
    <t>7594300204</t>
  </si>
  <si>
    <t>Počítače náprav Vnitřní prvky PN FAdC Sběrnicová jednotka BP-EXB101-4 28TE GS01</t>
  </si>
  <si>
    <t>560513444</t>
  </si>
  <si>
    <t>7594300178</t>
  </si>
  <si>
    <t>Počítače náprav Vnitřní prvky PN FAdC Napájecí modul PSC101 GS01</t>
  </si>
  <si>
    <t>1447754541</t>
  </si>
  <si>
    <t>7594300184</t>
  </si>
  <si>
    <t>Počítače náprav Vnitřní prvky PN FAdC Komunikační modul COM-AdC101</t>
  </si>
  <si>
    <t>354092626</t>
  </si>
  <si>
    <t>7594300188</t>
  </si>
  <si>
    <t>Počítače náprav Vnitřní prvky PN FAdC Jednotka vstupů/výstupů IO-EXB101 GS01</t>
  </si>
  <si>
    <t>1014525864</t>
  </si>
  <si>
    <t>7594300182</t>
  </si>
  <si>
    <t>Počítače náprav Vnitřní prvky PN FAdC Vyhodnocovací jednotka AEB101 GS01</t>
  </si>
  <si>
    <t>-1469713916</t>
  </si>
  <si>
    <t>7594300216</t>
  </si>
  <si>
    <t>Počítače náprav Vnitřní prvky PN FAdC Adresný software pro 1 úsek</t>
  </si>
  <si>
    <t>-2046817126</t>
  </si>
  <si>
    <t>7592010260</t>
  </si>
  <si>
    <t>Kolové senzory a snímače počítačů náprav Zkušební přípravek RSR SB</t>
  </si>
  <si>
    <t>1695141181</t>
  </si>
  <si>
    <t>7595600710</t>
  </si>
  <si>
    <t>Přenosová a datová zařízení Datové - Extender Extender L110-F2G</t>
  </si>
  <si>
    <t>-406891150</t>
  </si>
  <si>
    <t>7594300268</t>
  </si>
  <si>
    <t>Počítače náprav Vnitřní prvky PN Frauscher Přepěťová ochrana vyhodnocovací jednotky BSI005</t>
  </si>
  <si>
    <t>-182193625</t>
  </si>
  <si>
    <t>7593337140</t>
  </si>
  <si>
    <t>Demontáž napájecí jednotky</t>
  </si>
  <si>
    <t>-120777811</t>
  </si>
  <si>
    <t>7593337150</t>
  </si>
  <si>
    <t>Demontáž reléové jednotky</t>
  </si>
  <si>
    <t>-1313523272</t>
  </si>
  <si>
    <t>7594303010</t>
  </si>
  <si>
    <t>Oprava počítače náprav bleskojistkové svorkovnice BSI002, GS02</t>
  </si>
  <si>
    <t>1800704560</t>
  </si>
  <si>
    <t>7594300266</t>
  </si>
  <si>
    <t>Počítače náprav Vnitřní prvky PN Frauscher Krycí plech 3HE 21TE</t>
  </si>
  <si>
    <t>150944265</t>
  </si>
  <si>
    <t>7594300208</t>
  </si>
  <si>
    <t>Počítače náprav Vnitřní prvky PN FAdC Konektor BP-EXB letovací verze</t>
  </si>
  <si>
    <t>1151565960</t>
  </si>
  <si>
    <t>7594305010</t>
  </si>
  <si>
    <t>Montáž součástí počítače náprav vyhodnocovací části</t>
  </si>
  <si>
    <t>1674613077</t>
  </si>
  <si>
    <t>7598095420</t>
  </si>
  <si>
    <t>Příprava ke komplexním zkouškám závislosti UAB a staničního zabezpečovacího zařízení za úvazku na 1 traťové koleji v 1 směru</t>
  </si>
  <si>
    <t>-911988614</t>
  </si>
  <si>
    <t>7598095546</t>
  </si>
  <si>
    <t>Vyhotovení protokolu UTZ pro SZZ reléové a elektronické do 10 výhybkových jednotek</t>
  </si>
  <si>
    <t>1379971990</t>
  </si>
  <si>
    <t>7598095547</t>
  </si>
  <si>
    <t>Vyhotovení protokolu UTZ pro SZZ reléové a elektronické za každých dalších 10 výhybkových jednotek</t>
  </si>
  <si>
    <t>-1270296029</t>
  </si>
  <si>
    <t>7598095585</t>
  </si>
  <si>
    <t>Vyhotovení protokolu UTZ pro TZZ AB3, AB a ABE pro jednu kolej</t>
  </si>
  <si>
    <t>-1112536477</t>
  </si>
  <si>
    <t>7598095628</t>
  </si>
  <si>
    <t>Vyhotovení revizní zprávy SZZ elektronické přes 30 přestavníků</t>
  </si>
  <si>
    <t>104015216</t>
  </si>
  <si>
    <t>7598095640</t>
  </si>
  <si>
    <t>Vyhotovení revizní zprávy TZZ centralizovaného</t>
  </si>
  <si>
    <t>72553984</t>
  </si>
  <si>
    <t>03 - Technologický objekt AB Sruby km 275,090</t>
  </si>
  <si>
    <t>01 - Dle sborníku UOŽI</t>
  </si>
  <si>
    <t>7592307010</t>
  </si>
  <si>
    <t>Demontáž transformátoru pro zabezpečovací zařízení</t>
  </si>
  <si>
    <t>1574298151</t>
  </si>
  <si>
    <t>7593107012</t>
  </si>
  <si>
    <t>Demontáž měniče statického řady EZ1, EZ2 a BZS1-R96</t>
  </si>
  <si>
    <t>-410573099</t>
  </si>
  <si>
    <t>1845553972</t>
  </si>
  <si>
    <t>112555113</t>
  </si>
  <si>
    <t>-1448334406</t>
  </si>
  <si>
    <t>-1797146596</t>
  </si>
  <si>
    <t>2091881610</t>
  </si>
  <si>
    <t>23821116</t>
  </si>
  <si>
    <t>1288312542</t>
  </si>
  <si>
    <t>-981595966</t>
  </si>
  <si>
    <t>-1830567104</t>
  </si>
  <si>
    <t>-860278548</t>
  </si>
  <si>
    <t>1761836194</t>
  </si>
  <si>
    <t>-695011617</t>
  </si>
  <si>
    <t>-212440057</t>
  </si>
  <si>
    <t>434481770</t>
  </si>
  <si>
    <t>-1342281688</t>
  </si>
  <si>
    <t>-904435363</t>
  </si>
  <si>
    <t>-1669550640</t>
  </si>
  <si>
    <t>-863443403</t>
  </si>
  <si>
    <t>7593337040</t>
  </si>
  <si>
    <t>Demontáž malorozměrného relé</t>
  </si>
  <si>
    <t>-1978379726</t>
  </si>
  <si>
    <t>1613378876</t>
  </si>
  <si>
    <t>-1631095417</t>
  </si>
  <si>
    <t>379501444</t>
  </si>
  <si>
    <t>2095540142</t>
  </si>
  <si>
    <t>-704558204</t>
  </si>
  <si>
    <t>1260835427</t>
  </si>
  <si>
    <t>7594300222</t>
  </si>
  <si>
    <t>Počítače náprav Vnitřní prvky PN FAdC Patch kabel STP pro FAdC</t>
  </si>
  <si>
    <t>1376806186</t>
  </si>
  <si>
    <t>643025748</t>
  </si>
  <si>
    <t>7598095641</t>
  </si>
  <si>
    <t>Vyhotovení revizní zprávy TZZ decentralizovaného za každý návěstní bod</t>
  </si>
  <si>
    <t>258653171</t>
  </si>
  <si>
    <t>04 - Technologický objekt PZZ B km 277,622</t>
  </si>
  <si>
    <t>-347303065</t>
  </si>
  <si>
    <t>-729862651</t>
  </si>
  <si>
    <t>-1554415358</t>
  </si>
  <si>
    <t>-298402144</t>
  </si>
  <si>
    <t>1143294895</t>
  </si>
  <si>
    <t>-1429736387</t>
  </si>
  <si>
    <t>1146020446</t>
  </si>
  <si>
    <t>7594300340</t>
  </si>
  <si>
    <t>Počítače náprav Vnitřní prvky PN Frauscher Konektorová deska DKP001</t>
  </si>
  <si>
    <t>-822718297</t>
  </si>
  <si>
    <t>-260038961</t>
  </si>
  <si>
    <t>-1136135489</t>
  </si>
  <si>
    <t>-101856137</t>
  </si>
  <si>
    <t>959743344</t>
  </si>
  <si>
    <t>-1828236460</t>
  </si>
  <si>
    <t>-1909211343</t>
  </si>
  <si>
    <t>-529470445</t>
  </si>
  <si>
    <t>-2064103957</t>
  </si>
  <si>
    <t>7594305090</t>
  </si>
  <si>
    <t>Montáž součástí počítače náprav drátové formy pro skříň 84TE</t>
  </si>
  <si>
    <t>574484116</t>
  </si>
  <si>
    <t>05 - Stavědlová ústředna SZZ Zámrsk</t>
  </si>
  <si>
    <t>01 - Dle sborníku</t>
  </si>
  <si>
    <t>2141241932</t>
  </si>
  <si>
    <t>-814900719</t>
  </si>
  <si>
    <t>1734224201</t>
  </si>
  <si>
    <t>-585548065</t>
  </si>
  <si>
    <t>-1750177910</t>
  </si>
  <si>
    <t>1613153118</t>
  </si>
  <si>
    <t>1750791048</t>
  </si>
  <si>
    <t>-299217660</t>
  </si>
  <si>
    <t>-805911487</t>
  </si>
  <si>
    <t>-1039186862</t>
  </si>
  <si>
    <t>-672106713</t>
  </si>
  <si>
    <t>-624080024</t>
  </si>
  <si>
    <t>422658224</t>
  </si>
  <si>
    <t>-872622503</t>
  </si>
  <si>
    <t>1304472370</t>
  </si>
  <si>
    <t>-1924979631</t>
  </si>
  <si>
    <t>1045234279</t>
  </si>
  <si>
    <t>-1972988665</t>
  </si>
  <si>
    <t>7594300214</t>
  </si>
  <si>
    <t>Počítače náprav Vnitřní prvky PN FAdC Diagnostický system FDS101 GS01</t>
  </si>
  <si>
    <t>-412277966</t>
  </si>
  <si>
    <t>-877429164</t>
  </si>
  <si>
    <t>1254057013</t>
  </si>
  <si>
    <t>-1330724372</t>
  </si>
  <si>
    <t>2078373492</t>
  </si>
  <si>
    <t>-135292897</t>
  </si>
  <si>
    <t>-470369412</t>
  </si>
  <si>
    <t>-1277473161</t>
  </si>
  <si>
    <t>2103829404</t>
  </si>
  <si>
    <t>743167527</t>
  </si>
  <si>
    <t>1378472508</t>
  </si>
  <si>
    <t>-393749402</t>
  </si>
  <si>
    <t>1857318629</t>
  </si>
  <si>
    <t>PS 02 - Zabezpečovací zařízení v úseku Zámrsk - Uhersko</t>
  </si>
  <si>
    <t>01 - Traťový úsek Zámrsk - Uhersko, venkovní prvky</t>
  </si>
  <si>
    <t>01 - Dle sbornáku UOŽI</t>
  </si>
  <si>
    <t>TÚ Zámrsk - Uhersko</t>
  </si>
  <si>
    <t>1645174570</t>
  </si>
  <si>
    <t>-775463629</t>
  </si>
  <si>
    <t>217378452</t>
  </si>
  <si>
    <t>1304904344</t>
  </si>
  <si>
    <t>-1401159621</t>
  </si>
  <si>
    <t>-1777380076</t>
  </si>
  <si>
    <t>2011039872</t>
  </si>
  <si>
    <t>-84156632</t>
  </si>
  <si>
    <t>-874201541</t>
  </si>
  <si>
    <t>-225457340</t>
  </si>
  <si>
    <t>-783640725</t>
  </si>
  <si>
    <t>-26447484</t>
  </si>
  <si>
    <t>1485907521</t>
  </si>
  <si>
    <t>735944120</t>
  </si>
  <si>
    <t>1529553898</t>
  </si>
  <si>
    <t>-1291292232</t>
  </si>
  <si>
    <t>-590246171</t>
  </si>
  <si>
    <t>1385485106</t>
  </si>
  <si>
    <t>967630343</t>
  </si>
  <si>
    <t>-878738778</t>
  </si>
  <si>
    <t>-704659486</t>
  </si>
  <si>
    <t>1501025637</t>
  </si>
  <si>
    <t>-1798895772</t>
  </si>
  <si>
    <t>-1806129270</t>
  </si>
  <si>
    <t>2091126627</t>
  </si>
  <si>
    <t>02 - Dle sborníku URS</t>
  </si>
  <si>
    <t>1154257065</t>
  </si>
  <si>
    <t>163324098</t>
  </si>
  <si>
    <t>783023428</t>
  </si>
  <si>
    <t>-149964907</t>
  </si>
  <si>
    <t>1891851714</t>
  </si>
  <si>
    <t>02 - Stavědlová ústředna SZZ Zámrsk</t>
  </si>
  <si>
    <t>142732690</t>
  </si>
  <si>
    <t>2025619586</t>
  </si>
  <si>
    <t>Poznámka k položce:_x000d_
Položka obsahuje: _x000d_
- úprava ASW SZZ Zámrsk - prodloužení PÚ staničního PZS_x000d_
- úprava ASW SZZ Zámrsk - doplnění resetů PN,zkoušení_x000d_
- úprava ASW v CDP 3 Praha_x000d_
- úprava ASW RBC 16 _x000d_
- úprava ASW ABE</t>
  </si>
  <si>
    <t>1049335480</t>
  </si>
  <si>
    <t>590761835</t>
  </si>
  <si>
    <t>1933552559</t>
  </si>
  <si>
    <t>-925535599</t>
  </si>
  <si>
    <t>-562367798</t>
  </si>
  <si>
    <t>-687500533</t>
  </si>
  <si>
    <t>-1039023934</t>
  </si>
  <si>
    <t>927689578</t>
  </si>
  <si>
    <t>278407000</t>
  </si>
  <si>
    <t>2142303005</t>
  </si>
  <si>
    <t>2098811740</t>
  </si>
  <si>
    <t>-1828061317</t>
  </si>
  <si>
    <t>-1609114184</t>
  </si>
  <si>
    <t>-1339384133</t>
  </si>
  <si>
    <t>224674761</t>
  </si>
  <si>
    <t>-958706611</t>
  </si>
  <si>
    <t>432466346</t>
  </si>
  <si>
    <t>46709369</t>
  </si>
  <si>
    <t>-1145965891</t>
  </si>
  <si>
    <t>-135049216</t>
  </si>
  <si>
    <t>-1348551792</t>
  </si>
  <si>
    <t>-1134553162</t>
  </si>
  <si>
    <t>-100781960</t>
  </si>
  <si>
    <t>614689874</t>
  </si>
  <si>
    <t>-1186993727</t>
  </si>
  <si>
    <t>1890393170</t>
  </si>
  <si>
    <t>-493770103</t>
  </si>
  <si>
    <t>1111739101</t>
  </si>
  <si>
    <t>-670409829</t>
  </si>
  <si>
    <t>-229962500</t>
  </si>
  <si>
    <t>-73339444</t>
  </si>
  <si>
    <t>-2062478491</t>
  </si>
  <si>
    <t>03 - Technologický objekt Radhošť km 282,154</t>
  </si>
  <si>
    <t xml:space="preserve">01 - Dle sborníku  UOŽI</t>
  </si>
  <si>
    <t>1857206238</t>
  </si>
  <si>
    <t>-575074225</t>
  </si>
  <si>
    <t>-1976171052</t>
  </si>
  <si>
    <t>1616862633</t>
  </si>
  <si>
    <t>1004225664</t>
  </si>
  <si>
    <t>-1216001258</t>
  </si>
  <si>
    <t>-1180921221</t>
  </si>
  <si>
    <t>-1618373101</t>
  </si>
  <si>
    <t>1334321541</t>
  </si>
  <si>
    <t>-621412881</t>
  </si>
  <si>
    <t>971391340</t>
  </si>
  <si>
    <t>656287764</t>
  </si>
  <si>
    <t>-1112184623</t>
  </si>
  <si>
    <t>-1106840094</t>
  </si>
  <si>
    <t>7594300304</t>
  </si>
  <si>
    <t>Počítače náprav Vnitřní prvky PN Frauscher Reléová karta JRS001</t>
  </si>
  <si>
    <t>-1786735449</t>
  </si>
  <si>
    <t>2143290375</t>
  </si>
  <si>
    <t>-1782310400</t>
  </si>
  <si>
    <t>144233256</t>
  </si>
  <si>
    <t>-1368471035</t>
  </si>
  <si>
    <t>10879902</t>
  </si>
  <si>
    <t>1971156337</t>
  </si>
  <si>
    <t>2057924932</t>
  </si>
  <si>
    <t>-1298277775</t>
  </si>
  <si>
    <t>2015702727</t>
  </si>
  <si>
    <t>-940794882</t>
  </si>
  <si>
    <t>-728941800</t>
  </si>
  <si>
    <t>-434363431</t>
  </si>
  <si>
    <t>-1206473560</t>
  </si>
  <si>
    <t>-1407168892</t>
  </si>
  <si>
    <t>-2088131862</t>
  </si>
  <si>
    <t>-449755398</t>
  </si>
  <si>
    <t>-1439493422</t>
  </si>
  <si>
    <t>04 - Technologický objekt Sedlišťka km 282,815</t>
  </si>
  <si>
    <t>462517122</t>
  </si>
  <si>
    <t>-774108598</t>
  </si>
  <si>
    <t>-915635975</t>
  </si>
  <si>
    <t>1793118056</t>
  </si>
  <si>
    <t>675825984</t>
  </si>
  <si>
    <t>-1530901339</t>
  </si>
  <si>
    <t>1290806473</t>
  </si>
  <si>
    <t>392968928</t>
  </si>
  <si>
    <t>1898203782</t>
  </si>
  <si>
    <t>-136764825</t>
  </si>
  <si>
    <t>1747523155</t>
  </si>
  <si>
    <t>858023169</t>
  </si>
  <si>
    <t>1053331569</t>
  </si>
  <si>
    <t>1409516447</t>
  </si>
  <si>
    <t>-896993842</t>
  </si>
  <si>
    <t>-1504999699</t>
  </si>
  <si>
    <t>-1124839284</t>
  </si>
  <si>
    <t>1877925264</t>
  </si>
  <si>
    <t>382189128</t>
  </si>
  <si>
    <t>-1694486714</t>
  </si>
  <si>
    <t>1261387872</t>
  </si>
  <si>
    <t>-858657914</t>
  </si>
  <si>
    <t>116563379</t>
  </si>
  <si>
    <t>959599134</t>
  </si>
  <si>
    <t>1703328581</t>
  </si>
  <si>
    <t>1590077455</t>
  </si>
  <si>
    <t>1791000127</t>
  </si>
  <si>
    <t>1457807967</t>
  </si>
  <si>
    <t>-1057896995</t>
  </si>
  <si>
    <t>-1421447436</t>
  </si>
  <si>
    <t>-1464193925</t>
  </si>
  <si>
    <t>-480388900</t>
  </si>
  <si>
    <t>05 - Technologický objekt Opočno km 284,370</t>
  </si>
  <si>
    <t>849099500</t>
  </si>
  <si>
    <t>-1707073623</t>
  </si>
  <si>
    <t>1846580295</t>
  </si>
  <si>
    <t>-2123336736</t>
  </si>
  <si>
    <t>-1417463281</t>
  </si>
  <si>
    <t>-129931129</t>
  </si>
  <si>
    <t>-1001685314</t>
  </si>
  <si>
    <t>1595940209</t>
  </si>
  <si>
    <t>1635320134</t>
  </si>
  <si>
    <t>7594300308</t>
  </si>
  <si>
    <t>Počítače náprav Vnitřní prvky PN Frauscher Panel pro uchycení skříně 42TE do stojanu</t>
  </si>
  <si>
    <t>785616803</t>
  </si>
  <si>
    <t>-219186202</t>
  </si>
  <si>
    <t>-1484265809</t>
  </si>
  <si>
    <t>-494111671</t>
  </si>
  <si>
    <t>1784004737</t>
  </si>
  <si>
    <t>-942067353</t>
  </si>
  <si>
    <t>-185239800</t>
  </si>
  <si>
    <t>1115215698</t>
  </si>
  <si>
    <t>453819625</t>
  </si>
  <si>
    <t>315209682</t>
  </si>
  <si>
    <t>-1930958695</t>
  </si>
  <si>
    <t>251017239</t>
  </si>
  <si>
    <t>-1295318518</t>
  </si>
  <si>
    <t>-365988617</t>
  </si>
  <si>
    <t>-1392270943</t>
  </si>
  <si>
    <t>-907209782</t>
  </si>
  <si>
    <t>-660363203</t>
  </si>
  <si>
    <t>1992521685</t>
  </si>
  <si>
    <t>-1277080212</t>
  </si>
  <si>
    <t>52339117</t>
  </si>
  <si>
    <t>1296145510</t>
  </si>
  <si>
    <t>06 - Technologický objekt Ostrov km 285,370</t>
  </si>
  <si>
    <t>1339814182</t>
  </si>
  <si>
    <t>-969268968</t>
  </si>
  <si>
    <t>1925172602</t>
  </si>
  <si>
    <t>1536020368</t>
  </si>
  <si>
    <t>-220249821</t>
  </si>
  <si>
    <t>-1986674728</t>
  </si>
  <si>
    <t>-1260947657</t>
  </si>
  <si>
    <t>1440987769</t>
  </si>
  <si>
    <t>1569766172</t>
  </si>
  <si>
    <t>-2085792051</t>
  </si>
  <si>
    <t>-987416106</t>
  </si>
  <si>
    <t>1340898417</t>
  </si>
  <si>
    <t>1879915302</t>
  </si>
  <si>
    <t>1320588831</t>
  </si>
  <si>
    <t>1432408807</t>
  </si>
  <si>
    <t>150425899</t>
  </si>
  <si>
    <t>-1238939712</t>
  </si>
  <si>
    <t>-1716720487</t>
  </si>
  <si>
    <t>542000605</t>
  </si>
  <si>
    <t>1539330737</t>
  </si>
  <si>
    <t>1406137850</t>
  </si>
  <si>
    <t>124533383</t>
  </si>
  <si>
    <t>-384812933</t>
  </si>
  <si>
    <t>-163209778</t>
  </si>
  <si>
    <t>-601578228</t>
  </si>
  <si>
    <t>1851114785</t>
  </si>
  <si>
    <t>-1569104400</t>
  </si>
  <si>
    <t>14693783</t>
  </si>
  <si>
    <t>-400243368</t>
  </si>
  <si>
    <t>668033130</t>
  </si>
  <si>
    <t>07 - Stavědlová ústředna SZZ Uhersko</t>
  </si>
  <si>
    <t>-246774723</t>
  </si>
  <si>
    <t>2119587039</t>
  </si>
  <si>
    <t>975169929</t>
  </si>
  <si>
    <t>1583728239</t>
  </si>
  <si>
    <t>-441557371</t>
  </si>
  <si>
    <t>-1415015159</t>
  </si>
  <si>
    <t>499171807</t>
  </si>
  <si>
    <t>-614471789</t>
  </si>
  <si>
    <t>-307000470</t>
  </si>
  <si>
    <t>-1581762838</t>
  </si>
  <si>
    <t>-1011916455</t>
  </si>
  <si>
    <t>-895541165</t>
  </si>
  <si>
    <t>-247492943</t>
  </si>
  <si>
    <t>147190868</t>
  </si>
  <si>
    <t>-2075678722</t>
  </si>
  <si>
    <t>633205638</t>
  </si>
  <si>
    <t>-783612902</t>
  </si>
  <si>
    <t>974553795</t>
  </si>
  <si>
    <t>265687675</t>
  </si>
  <si>
    <t>-512963053</t>
  </si>
  <si>
    <t>-954430226</t>
  </si>
  <si>
    <t>-1989223022</t>
  </si>
  <si>
    <t>-1473312238</t>
  </si>
  <si>
    <t>-412350218</t>
  </si>
  <si>
    <t>-1701068970</t>
  </si>
  <si>
    <t>-1030474159</t>
  </si>
  <si>
    <t>-1262706022</t>
  </si>
  <si>
    <t>-59967482</t>
  </si>
  <si>
    <t>-757134668</t>
  </si>
  <si>
    <t>1124716636</t>
  </si>
  <si>
    <t>-545875516</t>
  </si>
  <si>
    <t>-1576210454</t>
  </si>
  <si>
    <t>1338843457</t>
  </si>
  <si>
    <t>-1828970850</t>
  </si>
  <si>
    <t>824172259</t>
  </si>
  <si>
    <t>PS 03 - Zabezpečovací zařízení v úseku Uhersko - Moravany</t>
  </si>
  <si>
    <t>01 - Traťový úsek Uhersko - Moravany, venkovní prvky</t>
  </si>
  <si>
    <t xml:space="preserve">TÚ  Uhersko - Moravany</t>
  </si>
  <si>
    <t>-800131024</t>
  </si>
  <si>
    <t>-2071783496</t>
  </si>
  <si>
    <t>1768670735</t>
  </si>
  <si>
    <t>-2039974964</t>
  </si>
  <si>
    <t>-126462620</t>
  </si>
  <si>
    <t>-1408247821</t>
  </si>
  <si>
    <t>-2013689252</t>
  </si>
  <si>
    <t>7590521529</t>
  </si>
  <si>
    <t>Venkovní vedení kabelová - metalické sítě Plněné, párované s ochr. vodičem TCEKPFLEY 7 P 1,0 D</t>
  </si>
  <si>
    <t>1261658040</t>
  </si>
  <si>
    <t>-2124850226</t>
  </si>
  <si>
    <t>-638320818</t>
  </si>
  <si>
    <t>1745305911</t>
  </si>
  <si>
    <t>-1132001541</t>
  </si>
  <si>
    <t>1931501038</t>
  </si>
  <si>
    <t>797378816</t>
  </si>
  <si>
    <t>1624367447</t>
  </si>
  <si>
    <t>1717809888</t>
  </si>
  <si>
    <t>-375169675</t>
  </si>
  <si>
    <t>40440798</t>
  </si>
  <si>
    <t>510849354</t>
  </si>
  <si>
    <t>-1653006013</t>
  </si>
  <si>
    <t>1899246710</t>
  </si>
  <si>
    <t>-160479182</t>
  </si>
  <si>
    <t>1396586963</t>
  </si>
  <si>
    <t>-673903871</t>
  </si>
  <si>
    <t>593008713</t>
  </si>
  <si>
    <t>-1354242715</t>
  </si>
  <si>
    <t>1359915003</t>
  </si>
  <si>
    <t>-1494740903</t>
  </si>
  <si>
    <t>2013447636</t>
  </si>
  <si>
    <t>-1522348960</t>
  </si>
  <si>
    <t>-1732993033</t>
  </si>
  <si>
    <t>02 - Stavědlová ústředna SZZ Uhersko</t>
  </si>
  <si>
    <t>-1903058447</t>
  </si>
  <si>
    <t>-1035575977</t>
  </si>
  <si>
    <t>Poznámka k položce:_x000d_
Položka obsahuje: _x000d_
- úprava ASW SZZ Uhersko - prodloužení PÚ staničního PZS_x000d_
- úprava ASW SZZ Uhersko - doplnění resetů PN,zkoušení_x000d_
- úprava ASW v CDP 3 Praha_x000d_
- úprava ASW RBC 16 _x000d_
- úprava ASW ABE</t>
  </si>
  <si>
    <t>-79827420</t>
  </si>
  <si>
    <t>-529336986</t>
  </si>
  <si>
    <t>1764293208</t>
  </si>
  <si>
    <t>-899955185</t>
  </si>
  <si>
    <t>-1601611621</t>
  </si>
  <si>
    <t>-1681364597</t>
  </si>
  <si>
    <t>1026579944</t>
  </si>
  <si>
    <t>-1888838476</t>
  </si>
  <si>
    <t>807800548</t>
  </si>
  <si>
    <t>555920285</t>
  </si>
  <si>
    <t>-1781705061</t>
  </si>
  <si>
    <t>-869931324</t>
  </si>
  <si>
    <t>7594300202</t>
  </si>
  <si>
    <t>Počítače náprav Vnitřní prvky PN FAdC Sběrnicová jednotka BP-EXB101-2 16TE GS01</t>
  </si>
  <si>
    <t>-1975493506</t>
  </si>
  <si>
    <t>1076699628</t>
  </si>
  <si>
    <t>796652995</t>
  </si>
  <si>
    <t>-510268421</t>
  </si>
  <si>
    <t>-393747044</t>
  </si>
  <si>
    <t>1827799109</t>
  </si>
  <si>
    <t>1536688456</t>
  </si>
  <si>
    <t>1838522078</t>
  </si>
  <si>
    <t>-1847363114</t>
  </si>
  <si>
    <t>-559331946</t>
  </si>
  <si>
    <t>-1026693345</t>
  </si>
  <si>
    <t>985388167</t>
  </si>
  <si>
    <t>1391072744</t>
  </si>
  <si>
    <t>1684367090</t>
  </si>
  <si>
    <t>1741366420</t>
  </si>
  <si>
    <t>-1330878557</t>
  </si>
  <si>
    <t>860100037</t>
  </si>
  <si>
    <t>-1655208615</t>
  </si>
  <si>
    <t>-1577476493</t>
  </si>
  <si>
    <t>1252447322</t>
  </si>
  <si>
    <t>-479885575</t>
  </si>
  <si>
    <t>-769353673</t>
  </si>
  <si>
    <t>4413356</t>
  </si>
  <si>
    <t>-741537099</t>
  </si>
  <si>
    <t>03 - Technologický objekt PZZ B3 km 289,127</t>
  </si>
  <si>
    <t>1510161492</t>
  </si>
  <si>
    <t>208947301</t>
  </si>
  <si>
    <t>1567725318</t>
  </si>
  <si>
    <t>-450245092</t>
  </si>
  <si>
    <t>-2099332486</t>
  </si>
  <si>
    <t>-1620765576</t>
  </si>
  <si>
    <t>-263243054</t>
  </si>
  <si>
    <t>1154138567</t>
  </si>
  <si>
    <t>1212695540</t>
  </si>
  <si>
    <t>1379717151</t>
  </si>
  <si>
    <t>1659969676</t>
  </si>
  <si>
    <t>-988489289</t>
  </si>
  <si>
    <t>-283545756</t>
  </si>
  <si>
    <t>745346659</t>
  </si>
  <si>
    <t>1233848814</t>
  </si>
  <si>
    <t>-2130637122</t>
  </si>
  <si>
    <t>671067112</t>
  </si>
  <si>
    <t>04 - Technologický objekt PZZ V km 290,194</t>
  </si>
  <si>
    <t>973723631</t>
  </si>
  <si>
    <t>1658462088</t>
  </si>
  <si>
    <t>1482158024</t>
  </si>
  <si>
    <t>1568439968</t>
  </si>
  <si>
    <t>-1768575232</t>
  </si>
  <si>
    <t>412874098</t>
  </si>
  <si>
    <t>1733237064</t>
  </si>
  <si>
    <t>-2142336281</t>
  </si>
  <si>
    <t>387021099</t>
  </si>
  <si>
    <t>-1429016962</t>
  </si>
  <si>
    <t>429373343</t>
  </si>
  <si>
    <t>-472839766</t>
  </si>
  <si>
    <t>-941071033</t>
  </si>
  <si>
    <t>582459856</t>
  </si>
  <si>
    <t>-1027877182</t>
  </si>
  <si>
    <t>573484745</t>
  </si>
  <si>
    <t>1539262008</t>
  </si>
  <si>
    <t>05 - Stavědlová ústředna SZZ Moravany</t>
  </si>
  <si>
    <t>863716523</t>
  </si>
  <si>
    <t>1140635586</t>
  </si>
  <si>
    <t>Poznámka k položce:_x000d_
Položka obsahuje: _x000d_
- úprava ASW SZZ Moravany - prodloužení PÚ staničního PZS_x000d_
- úprava ASW SZZ Moravany - doplnění resetů PN,zkoušení_x000d_
- úprava ASW v CDP 3 Praha_x000d_
- úprava ASW RBC 16 _x000d_
- úprava ASW ABE</t>
  </si>
  <si>
    <t>-489129344</t>
  </si>
  <si>
    <t>-1676728638</t>
  </si>
  <si>
    <t>-1784176730</t>
  </si>
  <si>
    <t>1390187488</t>
  </si>
  <si>
    <t>-1905383590</t>
  </si>
  <si>
    <t>720699038</t>
  </si>
  <si>
    <t>-1932396035</t>
  </si>
  <si>
    <t>1344420288</t>
  </si>
  <si>
    <t>7594300177</t>
  </si>
  <si>
    <t>Počítače náprav Vnitřní prvky PN FAdC Montážní skříňka BGT09 šíře 126TE</t>
  </si>
  <si>
    <t>498431566</t>
  </si>
  <si>
    <t>-1202455978</t>
  </si>
  <si>
    <t>7594300318</t>
  </si>
  <si>
    <t>Počítače náprav Vnitřní prvky PN Frauscher Panel pro uchycení skříně 126TE do stojanu</t>
  </si>
  <si>
    <t>1879005191</t>
  </si>
  <si>
    <t>-895930381</t>
  </si>
  <si>
    <t>-459169213</t>
  </si>
  <si>
    <t>1380168577</t>
  </si>
  <si>
    <t>331200425</t>
  </si>
  <si>
    <t>922921748</t>
  </si>
  <si>
    <t>1988936976</t>
  </si>
  <si>
    <t>233937213</t>
  </si>
  <si>
    <t>1970351295</t>
  </si>
  <si>
    <t>1697489957</t>
  </si>
  <si>
    <t>-437159386</t>
  </si>
  <si>
    <t>-1065542939</t>
  </si>
  <si>
    <t>-1207427447</t>
  </si>
  <si>
    <t>-47233301</t>
  </si>
  <si>
    <t>-498567421</t>
  </si>
  <si>
    <t>469276718</t>
  </si>
  <si>
    <t>1116216623</t>
  </si>
  <si>
    <t>-1537117556</t>
  </si>
  <si>
    <t>-1444545341</t>
  </si>
  <si>
    <t>55062326</t>
  </si>
  <si>
    <t>829407485</t>
  </si>
  <si>
    <t>-2116201240</t>
  </si>
  <si>
    <t>1744204829</t>
  </si>
  <si>
    <t>1301591826</t>
  </si>
  <si>
    <t>-153520664</t>
  </si>
  <si>
    <t>1417355223</t>
  </si>
  <si>
    <t>1422861049</t>
  </si>
  <si>
    <t>1780025421</t>
  </si>
  <si>
    <t>PS 04 - Zabezpečovací zařízení v úseku Moravany - Kostěnice</t>
  </si>
  <si>
    <t>01 - Traťový úsek Moravany - Kostěnice, venkovní prvky</t>
  </si>
  <si>
    <t>01 - Dle souboru UOŽI</t>
  </si>
  <si>
    <t>TÚ Moravany - Kostěnice</t>
  </si>
  <si>
    <t>-891233713</t>
  </si>
  <si>
    <t>-2129961344</t>
  </si>
  <si>
    <t>587709261</t>
  </si>
  <si>
    <t>1214654581</t>
  </si>
  <si>
    <t>202184990</t>
  </si>
  <si>
    <t>946683732</t>
  </si>
  <si>
    <t>182628994</t>
  </si>
  <si>
    <t>-23354219</t>
  </si>
  <si>
    <t>-79713907</t>
  </si>
  <si>
    <t>-2080214412</t>
  </si>
  <si>
    <t>-1855918465</t>
  </si>
  <si>
    <t>1001941423</t>
  </si>
  <si>
    <t>-240055407</t>
  </si>
  <si>
    <t>-1872140667</t>
  </si>
  <si>
    <t>-1113728454</t>
  </si>
  <si>
    <t>1196745611</t>
  </si>
  <si>
    <t>590745891</t>
  </si>
  <si>
    <t>952069510</t>
  </si>
  <si>
    <t>303135430</t>
  </si>
  <si>
    <t>-1488445706</t>
  </si>
  <si>
    <t>-1081433756</t>
  </si>
  <si>
    <t>2008475565</t>
  </si>
  <si>
    <t>1560256062</t>
  </si>
  <si>
    <t>-315682188</t>
  </si>
  <si>
    <t>-1176253834</t>
  </si>
  <si>
    <t>02 - Dle souboru URS</t>
  </si>
  <si>
    <t>-3387596</t>
  </si>
  <si>
    <t>1522849342</t>
  </si>
  <si>
    <t>1038377670</t>
  </si>
  <si>
    <t>-188636269</t>
  </si>
  <si>
    <t>783665475</t>
  </si>
  <si>
    <t>02 - Stavědlová ústředna SZZ Moravany</t>
  </si>
  <si>
    <t>-1287426673</t>
  </si>
  <si>
    <t>2044755558</t>
  </si>
  <si>
    <t>1866074049</t>
  </si>
  <si>
    <t>448195800</t>
  </si>
  <si>
    <t>-96096444</t>
  </si>
  <si>
    <t>353996326</t>
  </si>
  <si>
    <t>217173188</t>
  </si>
  <si>
    <t>12190519</t>
  </si>
  <si>
    <t>7594300196</t>
  </si>
  <si>
    <t>Počítače náprav Vnitřní prvky PN FAdC Sběrnicová jednotka BP-PWR101-8 40TE GS01</t>
  </si>
  <si>
    <t>-1347550580</t>
  </si>
  <si>
    <t>7594300206</t>
  </si>
  <si>
    <t>Počítače náprav Vnitřní prvky PN FAdC Sběrnicová jednotka BP-EXB101-8 52TE GS01</t>
  </si>
  <si>
    <t>-645710938</t>
  </si>
  <si>
    <t>-1527903561</t>
  </si>
  <si>
    <t>1646676982</t>
  </si>
  <si>
    <t>-1525554121</t>
  </si>
  <si>
    <t>1036903925</t>
  </si>
  <si>
    <t>-1716333604</t>
  </si>
  <si>
    <t>-388980438</t>
  </si>
  <si>
    <t>-267817874</t>
  </si>
  <si>
    <t>-731130443</t>
  </si>
  <si>
    <t>-1536052056</t>
  </si>
  <si>
    <t>71060392</t>
  </si>
  <si>
    <t>-1352371527</t>
  </si>
  <si>
    <t>1535080993</t>
  </si>
  <si>
    <t>-2146935128</t>
  </si>
  <si>
    <t>-1859573765</t>
  </si>
  <si>
    <t>-1791639875</t>
  </si>
  <si>
    <t>-2057311285</t>
  </si>
  <si>
    <t>-965338834</t>
  </si>
  <si>
    <t>-1332178641</t>
  </si>
  <si>
    <t>-1363854667</t>
  </si>
  <si>
    <t>03 - Stavědlová ústředna SZZ Kostěnice</t>
  </si>
  <si>
    <t>-1677761326</t>
  </si>
  <si>
    <t>2125970358</t>
  </si>
  <si>
    <t>Poznámka k položce:_x000d_
Položka obsahuje: _x000d_
- úprava ASW SZZ Kostěnice - prodloužení PÚ staničního PZS_x000d_
- úprava ASW SZZ Kostěnice - doplnění resetů PN,zkoušení_x000d_
- úprava ASW v CDP 3 Praha_x000d_
- úprava ASW RBC 16 _x000d_
- úprava ASW ABE</t>
  </si>
  <si>
    <t>2134287637</t>
  </si>
  <si>
    <t>746046172</t>
  </si>
  <si>
    <t>1227791393</t>
  </si>
  <si>
    <t>-1109848770</t>
  </si>
  <si>
    <t>677402137</t>
  </si>
  <si>
    <t>-1183979934</t>
  </si>
  <si>
    <t>1508446853</t>
  </si>
  <si>
    <t>1928363212</t>
  </si>
  <si>
    <t>1405713372</t>
  </si>
  <si>
    <t>-1532891697</t>
  </si>
  <si>
    <t>668217294</t>
  </si>
  <si>
    <t>-364096789</t>
  </si>
  <si>
    <t>-2093165122</t>
  </si>
  <si>
    <t>-1906046732</t>
  </si>
  <si>
    <t>1563941291</t>
  </si>
  <si>
    <t>-781586785</t>
  </si>
  <si>
    <t>419035414</t>
  </si>
  <si>
    <t>514519060</t>
  </si>
  <si>
    <t>1242914190</t>
  </si>
  <si>
    <t>1162296134</t>
  </si>
  <si>
    <t>1909878685</t>
  </si>
  <si>
    <t>-1396680054</t>
  </si>
  <si>
    <t>-1427458091</t>
  </si>
  <si>
    <t>-1964384</t>
  </si>
  <si>
    <t>-637608930</t>
  </si>
  <si>
    <t>1082399960</t>
  </si>
  <si>
    <t>-422318920</t>
  </si>
  <si>
    <t>-878676522</t>
  </si>
  <si>
    <t>1449532883</t>
  </si>
  <si>
    <t>-1952041065</t>
  </si>
  <si>
    <t>-1789953154</t>
  </si>
  <si>
    <t>-525148546</t>
  </si>
  <si>
    <t>286707656</t>
  </si>
  <si>
    <t>PS 05 - Zabezpečovací zařízení v úseku Kostěnice - Pardubice</t>
  </si>
  <si>
    <t>01 - Traťový úsek Kostěnice - Pardubice, venkovní prvky</t>
  </si>
  <si>
    <t>TÚ Kostěnice - Pardubice</t>
  </si>
  <si>
    <t>951100970</t>
  </si>
  <si>
    <t>800225922</t>
  </si>
  <si>
    <t>993923376</t>
  </si>
  <si>
    <t>-817437847</t>
  </si>
  <si>
    <t>-980253634</t>
  </si>
  <si>
    <t>881263499</t>
  </si>
  <si>
    <t>744592787</t>
  </si>
  <si>
    <t>1465954740</t>
  </si>
  <si>
    <t>-223695666</t>
  </si>
  <si>
    <t>1524398217</t>
  </si>
  <si>
    <t>1905875734</t>
  </si>
  <si>
    <t>1924522053</t>
  </si>
  <si>
    <t>334713454</t>
  </si>
  <si>
    <t>1512437860</t>
  </si>
  <si>
    <t>-466378718</t>
  </si>
  <si>
    <t>-275304063</t>
  </si>
  <si>
    <t>-762740756</t>
  </si>
  <si>
    <t>102663590</t>
  </si>
  <si>
    <t>2006380539</t>
  </si>
  <si>
    <t>-1948589325</t>
  </si>
  <si>
    <t>-1166035440</t>
  </si>
  <si>
    <t>-903685092</t>
  </si>
  <si>
    <t>746387883</t>
  </si>
  <si>
    <t>190241856</t>
  </si>
  <si>
    <t>-1159189106</t>
  </si>
  <si>
    <t>-1943180496</t>
  </si>
  <si>
    <t>-1307042083</t>
  </si>
  <si>
    <t>-968139985</t>
  </si>
  <si>
    <t>1229732542</t>
  </si>
  <si>
    <t>632311257</t>
  </si>
  <si>
    <t>02 - Stavědlová ústředna SZZ Kostěnice</t>
  </si>
  <si>
    <t>97195773</t>
  </si>
  <si>
    <t>-1851032651</t>
  </si>
  <si>
    <t>44898245</t>
  </si>
  <si>
    <t>973664655</t>
  </si>
  <si>
    <t>-1931455607</t>
  </si>
  <si>
    <t>1698764995</t>
  </si>
  <si>
    <t>651059399</t>
  </si>
  <si>
    <t>1151558117</t>
  </si>
  <si>
    <t>1231136979</t>
  </si>
  <si>
    <t>-131503704</t>
  </si>
  <si>
    <t>-1563754076</t>
  </si>
  <si>
    <t>1065336002</t>
  </si>
  <si>
    <t>1577287618</t>
  </si>
  <si>
    <t>-531356967</t>
  </si>
  <si>
    <t>-1245633258</t>
  </si>
  <si>
    <t>-255361022</t>
  </si>
  <si>
    <t>1618516202</t>
  </si>
  <si>
    <t>1664172258</t>
  </si>
  <si>
    <t>1646890603</t>
  </si>
  <si>
    <t>1394117</t>
  </si>
  <si>
    <t>-642838844</t>
  </si>
  <si>
    <t>1400091143</t>
  </si>
  <si>
    <t>-586471154</t>
  </si>
  <si>
    <t>1970653798</t>
  </si>
  <si>
    <t>-311886769</t>
  </si>
  <si>
    <t>-648485487</t>
  </si>
  <si>
    <t>2014785795</t>
  </si>
  <si>
    <t>-626211613</t>
  </si>
  <si>
    <t>-888171801</t>
  </si>
  <si>
    <t>997658953</t>
  </si>
  <si>
    <t>140886856</t>
  </si>
  <si>
    <t>03 - Technologický objekt PZZ Slovany km 302,038</t>
  </si>
  <si>
    <t>540633435</t>
  </si>
  <si>
    <t>-1886437520</t>
  </si>
  <si>
    <t>-1701542419</t>
  </si>
  <si>
    <t>372995993</t>
  </si>
  <si>
    <t>185092107</t>
  </si>
  <si>
    <t>1146694906</t>
  </si>
  <si>
    <t>1109969643</t>
  </si>
  <si>
    <t>474255614</t>
  </si>
  <si>
    <t>-1854513492</t>
  </si>
  <si>
    <t>947069178</t>
  </si>
  <si>
    <t>-478913595</t>
  </si>
  <si>
    <t>2036923202</t>
  </si>
  <si>
    <t>1438126969</t>
  </si>
  <si>
    <t>1508224153</t>
  </si>
  <si>
    <t>492987836</t>
  </si>
  <si>
    <t>-2142798180</t>
  </si>
  <si>
    <t>7594305095</t>
  </si>
  <si>
    <t>Montáž součástí počítače náprav drátové formy pro skříň 126TE</t>
  </si>
  <si>
    <t>1654296505</t>
  </si>
  <si>
    <t>04 - Stavědlová ústředna SZZ Pardubice</t>
  </si>
  <si>
    <t>2076688529</t>
  </si>
  <si>
    <t>-2006602663</t>
  </si>
  <si>
    <t>Poznámka k položce:_x000d_
Položka obsahuje: _x000d_
- úprava ASW SZZ Pardubice - prodloužení PÚ staničního PZS_x000d_
- úprava ASW SZZ Pardubice - doplnění resetů PN,zkoušení_x000d_
- úprava ASW v CDP 3 Praha_x000d_
- úprava ASW RBC 16 _x000d_
- úprava ASW ABE</t>
  </si>
  <si>
    <t>1579393957</t>
  </si>
  <si>
    <t>1823485826</t>
  </si>
  <si>
    <t>151938206</t>
  </si>
  <si>
    <t>-267825602</t>
  </si>
  <si>
    <t>277755370</t>
  </si>
  <si>
    <t>-1327294889</t>
  </si>
  <si>
    <t>-1470495254</t>
  </si>
  <si>
    <t>-1442415088</t>
  </si>
  <si>
    <t>1416996332</t>
  </si>
  <si>
    <t>926392570</t>
  </si>
  <si>
    <t>462464911</t>
  </si>
  <si>
    <t>-218487139</t>
  </si>
  <si>
    <t>638408630</t>
  </si>
  <si>
    <t>1803123717</t>
  </si>
  <si>
    <t>69182564</t>
  </si>
  <si>
    <t>1419092892</t>
  </si>
  <si>
    <t>1193950716</t>
  </si>
  <si>
    <t>-2089877424</t>
  </si>
  <si>
    <t>2037456181</t>
  </si>
  <si>
    <t>-1803691492</t>
  </si>
  <si>
    <t>501197969</t>
  </si>
  <si>
    <t>226972694</t>
  </si>
  <si>
    <t>880656281</t>
  </si>
  <si>
    <t>1465191643</t>
  </si>
  <si>
    <t>1301922657</t>
  </si>
  <si>
    <t>1516313563</t>
  </si>
  <si>
    <t>1870679118</t>
  </si>
  <si>
    <t>634986322</t>
  </si>
  <si>
    <t>1289064036</t>
  </si>
  <si>
    <t>389684108</t>
  </si>
  <si>
    <t>1867697907</t>
  </si>
  <si>
    <t>-845108845</t>
  </si>
  <si>
    <t xml:space="preserve">PS 06 -  VON SSZT</t>
  </si>
  <si>
    <t>01 - VRN</t>
  </si>
  <si>
    <t>TÚ Choceň - Pardubice</t>
  </si>
  <si>
    <t>023101041</t>
  </si>
  <si>
    <t>Projektové práce Projektové práce v rozsahu ZRN (vyjma dále jmenované práce) přes 20 mil. Kč</t>
  </si>
  <si>
    <t>1024</t>
  </si>
  <si>
    <t>1945612550</t>
  </si>
  <si>
    <t>023131011</t>
  </si>
  <si>
    <t>Projektové práce Dokumentace skutečného provedení zabezpečovacích, sdělovacích, elektrických zařízení</t>
  </si>
  <si>
    <t>-781839080</t>
  </si>
  <si>
    <t>Poznámka k položce:_x000d_
Cena je včetně ceny za montážně výrobní dokumentaci zhotovitele</t>
  </si>
  <si>
    <t>024101301</t>
  </si>
  <si>
    <t>Inženýrská činnost posudky (např. statické aj.) a dozory</t>
  </si>
  <si>
    <t>-1925511315</t>
  </si>
  <si>
    <t>Poznámka k položce:_x000d_
Posouzení interoperability</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</si>
</sst>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39">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b/>
      <sz val="10"/>
      <color rgb="FF00336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7"/>
      <color rgb="FF969696"/>
      <name val="Arial CE"/>
    </font>
    <font>
      <i/>
      <sz val="9"/>
      <color rgb="FF0000FF"/>
      <name val="Arial CE"/>
    </font>
    <font>
      <i/>
      <sz val="8"/>
      <color rgb="FF0000FF"/>
      <name val="Arial CE"/>
    </font>
    <font>
      <sz val="7"/>
      <color rgb="FF979797"/>
      <name val="Arial CE"/>
    </font>
    <font>
      <i/>
      <u/>
      <sz val="7"/>
      <color rgb="FF979797"/>
      <name val="Calibri"/>
      <scheme val="minor"/>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38" fillId="0" borderId="0" applyNumberFormat="0" applyFill="0" applyBorder="0" applyAlignment="0" applyProtection="0"/>
  </cellStyleXfs>
  <cellXfs count="264">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0" fillId="0" borderId="0" xfId="0" applyFont="1" applyAlignment="1" applyProtection="1">
      <alignment horizontal="left" vertical="center"/>
    </xf>
    <xf numFmtId="0" fontId="11" fillId="0" borderId="0" xfId="0" applyFont="1" applyAlignment="1">
      <alignment horizontal="left" vertical="center"/>
    </xf>
    <xf numFmtId="0" fontId="12"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3"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3"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4" fillId="0" borderId="5" xfId="0" applyFont="1" applyBorder="1" applyAlignment="1" applyProtection="1">
      <alignment horizontal="left" vertical="center"/>
    </xf>
    <xf numFmtId="0" fontId="0" fillId="0" borderId="5" xfId="0" applyFont="1" applyBorder="1" applyAlignment="1" applyProtection="1">
      <alignment vertical="center"/>
    </xf>
    <xf numFmtId="4" fontId="14" fillId="0" borderId="5" xfId="0" applyNumberFormat="1" applyFont="1" applyBorder="1" applyAlignment="1" applyProtection="1">
      <alignment vertical="center"/>
    </xf>
    <xf numFmtId="0" fontId="0" fillId="0" borderId="3" xfId="0" applyFont="1" applyBorder="1" applyAlignment="1">
      <alignment vertical="center"/>
    </xf>
    <xf numFmtId="0" fontId="1" fillId="0" borderId="0" xfId="0" applyFont="1" applyAlignment="1" applyProtection="1">
      <alignment horizontal="right" vertical="center"/>
    </xf>
    <xf numFmtId="0" fontId="1" fillId="0" borderId="3"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5" fillId="0" borderId="0" xfId="0" applyNumberFormat="1" applyFont="1" applyAlignment="1" applyProtection="1">
      <alignment vertical="center"/>
    </xf>
    <xf numFmtId="0" fontId="1" fillId="0" borderId="3" xfId="0" applyFont="1" applyBorder="1" applyAlignment="1">
      <alignment vertical="center"/>
    </xf>
    <xf numFmtId="0" fontId="15" fillId="0" borderId="0" xfId="0" applyFont="1" applyAlignment="1">
      <alignment horizontal="lef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4" fillId="3" borderId="7" xfId="0" applyFont="1" applyFill="1" applyBorder="1" applyAlignment="1" applyProtection="1">
      <alignment horizontal="lef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3" xfId="0" applyBorder="1" applyAlignment="1" applyProtection="1">
      <alignment vertical="center"/>
    </xf>
    <xf numFmtId="0" fontId="0" fillId="0" borderId="0" xfId="0" applyAlignment="1" applyProtection="1">
      <alignment vertical="center"/>
    </xf>
    <xf numFmtId="0" fontId="16" fillId="0" borderId="4" xfId="0" applyFont="1" applyBorder="1" applyAlignment="1" applyProtection="1">
      <alignment horizontal="left" vertical="center"/>
    </xf>
    <xf numFmtId="0" fontId="0" fillId="0" borderId="4" xfId="0" applyBorder="1" applyAlignment="1" applyProtection="1">
      <alignment vertical="center"/>
    </xf>
    <xf numFmtId="0" fontId="0" fillId="0" borderId="3" xfId="0" applyBorder="1" applyAlignment="1">
      <alignment vertical="center"/>
    </xf>
    <xf numFmtId="0" fontId="1" fillId="0" borderId="5" xfId="0" applyFont="1" applyBorder="1" applyAlignment="1" applyProtection="1">
      <alignment horizontal="left"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3" xfId="0" applyFont="1" applyBorder="1" applyAlignment="1">
      <alignment vertical="center"/>
    </xf>
    <xf numFmtId="0" fontId="14"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17" fillId="0" borderId="11" xfId="0" applyFont="1" applyBorder="1" applyAlignment="1">
      <alignment horizontal="center" vertical="center"/>
    </xf>
    <xf numFmtId="0" fontId="17"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18" fillId="0" borderId="14" xfId="0" applyFont="1" applyBorder="1" applyAlignment="1">
      <alignment horizontal="left" vertical="center"/>
    </xf>
    <xf numFmtId="0" fontId="18"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18" fillId="0" borderId="14" xfId="0" applyFont="1" applyBorder="1" applyAlignment="1" applyProtection="1">
      <alignment horizontal="left" vertical="center"/>
    </xf>
    <xf numFmtId="0" fontId="18"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19" fillId="4" borderId="6" xfId="0" applyFont="1" applyFill="1" applyBorder="1" applyAlignment="1" applyProtection="1">
      <alignment horizontal="center" vertical="center"/>
    </xf>
    <xf numFmtId="0" fontId="19" fillId="4" borderId="7" xfId="0" applyFont="1" applyFill="1" applyBorder="1" applyAlignment="1" applyProtection="1">
      <alignment horizontal="left" vertical="center"/>
    </xf>
    <xf numFmtId="0" fontId="0" fillId="4" borderId="7" xfId="0" applyFont="1" applyFill="1" applyBorder="1" applyAlignment="1" applyProtection="1">
      <alignment vertical="center"/>
    </xf>
    <xf numFmtId="0" fontId="19" fillId="4" borderId="7" xfId="0" applyFont="1" applyFill="1" applyBorder="1" applyAlignment="1" applyProtection="1">
      <alignment horizontal="center" vertical="center"/>
    </xf>
    <xf numFmtId="0" fontId="19" fillId="4" borderId="7" xfId="0" applyFont="1" applyFill="1" applyBorder="1" applyAlignment="1" applyProtection="1">
      <alignment horizontal="right" vertical="center"/>
    </xf>
    <xf numFmtId="0" fontId="19" fillId="4" borderId="8" xfId="0" applyFont="1" applyFill="1" applyBorder="1" applyAlignment="1" applyProtection="1">
      <alignment horizontal="left" vertical="center"/>
    </xf>
    <xf numFmtId="0" fontId="19" fillId="4" borderId="0" xfId="0" applyFont="1" applyFill="1" applyAlignment="1" applyProtection="1">
      <alignment horizontal="center" vertical="center"/>
    </xf>
    <xf numFmtId="0" fontId="20" fillId="0" borderId="16" xfId="0" applyFont="1" applyBorder="1" applyAlignment="1" applyProtection="1">
      <alignment horizontal="center" vertical="center" wrapText="1"/>
    </xf>
    <xf numFmtId="0" fontId="20" fillId="0" borderId="17" xfId="0" applyFont="1" applyBorder="1" applyAlignment="1" applyProtection="1">
      <alignment horizontal="center" vertical="center" wrapText="1"/>
    </xf>
    <xf numFmtId="0" fontId="20"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1" fillId="0" borderId="0" xfId="0" applyFont="1" applyAlignment="1" applyProtection="1">
      <alignment horizontal="left" vertical="center"/>
    </xf>
    <xf numFmtId="0" fontId="21" fillId="0" borderId="0" xfId="0" applyFont="1" applyAlignment="1" applyProtection="1">
      <alignment vertical="center"/>
    </xf>
    <xf numFmtId="4" fontId="21" fillId="0" borderId="0" xfId="0" applyNumberFormat="1" applyFont="1" applyAlignment="1" applyProtection="1">
      <alignment horizontal="right" vertical="center"/>
    </xf>
    <xf numFmtId="4" fontId="21"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17" fillId="0" borderId="14" xfId="0" applyNumberFormat="1" applyFont="1" applyBorder="1" applyAlignment="1" applyProtection="1">
      <alignment vertical="center"/>
    </xf>
    <xf numFmtId="4" fontId="17" fillId="0" borderId="0" xfId="0" applyNumberFormat="1" applyFont="1" applyBorder="1" applyAlignment="1" applyProtection="1">
      <alignment vertical="center"/>
    </xf>
    <xf numFmtId="166" fontId="17" fillId="0" borderId="0" xfId="0" applyNumberFormat="1" applyFont="1" applyBorder="1" applyAlignment="1" applyProtection="1">
      <alignment vertical="center"/>
    </xf>
    <xf numFmtId="4" fontId="17" fillId="0" borderId="15" xfId="0" applyNumberFormat="1" applyFont="1" applyBorder="1" applyAlignment="1" applyProtection="1">
      <alignment vertical="center"/>
    </xf>
    <xf numFmtId="0" fontId="4" fillId="0" borderId="0" xfId="0" applyFont="1" applyAlignment="1">
      <alignment horizontal="left" vertical="center"/>
    </xf>
    <xf numFmtId="0" fontId="22" fillId="0" borderId="0" xfId="0" applyFont="1" applyAlignment="1">
      <alignment horizontal="left" vertical="center"/>
    </xf>
    <xf numFmtId="0" fontId="23" fillId="0" borderId="0" xfId="1" applyFont="1" applyAlignment="1">
      <alignment horizontal="center" vertical="center"/>
    </xf>
    <xf numFmtId="0" fontId="5" fillId="0" borderId="3" xfId="0" applyFont="1" applyBorder="1" applyAlignment="1" applyProtection="1">
      <alignment vertical="center"/>
    </xf>
    <xf numFmtId="0" fontId="24" fillId="0" borderId="0" xfId="0" applyFont="1" applyAlignment="1" applyProtection="1">
      <alignment vertical="center"/>
    </xf>
    <xf numFmtId="0" fontId="24" fillId="0" borderId="0" xfId="0" applyFont="1" applyAlignment="1" applyProtection="1">
      <alignment horizontal="left" vertical="center" wrapText="1"/>
    </xf>
    <xf numFmtId="0" fontId="25" fillId="0" borderId="0" xfId="0" applyFont="1" applyAlignment="1" applyProtection="1">
      <alignment vertical="center"/>
    </xf>
    <xf numFmtId="4" fontId="25"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26" fillId="0" borderId="14" xfId="0" applyNumberFormat="1" applyFont="1" applyBorder="1" applyAlignment="1" applyProtection="1">
      <alignment vertical="center"/>
    </xf>
    <xf numFmtId="4" fontId="26" fillId="0" borderId="0" xfId="0" applyNumberFormat="1" applyFont="1" applyBorder="1" applyAlignment="1" applyProtection="1">
      <alignment vertical="center"/>
    </xf>
    <xf numFmtId="166" fontId="26" fillId="0" borderId="0" xfId="0" applyNumberFormat="1" applyFont="1" applyBorder="1" applyAlignment="1" applyProtection="1">
      <alignment vertical="center"/>
    </xf>
    <xf numFmtId="4" fontId="26" fillId="0" borderId="15" xfId="0" applyNumberFormat="1" applyFont="1" applyBorder="1" applyAlignment="1" applyProtection="1">
      <alignment vertical="center"/>
    </xf>
    <xf numFmtId="0" fontId="5" fillId="0" borderId="0" xfId="0" applyFont="1" applyAlignment="1">
      <alignment horizontal="left" vertical="center"/>
    </xf>
    <xf numFmtId="4" fontId="25" fillId="0" borderId="0" xfId="0" applyNumberFormat="1" applyFont="1" applyAlignment="1" applyProtection="1">
      <alignment horizontal="right" vertical="center"/>
    </xf>
    <xf numFmtId="0" fontId="7" fillId="0" borderId="0" xfId="0" applyFont="1" applyAlignment="1" applyProtection="1">
      <alignment vertical="center"/>
    </xf>
    <xf numFmtId="0" fontId="27" fillId="0" borderId="0" xfId="0" applyFont="1" applyAlignment="1" applyProtection="1">
      <alignment horizontal="left" vertical="center" wrapText="1"/>
    </xf>
    <xf numFmtId="4" fontId="7" fillId="0" borderId="0" xfId="0" applyNumberFormat="1" applyFont="1" applyAlignment="1" applyProtection="1">
      <alignment vertical="center"/>
    </xf>
    <xf numFmtId="0" fontId="2" fillId="0" borderId="0" xfId="0" applyFont="1" applyAlignment="1" applyProtection="1">
      <alignment horizontal="center" vertical="center"/>
    </xf>
    <xf numFmtId="4" fontId="1" fillId="0" borderId="14"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5" xfId="0" applyNumberFormat="1" applyFont="1" applyBorder="1" applyAlignment="1" applyProtection="1">
      <alignment vertical="center"/>
    </xf>
    <xf numFmtId="0" fontId="2" fillId="0" borderId="0" xfId="0" applyFont="1" applyAlignment="1">
      <alignment horizontal="left" vertical="center"/>
    </xf>
    <xf numFmtId="4" fontId="7" fillId="0" borderId="0" xfId="0" applyNumberFormat="1" applyFont="1" applyAlignment="1" applyProtection="1">
      <alignment horizontal="right" vertical="center"/>
    </xf>
    <xf numFmtId="4" fontId="1" fillId="0" borderId="19" xfId="0" applyNumberFormat="1" applyFont="1" applyBorder="1" applyAlignment="1" applyProtection="1">
      <alignment vertical="center"/>
    </xf>
    <xf numFmtId="4" fontId="1" fillId="0" borderId="20" xfId="0" applyNumberFormat="1" applyFont="1" applyBorder="1" applyAlignment="1" applyProtection="1">
      <alignment vertical="center"/>
    </xf>
    <xf numFmtId="166" fontId="1" fillId="0" borderId="20" xfId="0" applyNumberFormat="1" applyFont="1" applyBorder="1" applyAlignment="1" applyProtection="1">
      <alignment vertical="center"/>
    </xf>
    <xf numFmtId="4" fontId="1" fillId="0" borderId="21" xfId="0" applyNumberFormat="1" applyFont="1" applyBorder="1" applyAlignment="1" applyProtection="1">
      <alignment vertical="center"/>
    </xf>
    <xf numFmtId="0" fontId="0" fillId="0" borderId="1" xfId="0" applyBorder="1"/>
    <xf numFmtId="0" fontId="0" fillId="0" borderId="2" xfId="0" applyBorder="1"/>
    <xf numFmtId="0" fontId="10" fillId="0" borderId="0" xfId="0" applyFont="1" applyAlignment="1">
      <alignment horizontal="left" vertical="center"/>
    </xf>
    <xf numFmtId="0" fontId="28"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3" fillId="0" borderId="0" xfId="0" applyFont="1" applyAlignment="1">
      <alignment horizontal="left" vertical="center" wrapText="1"/>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2" fillId="0" borderId="0" xfId="0" applyFont="1" applyAlignment="1">
      <alignment horizontal="left" vertical="center" wrapText="1"/>
    </xf>
    <xf numFmtId="0" fontId="0" fillId="0" borderId="3" xfId="0" applyBorder="1" applyAlignment="1">
      <alignment vertical="center" wrapText="1"/>
    </xf>
    <xf numFmtId="0" fontId="0" fillId="0" borderId="12" xfId="0" applyFont="1" applyBorder="1" applyAlignment="1">
      <alignment vertical="center"/>
    </xf>
    <xf numFmtId="0" fontId="14" fillId="0" borderId="0" xfId="0" applyFont="1" applyAlignment="1">
      <alignment horizontal="left" vertical="center"/>
    </xf>
    <xf numFmtId="4" fontId="21" fillId="0" borderId="0" xfId="0" applyNumberFormat="1" applyFont="1" applyAlignment="1">
      <alignment vertical="center"/>
    </xf>
    <xf numFmtId="0" fontId="1" fillId="0" borderId="0" xfId="0" applyFont="1" applyAlignment="1">
      <alignment horizontal="right" vertical="center"/>
    </xf>
    <xf numFmtId="0" fontId="18"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16"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1" fillId="0" borderId="0" xfId="0" applyFont="1" applyAlignment="1" applyProtection="1">
      <alignment horizontal="left" vertical="center" wrapText="1"/>
    </xf>
    <xf numFmtId="0" fontId="19" fillId="4" borderId="0" xfId="0" applyFont="1" applyFill="1" applyAlignment="1" applyProtection="1">
      <alignment horizontal="left" vertical="center"/>
    </xf>
    <xf numFmtId="0" fontId="0" fillId="4" borderId="0" xfId="0" applyFont="1" applyFill="1" applyAlignment="1" applyProtection="1">
      <alignment vertical="center"/>
    </xf>
    <xf numFmtId="0" fontId="19" fillId="4" borderId="0" xfId="0" applyFont="1" applyFill="1" applyAlignment="1" applyProtection="1">
      <alignment horizontal="right" vertical="center"/>
    </xf>
    <xf numFmtId="0" fontId="29"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19" fillId="4" borderId="16" xfId="0" applyFont="1" applyFill="1" applyBorder="1" applyAlignment="1" applyProtection="1">
      <alignment horizontal="center" vertical="center" wrapText="1"/>
    </xf>
    <xf numFmtId="0" fontId="19" fillId="4" borderId="17" xfId="0" applyFont="1" applyFill="1" applyBorder="1" applyAlignment="1" applyProtection="1">
      <alignment horizontal="center" vertical="center" wrapText="1"/>
    </xf>
    <xf numFmtId="0" fontId="19" fillId="4" borderId="18" xfId="0" applyFont="1" applyFill="1" applyBorder="1" applyAlignment="1" applyProtection="1">
      <alignment horizontal="center" vertical="center" wrapText="1"/>
    </xf>
    <xf numFmtId="0" fontId="0" fillId="0" borderId="3" xfId="0" applyBorder="1" applyAlignment="1">
      <alignment horizontal="center" vertical="center" wrapText="1"/>
    </xf>
    <xf numFmtId="4" fontId="21" fillId="0" borderId="0" xfId="0" applyNumberFormat="1" applyFont="1" applyAlignment="1" applyProtection="1"/>
    <xf numFmtId="0" fontId="0" fillId="0" borderId="12" xfId="0" applyBorder="1" applyAlignment="1" applyProtection="1">
      <alignment vertical="center"/>
    </xf>
    <xf numFmtId="166" fontId="30" fillId="0" borderId="12" xfId="0" applyNumberFormat="1" applyFont="1" applyBorder="1" applyAlignment="1" applyProtection="1"/>
    <xf numFmtId="166" fontId="30" fillId="0" borderId="13" xfId="0" applyNumberFormat="1" applyFont="1" applyBorder="1" applyAlignment="1" applyProtection="1"/>
    <xf numFmtId="4" fontId="31"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19" fillId="0" borderId="22" xfId="0" applyFont="1" applyBorder="1" applyAlignment="1" applyProtection="1">
      <alignment horizontal="center" vertical="center"/>
    </xf>
    <xf numFmtId="49" fontId="19" fillId="0" borderId="22" xfId="0" applyNumberFormat="1" applyFont="1" applyBorder="1" applyAlignment="1" applyProtection="1">
      <alignment horizontal="left" vertical="center" wrapText="1"/>
    </xf>
    <xf numFmtId="0" fontId="19" fillId="0" borderId="22" xfId="0" applyFont="1" applyBorder="1" applyAlignment="1" applyProtection="1">
      <alignment horizontal="left" vertical="center" wrapText="1"/>
    </xf>
    <xf numFmtId="0" fontId="19" fillId="0" borderId="22" xfId="0" applyFont="1" applyBorder="1" applyAlignment="1" applyProtection="1">
      <alignment horizontal="center" vertical="center" wrapText="1"/>
    </xf>
    <xf numFmtId="167" fontId="19" fillId="0" borderId="22" xfId="0" applyNumberFormat="1" applyFont="1" applyBorder="1" applyAlignment="1" applyProtection="1">
      <alignment vertical="center"/>
    </xf>
    <xf numFmtId="4" fontId="19" fillId="2" borderId="22" xfId="0" applyNumberFormat="1" applyFont="1" applyFill="1" applyBorder="1" applyAlignment="1" applyProtection="1">
      <alignment vertical="center"/>
      <protection locked="0"/>
    </xf>
    <xf numFmtId="4" fontId="19" fillId="0" borderId="22" xfId="0" applyNumberFormat="1" applyFont="1" applyBorder="1" applyAlignment="1" applyProtection="1">
      <alignment vertical="center"/>
    </xf>
    <xf numFmtId="0" fontId="20" fillId="2" borderId="14" xfId="0" applyFont="1" applyFill="1" applyBorder="1" applyAlignment="1" applyProtection="1">
      <alignment horizontal="left" vertical="center"/>
      <protection locked="0"/>
    </xf>
    <xf numFmtId="0" fontId="20" fillId="0" borderId="0" xfId="0" applyFont="1" applyBorder="1" applyAlignment="1" applyProtection="1">
      <alignment horizontal="center" vertical="center"/>
    </xf>
    <xf numFmtId="166" fontId="20" fillId="0" borderId="0" xfId="0" applyNumberFormat="1" applyFont="1" applyBorder="1" applyAlignment="1" applyProtection="1">
      <alignment vertical="center"/>
    </xf>
    <xf numFmtId="166" fontId="20" fillId="0" borderId="15" xfId="0" applyNumberFormat="1" applyFont="1" applyBorder="1" applyAlignment="1" applyProtection="1">
      <alignment vertical="center"/>
    </xf>
    <xf numFmtId="0" fontId="19" fillId="0" borderId="0" xfId="0" applyFont="1" applyAlignment="1">
      <alignment horizontal="left" vertical="center"/>
    </xf>
    <xf numFmtId="4" fontId="0" fillId="0" borderId="0" xfId="0" applyNumberFormat="1" applyFont="1" applyAlignment="1">
      <alignment vertical="center"/>
    </xf>
    <xf numFmtId="0" fontId="32" fillId="0" borderId="0" xfId="0" applyFont="1" applyAlignment="1" applyProtection="1">
      <alignment horizontal="left" vertical="center"/>
    </xf>
    <xf numFmtId="0" fontId="33"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14" xfId="0" applyFont="1" applyBorder="1" applyAlignment="1" applyProtection="1">
      <alignment vertical="center"/>
    </xf>
    <xf numFmtId="0" fontId="0" fillId="0" borderId="0" xfId="0" applyBorder="1" applyAlignment="1" applyProtection="1">
      <alignment vertical="center"/>
    </xf>
    <xf numFmtId="0" fontId="34" fillId="0" borderId="22" xfId="0" applyFont="1" applyBorder="1" applyAlignment="1" applyProtection="1">
      <alignment horizontal="center" vertical="center"/>
    </xf>
    <xf numFmtId="49" fontId="34" fillId="0" borderId="22" xfId="0" applyNumberFormat="1" applyFont="1" applyBorder="1" applyAlignment="1" applyProtection="1">
      <alignment horizontal="left" vertical="center" wrapText="1"/>
    </xf>
    <xf numFmtId="0" fontId="34" fillId="0" borderId="22" xfId="0" applyFont="1" applyBorder="1" applyAlignment="1" applyProtection="1">
      <alignment horizontal="left" vertical="center" wrapText="1"/>
    </xf>
    <xf numFmtId="0" fontId="34" fillId="0" borderId="22" xfId="0" applyFont="1" applyBorder="1" applyAlignment="1" applyProtection="1">
      <alignment horizontal="center" vertical="center" wrapText="1"/>
    </xf>
    <xf numFmtId="167" fontId="34" fillId="0" borderId="22" xfId="0" applyNumberFormat="1" applyFont="1" applyBorder="1" applyAlignment="1" applyProtection="1">
      <alignment vertical="center"/>
    </xf>
    <xf numFmtId="4" fontId="34" fillId="2" borderId="22" xfId="0" applyNumberFormat="1" applyFont="1" applyFill="1" applyBorder="1" applyAlignment="1" applyProtection="1">
      <alignment vertical="center"/>
      <protection locked="0"/>
    </xf>
    <xf numFmtId="4" fontId="34" fillId="0" borderId="22" xfId="0" applyNumberFormat="1" applyFont="1" applyBorder="1" applyAlignment="1" applyProtection="1">
      <alignment vertical="center"/>
    </xf>
    <xf numFmtId="0" fontId="35" fillId="0" borderId="3" xfId="0" applyFont="1" applyBorder="1" applyAlignment="1">
      <alignment vertical="center"/>
    </xf>
    <xf numFmtId="0" fontId="34" fillId="2" borderId="14" xfId="0" applyFont="1" applyFill="1" applyBorder="1" applyAlignment="1" applyProtection="1">
      <alignment horizontal="left" vertical="center"/>
      <protection locked="0"/>
    </xf>
    <xf numFmtId="0" fontId="34" fillId="0" borderId="0" xfId="0" applyFont="1" applyBorder="1" applyAlignment="1" applyProtection="1">
      <alignment horizontal="center" vertical="center"/>
    </xf>
    <xf numFmtId="0" fontId="7" fillId="0" borderId="0" xfId="0" applyFont="1" applyAlignment="1" applyProtection="1">
      <alignment horizontal="left"/>
    </xf>
    <xf numFmtId="4" fontId="7" fillId="0" borderId="0" xfId="0" applyNumberFormat="1" applyFont="1" applyAlignment="1" applyProtection="1"/>
    <xf numFmtId="0" fontId="36" fillId="0" borderId="0" xfId="0" applyFont="1" applyAlignment="1" applyProtection="1">
      <alignment horizontal="left" vertical="center"/>
    </xf>
    <xf numFmtId="0" fontId="37" fillId="0" borderId="0" xfId="1" applyFont="1" applyAlignment="1" applyProtection="1">
      <alignment vertical="center" wrapText="1"/>
    </xf>
    <xf numFmtId="0" fontId="0" fillId="0" borderId="19" xfId="0" applyFont="1" applyBorder="1" applyAlignment="1" applyProtection="1">
      <alignment vertical="center"/>
    </xf>
    <xf numFmtId="0" fontId="0" fillId="0" borderId="20" xfId="0" applyBorder="1" applyAlignment="1" applyProtection="1">
      <alignment vertical="center"/>
    </xf>
    <xf numFmtId="0" fontId="0" fillId="0" borderId="20" xfId="0" applyFont="1" applyBorder="1" applyAlignment="1" applyProtection="1">
      <alignment vertical="center"/>
    </xf>
    <xf numFmtId="0" fontId="0" fillId="0" borderId="21" xfId="0" applyFont="1" applyBorder="1" applyAlignment="1" applyProtection="1">
      <alignment vertical="center"/>
    </xf>
    <xf numFmtId="167" fontId="19" fillId="2" borderId="22" xfId="0" applyNumberFormat="1" applyFont="1" applyFill="1" applyBorder="1" applyAlignment="1" applyProtection="1">
      <alignment vertical="center"/>
      <protection locked="0"/>
    </xf>
    <xf numFmtId="0" fontId="20" fillId="2" borderId="19" xfId="0" applyFont="1" applyFill="1" applyBorder="1" applyAlignment="1" applyProtection="1">
      <alignment horizontal="left" vertical="center"/>
      <protection locked="0"/>
    </xf>
    <xf numFmtId="0" fontId="20" fillId="0" borderId="20" xfId="0" applyFont="1" applyBorder="1" applyAlignment="1" applyProtection="1">
      <alignment horizontal="center" vertical="center"/>
    </xf>
    <xf numFmtId="166" fontId="20" fillId="0" borderId="20" xfId="0" applyNumberFormat="1" applyFont="1" applyBorder="1" applyAlignment="1" applyProtection="1">
      <alignment vertical="center"/>
    </xf>
    <xf numFmtId="166" fontId="20" fillId="0" borderId="21" xfId="0" applyNumberFormat="1" applyFont="1" applyBorder="1" applyAlignment="1" applyProtection="1">
      <alignment vertical="center"/>
    </xf>
    <xf numFmtId="0" fontId="18" fillId="0" borderId="0" xfId="0" applyFont="1" applyAlignment="1" applyProtection="1">
      <alignment horizontal="left" vertical="center"/>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styles" Target="styles.xml" /><Relationship Id="rId48" Type="http://schemas.openxmlformats.org/officeDocument/2006/relationships/theme" Target="theme/theme1.xml" /><Relationship Id="rId49" Type="http://schemas.openxmlformats.org/officeDocument/2006/relationships/calcChain" Target="calcChain.xml" /><Relationship Id="rId50"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drawing" Target="../drawings/drawing11.xml" /></Relationships>
</file>

<file path=xl/worksheets/_rels/sheet12.xml.rels>&#65279;<?xml version="1.0" encoding="utf-8"?><Relationships xmlns="http://schemas.openxmlformats.org/package/2006/relationships"><Relationship Id="rId1" Type="http://schemas.openxmlformats.org/officeDocument/2006/relationships/hyperlink" Target="https://podminky.urs.cz/item/CS_URS_2024_02/113152112" TargetMode="External" /><Relationship Id="rId2" Type="http://schemas.openxmlformats.org/officeDocument/2006/relationships/hyperlink" Target="https://podminky.urs.cz/item/CS_URS_2024_02/113311171" TargetMode="External" /><Relationship Id="rId3" Type="http://schemas.openxmlformats.org/officeDocument/2006/relationships/hyperlink" Target="https://podminky.urs.cz/item/CS_URS_2024_02/119001422" TargetMode="External" /><Relationship Id="rId4" Type="http://schemas.openxmlformats.org/officeDocument/2006/relationships/hyperlink" Target="https://podminky.urs.cz/item/CS_URS_2024_02/122411401" TargetMode="External" /><Relationship Id="rId5" Type="http://schemas.openxmlformats.org/officeDocument/2006/relationships/hyperlink" Target="https://podminky.urs.cz/item/CS_URS_2024_02/122451101" TargetMode="External" /><Relationship Id="rId6" Type="http://schemas.openxmlformats.org/officeDocument/2006/relationships/hyperlink" Target="https://podminky.urs.cz/item/CS_URS_2024_02/122452508" TargetMode="External" /><Relationship Id="rId7" Type="http://schemas.openxmlformats.org/officeDocument/2006/relationships/hyperlink" Target="https://podminky.urs.cz/item/CS_URS_2024_02/129353101" TargetMode="External" /><Relationship Id="rId8" Type="http://schemas.openxmlformats.org/officeDocument/2006/relationships/hyperlink" Target="https://podminky.urs.cz/item/CS_URS_2024_02/129951113" TargetMode="External" /><Relationship Id="rId9" Type="http://schemas.openxmlformats.org/officeDocument/2006/relationships/hyperlink" Target="https://podminky.urs.cz/item/CS_URS_2024_02/129951123" TargetMode="External" /><Relationship Id="rId10" Type="http://schemas.openxmlformats.org/officeDocument/2006/relationships/hyperlink" Target="https://podminky.urs.cz/item/CS_URS_2024_02/162751137" TargetMode="External" /><Relationship Id="rId11" Type="http://schemas.openxmlformats.org/officeDocument/2006/relationships/hyperlink" Target="https://podminky.urs.cz/item/CS_URS_2024_02/167151102" TargetMode="External" /><Relationship Id="rId12" Type="http://schemas.openxmlformats.org/officeDocument/2006/relationships/hyperlink" Target="https://podminky.urs.cz/item/CS_URS_2024_02/171201231" TargetMode="External" /><Relationship Id="rId13" Type="http://schemas.openxmlformats.org/officeDocument/2006/relationships/hyperlink" Target="https://podminky.urs.cz/item/CS_URS_2024_02/175151101" TargetMode="External" /><Relationship Id="rId14" Type="http://schemas.openxmlformats.org/officeDocument/2006/relationships/hyperlink" Target="https://podminky.urs.cz/item/CS_URS_2024_02/181951111" TargetMode="External" /><Relationship Id="rId15" Type="http://schemas.openxmlformats.org/officeDocument/2006/relationships/hyperlink" Target="https://podminky.urs.cz/item/CS_URS_2024_02/274311127" TargetMode="External" /><Relationship Id="rId16" Type="http://schemas.openxmlformats.org/officeDocument/2006/relationships/hyperlink" Target="https://podminky.urs.cz/item/CS_URS_2024_02/274354111" TargetMode="External" /><Relationship Id="rId17" Type="http://schemas.openxmlformats.org/officeDocument/2006/relationships/hyperlink" Target="https://podminky.urs.cz/item/CS_URS_2024_02/274354211" TargetMode="External" /><Relationship Id="rId18" Type="http://schemas.openxmlformats.org/officeDocument/2006/relationships/hyperlink" Target="https://podminky.urs.cz/item/CS_URS_2024_02/291111111.1" TargetMode="External" /><Relationship Id="rId19" Type="http://schemas.openxmlformats.org/officeDocument/2006/relationships/hyperlink" Target="https://podminky.urs.cz/item/CS_URS_2024_02/291211111" TargetMode="External" /><Relationship Id="rId20" Type="http://schemas.openxmlformats.org/officeDocument/2006/relationships/hyperlink" Target="https://podminky.urs.cz/item/CS_URS_2024_02/312311811" TargetMode="External" /><Relationship Id="rId21" Type="http://schemas.openxmlformats.org/officeDocument/2006/relationships/hyperlink" Target="https://podminky.urs.cz/item/CS_URS_2024_02/451313521" TargetMode="External" /><Relationship Id="rId22" Type="http://schemas.openxmlformats.org/officeDocument/2006/relationships/hyperlink" Target="https://podminky.urs.cz/item/CS_URS_2024_02/465513257" TargetMode="External" /><Relationship Id="rId23" Type="http://schemas.openxmlformats.org/officeDocument/2006/relationships/hyperlink" Target="https://podminky.urs.cz/item/CS_URS_2024_02/451315137" TargetMode="External" /><Relationship Id="rId24" Type="http://schemas.openxmlformats.org/officeDocument/2006/relationships/hyperlink" Target="https://podminky.urs.cz/item/CS_URS_2024_02/273362021" TargetMode="External" /><Relationship Id="rId25" Type="http://schemas.openxmlformats.org/officeDocument/2006/relationships/hyperlink" Target="https://podminky.urs.cz/item/CS_URS_2024_02/564851011" TargetMode="External" /><Relationship Id="rId26" Type="http://schemas.openxmlformats.org/officeDocument/2006/relationships/hyperlink" Target="https://podminky.urs.cz/item/CS_URS_2024_02/919726122" TargetMode="External" /><Relationship Id="rId27" Type="http://schemas.openxmlformats.org/officeDocument/2006/relationships/hyperlink" Target="https://podminky.urs.cz/item/CS_URS_2024_02/927111129" TargetMode="External" /><Relationship Id="rId28" Type="http://schemas.openxmlformats.org/officeDocument/2006/relationships/hyperlink" Target="https://podminky.urs.cz/item/CS_URS_2024_02/936942211" TargetMode="External" /><Relationship Id="rId29" Type="http://schemas.openxmlformats.org/officeDocument/2006/relationships/hyperlink" Target="https://podminky.urs.cz/item/CS_URS_2024_02/966075141" TargetMode="External" /><Relationship Id="rId30" Type="http://schemas.openxmlformats.org/officeDocument/2006/relationships/hyperlink" Target="https://podminky.urs.cz/item/CS_URS_2024_02/997211612" TargetMode="External" /><Relationship Id="rId31" Type="http://schemas.openxmlformats.org/officeDocument/2006/relationships/hyperlink" Target="https://podminky.urs.cz/item/CS_URS_2024_02/997241526" TargetMode="External" /><Relationship Id="rId32" Type="http://schemas.openxmlformats.org/officeDocument/2006/relationships/hyperlink" Target="https://podminky.urs.cz/item/CS_URS_2024_02/997013602" TargetMode="External" /><Relationship Id="rId33" Type="http://schemas.openxmlformats.org/officeDocument/2006/relationships/hyperlink" Target="https://podminky.urs.cz/item/CS_URS_2024_02/997013631" TargetMode="External" /><Relationship Id="rId34" Type="http://schemas.openxmlformats.org/officeDocument/2006/relationships/hyperlink" Target="https://podminky.urs.cz/item/CS_URS_2024_02/997211111" TargetMode="External" /><Relationship Id="rId35" Type="http://schemas.openxmlformats.org/officeDocument/2006/relationships/hyperlink" Target="https://podminky.urs.cz/item/CS_URS_2024_02/997211119" TargetMode="External" /><Relationship Id="rId36" Type="http://schemas.openxmlformats.org/officeDocument/2006/relationships/hyperlink" Target="https://podminky.urs.cz/item/CS_URS_2024_02/997211511" TargetMode="External" /><Relationship Id="rId37" Type="http://schemas.openxmlformats.org/officeDocument/2006/relationships/hyperlink" Target="https://podminky.urs.cz/item/CS_URS_2024_02/997211519" TargetMode="External" /><Relationship Id="rId38" Type="http://schemas.openxmlformats.org/officeDocument/2006/relationships/hyperlink" Target="https://podminky.urs.cz/item/CS_URS_2024_02/997211521" TargetMode="External" /><Relationship Id="rId39" Type="http://schemas.openxmlformats.org/officeDocument/2006/relationships/hyperlink" Target="https://podminky.urs.cz/item/CS_URS_2024_02/997211529" TargetMode="External" /><Relationship Id="rId40" Type="http://schemas.openxmlformats.org/officeDocument/2006/relationships/hyperlink" Target="https://podminky.urs.cz/item/CS_URS_2024_02/998212111" TargetMode="External" /><Relationship Id="rId41" Type="http://schemas.openxmlformats.org/officeDocument/2006/relationships/hyperlink" Target="https://podminky.urs.cz/item/CS_URS_2024_02/998212191" TargetMode="External" /><Relationship Id="rId42" Type="http://schemas.openxmlformats.org/officeDocument/2006/relationships/drawing" Target="../drawings/drawing12.xml" /></Relationships>
</file>

<file path=xl/worksheets/_rels/sheet13.xml.rels>&#65279;<?xml version="1.0" encoding="utf-8"?><Relationships xmlns="http://schemas.openxmlformats.org/package/2006/relationships"><Relationship Id="rId1" Type="http://schemas.openxmlformats.org/officeDocument/2006/relationships/hyperlink" Target="https://podminky.urs.cz/item/CS_URS_2025_01/151103101" TargetMode="External" /><Relationship Id="rId2" Type="http://schemas.openxmlformats.org/officeDocument/2006/relationships/hyperlink" Target="https://podminky.urs.cz/item/CS_URS_2025_01/151103111" TargetMode="External" /><Relationship Id="rId3" Type="http://schemas.openxmlformats.org/officeDocument/2006/relationships/hyperlink" Target="https://podminky.urs.cz/item/CS_URS_2025_01/274351121" TargetMode="External" /><Relationship Id="rId4" Type="http://schemas.openxmlformats.org/officeDocument/2006/relationships/hyperlink" Target="https://podminky.urs.cz/item/CS_URS_2025_01/274351122" TargetMode="External" /><Relationship Id="rId5" Type="http://schemas.openxmlformats.org/officeDocument/2006/relationships/drawing" Target="../drawings/drawing13.xml" /></Relationships>
</file>

<file path=xl/worksheets/_rels/sheet14.xml.rels>&#65279;<?xml version="1.0" encoding="utf-8"?><Relationships xmlns="http://schemas.openxmlformats.org/package/2006/relationships"><Relationship Id="rId1" Type="http://schemas.openxmlformats.org/officeDocument/2006/relationships/drawing" Target="../drawings/drawing14.xml" /></Relationships>
</file>

<file path=xl/worksheets/_rels/sheet15.xml.rels>&#65279;<?xml version="1.0" encoding="utf-8"?><Relationships xmlns="http://schemas.openxmlformats.org/package/2006/relationships"><Relationship Id="rId1" Type="http://schemas.openxmlformats.org/officeDocument/2006/relationships/drawing" Target="../drawings/drawing15.xml" /></Relationships>
</file>

<file path=xl/worksheets/_rels/sheet16.xml.rels>&#65279;<?xml version="1.0" encoding="utf-8"?><Relationships xmlns="http://schemas.openxmlformats.org/package/2006/relationships"><Relationship Id="rId1" Type="http://schemas.openxmlformats.org/officeDocument/2006/relationships/drawing" Target="../drawings/drawing16.xml" /></Relationships>
</file>

<file path=xl/worksheets/_rels/sheet17.xml.rels>&#65279;<?xml version="1.0" encoding="utf-8"?><Relationships xmlns="http://schemas.openxmlformats.org/package/2006/relationships"><Relationship Id="rId1" Type="http://schemas.openxmlformats.org/officeDocument/2006/relationships/drawing" Target="../drawings/drawing17.xml" /></Relationships>
</file>

<file path=xl/worksheets/_rels/sheet18.xml.rels>&#65279;<?xml version="1.0" encoding="utf-8"?><Relationships xmlns="http://schemas.openxmlformats.org/package/2006/relationships"><Relationship Id="rId1" Type="http://schemas.openxmlformats.org/officeDocument/2006/relationships/hyperlink" Target="https://podminky.urs.cz/item/CS_URS_2024_02/460161282" TargetMode="External" /><Relationship Id="rId2" Type="http://schemas.openxmlformats.org/officeDocument/2006/relationships/hyperlink" Target="https://podminky.urs.cz/item/CS_URS_2024_02/460431292" TargetMode="External" /><Relationship Id="rId3" Type="http://schemas.openxmlformats.org/officeDocument/2006/relationships/hyperlink" Target="https://podminky.urs.cz/item/CS_URS_2024_02/460631214" TargetMode="External" /><Relationship Id="rId4" Type="http://schemas.openxmlformats.org/officeDocument/2006/relationships/hyperlink" Target="https://podminky.urs.cz/item/CS_URS_2024_02/460632112" TargetMode="External" /><Relationship Id="rId5" Type="http://schemas.openxmlformats.org/officeDocument/2006/relationships/hyperlink" Target="https://podminky.urs.cz/item/CS_URS_2024_02/460632212" TargetMode="External" /><Relationship Id="rId6" Type="http://schemas.openxmlformats.org/officeDocument/2006/relationships/drawing" Target="../drawings/drawing18.xml" /></Relationships>
</file>

<file path=xl/worksheets/_rels/sheet19.xml.rels>&#65279;<?xml version="1.0" encoding="utf-8"?><Relationships xmlns="http://schemas.openxmlformats.org/package/2006/relationships"><Relationship Id="rId1" Type="http://schemas.openxmlformats.org/officeDocument/2006/relationships/drawing" Target="../drawings/drawing19.xml" /></Relationships>
</file>

<file path=xl/worksheets/_rels/sheet2.xml.rels>&#65279;<?xml version="1.0" encoding="utf-8"?><Relationships xmlns="http://schemas.openxmlformats.org/package/2006/relationships"><Relationship Id="rId1" Type="http://schemas.openxmlformats.org/officeDocument/2006/relationships/hyperlink" Target="https://podminky.urs.cz/item/CS_URS_2024_02/R5" TargetMode="External" /><Relationship Id="rId2" Type="http://schemas.openxmlformats.org/officeDocument/2006/relationships/drawing" Target="../drawings/drawing2.xml" /></Relationships>
</file>

<file path=xl/worksheets/_rels/sheet20.xml.rels>&#65279;<?xml version="1.0" encoding="utf-8"?><Relationships xmlns="http://schemas.openxmlformats.org/package/2006/relationships"><Relationship Id="rId1" Type="http://schemas.openxmlformats.org/officeDocument/2006/relationships/drawing" Target="../drawings/drawing20.xml" /></Relationships>
</file>

<file path=xl/worksheets/_rels/sheet21.xml.rels>&#65279;<?xml version="1.0" encoding="utf-8"?><Relationships xmlns="http://schemas.openxmlformats.org/package/2006/relationships"><Relationship Id="rId1" Type="http://schemas.openxmlformats.org/officeDocument/2006/relationships/drawing" Target="../drawings/drawing21.xml" /></Relationships>
</file>

<file path=xl/worksheets/_rels/sheet22.xml.rels>&#65279;<?xml version="1.0" encoding="utf-8"?><Relationships xmlns="http://schemas.openxmlformats.org/package/2006/relationships"><Relationship Id="rId1" Type="http://schemas.openxmlformats.org/officeDocument/2006/relationships/drawing" Target="../drawings/drawing22.xml" /></Relationships>
</file>

<file path=xl/worksheets/_rels/sheet23.xml.rels>&#65279;<?xml version="1.0" encoding="utf-8"?><Relationships xmlns="http://schemas.openxmlformats.org/package/2006/relationships"><Relationship Id="rId1" Type="http://schemas.openxmlformats.org/officeDocument/2006/relationships/drawing" Target="../drawings/drawing23.xml" /></Relationships>
</file>

<file path=xl/worksheets/_rels/sheet24.xml.rels>&#65279;<?xml version="1.0" encoding="utf-8"?><Relationships xmlns="http://schemas.openxmlformats.org/package/2006/relationships"><Relationship Id="rId1" Type="http://schemas.openxmlformats.org/officeDocument/2006/relationships/hyperlink" Target="https://podminky.urs.cz/item/CS_URS_2024_02/460161282" TargetMode="External" /><Relationship Id="rId2" Type="http://schemas.openxmlformats.org/officeDocument/2006/relationships/hyperlink" Target="https://podminky.urs.cz/item/CS_URS_2024_02/460431292" TargetMode="External" /><Relationship Id="rId3" Type="http://schemas.openxmlformats.org/officeDocument/2006/relationships/hyperlink" Target="https://podminky.urs.cz/item/CS_URS_2024_02/460631214" TargetMode="External" /><Relationship Id="rId4" Type="http://schemas.openxmlformats.org/officeDocument/2006/relationships/hyperlink" Target="https://podminky.urs.cz/item/CS_URS_2024_02/460632112" TargetMode="External" /><Relationship Id="rId5" Type="http://schemas.openxmlformats.org/officeDocument/2006/relationships/hyperlink" Target="https://podminky.urs.cz/item/CS_URS_2024_02/460632212" TargetMode="External" /><Relationship Id="rId6" Type="http://schemas.openxmlformats.org/officeDocument/2006/relationships/drawing" Target="../drawings/drawing24.xml" /></Relationships>
</file>

<file path=xl/worksheets/_rels/sheet25.xml.rels>&#65279;<?xml version="1.0" encoding="utf-8"?><Relationships xmlns="http://schemas.openxmlformats.org/package/2006/relationships"><Relationship Id="rId1" Type="http://schemas.openxmlformats.org/officeDocument/2006/relationships/drawing" Target="../drawings/drawing25.xml" /></Relationships>
</file>

<file path=xl/worksheets/_rels/sheet26.xml.rels>&#65279;<?xml version="1.0" encoding="utf-8"?><Relationships xmlns="http://schemas.openxmlformats.org/package/2006/relationships"><Relationship Id="rId1" Type="http://schemas.openxmlformats.org/officeDocument/2006/relationships/drawing" Target="../drawings/drawing26.xml" /></Relationships>
</file>

<file path=xl/worksheets/_rels/sheet27.xml.rels>&#65279;<?xml version="1.0" encoding="utf-8"?><Relationships xmlns="http://schemas.openxmlformats.org/package/2006/relationships"><Relationship Id="rId1" Type="http://schemas.openxmlformats.org/officeDocument/2006/relationships/drawing" Target="../drawings/drawing27.xml" /></Relationships>
</file>

<file path=xl/worksheets/_rels/sheet28.xml.rels>&#65279;<?xml version="1.0" encoding="utf-8"?><Relationships xmlns="http://schemas.openxmlformats.org/package/2006/relationships"><Relationship Id="rId1" Type="http://schemas.openxmlformats.org/officeDocument/2006/relationships/drawing" Target="../drawings/drawing28.xml" /></Relationships>
</file>

<file path=xl/worksheets/_rels/sheet29.xml.rels>&#65279;<?xml version="1.0" encoding="utf-8"?><Relationships xmlns="http://schemas.openxmlformats.org/package/2006/relationships"><Relationship Id="rId1" Type="http://schemas.openxmlformats.org/officeDocument/2006/relationships/drawing" Target="../drawings/drawing29.xml" /></Relationships>
</file>

<file path=xl/worksheets/_rels/sheet3.xml.rels>&#65279;<?xml version="1.0" encoding="utf-8"?><Relationships xmlns="http://schemas.openxmlformats.org/package/2006/relationships"><Relationship Id="rId1" Type="http://schemas.openxmlformats.org/officeDocument/2006/relationships/hyperlink" Target="https://podminky.urs.cz/item/CS_URS_2024_02/R2" TargetMode="External" /><Relationship Id="rId2" Type="http://schemas.openxmlformats.org/officeDocument/2006/relationships/hyperlink" Target="https://podminky.urs.cz/item/CS_URS_2024_02/R3" TargetMode="External" /><Relationship Id="rId3" Type="http://schemas.openxmlformats.org/officeDocument/2006/relationships/drawing" Target="../drawings/drawing3.xml" /></Relationships>
</file>

<file path=xl/worksheets/_rels/sheet30.xml.rels>&#65279;<?xml version="1.0" encoding="utf-8"?><Relationships xmlns="http://schemas.openxmlformats.org/package/2006/relationships"><Relationship Id="rId1" Type="http://schemas.openxmlformats.org/officeDocument/2006/relationships/drawing" Target="../drawings/drawing30.xml" /></Relationships>
</file>

<file path=xl/worksheets/_rels/sheet31.xml.rels>&#65279;<?xml version="1.0" encoding="utf-8"?><Relationships xmlns="http://schemas.openxmlformats.org/package/2006/relationships"><Relationship Id="rId1" Type="http://schemas.openxmlformats.org/officeDocument/2006/relationships/drawing" Target="../drawings/drawing31.xml" /></Relationships>
</file>

<file path=xl/worksheets/_rels/sheet32.xml.rels>&#65279;<?xml version="1.0" encoding="utf-8"?><Relationships xmlns="http://schemas.openxmlformats.org/package/2006/relationships"><Relationship Id="rId1" Type="http://schemas.openxmlformats.org/officeDocument/2006/relationships/hyperlink" Target="https://podminky.urs.cz/item/CS_URS_2024_02/460161282" TargetMode="External" /><Relationship Id="rId2" Type="http://schemas.openxmlformats.org/officeDocument/2006/relationships/hyperlink" Target="https://podminky.urs.cz/item/CS_URS_2024_02/460431292" TargetMode="External" /><Relationship Id="rId3" Type="http://schemas.openxmlformats.org/officeDocument/2006/relationships/hyperlink" Target="https://podminky.urs.cz/item/CS_URS_2024_02/460631214" TargetMode="External" /><Relationship Id="rId4" Type="http://schemas.openxmlformats.org/officeDocument/2006/relationships/hyperlink" Target="https://podminky.urs.cz/item/CS_URS_2024_02/460632112" TargetMode="External" /><Relationship Id="rId5" Type="http://schemas.openxmlformats.org/officeDocument/2006/relationships/hyperlink" Target="https://podminky.urs.cz/item/CS_URS_2024_02/460632212" TargetMode="External" /><Relationship Id="rId6" Type="http://schemas.openxmlformats.org/officeDocument/2006/relationships/drawing" Target="../drawings/drawing32.xml" /></Relationships>
</file>

<file path=xl/worksheets/_rels/sheet33.xml.rels>&#65279;<?xml version="1.0" encoding="utf-8"?><Relationships xmlns="http://schemas.openxmlformats.org/package/2006/relationships"><Relationship Id="rId1" Type="http://schemas.openxmlformats.org/officeDocument/2006/relationships/drawing" Target="../drawings/drawing33.xml" /></Relationships>
</file>

<file path=xl/worksheets/_rels/sheet34.xml.rels>&#65279;<?xml version="1.0" encoding="utf-8"?><Relationships xmlns="http://schemas.openxmlformats.org/package/2006/relationships"><Relationship Id="rId1" Type="http://schemas.openxmlformats.org/officeDocument/2006/relationships/drawing" Target="../drawings/drawing34.xml" /></Relationships>
</file>

<file path=xl/worksheets/_rels/sheet35.xml.rels>&#65279;<?xml version="1.0" encoding="utf-8"?><Relationships xmlns="http://schemas.openxmlformats.org/package/2006/relationships"><Relationship Id="rId1" Type="http://schemas.openxmlformats.org/officeDocument/2006/relationships/drawing" Target="../drawings/drawing35.xml" /></Relationships>
</file>

<file path=xl/worksheets/_rels/sheet36.xml.rels>&#65279;<?xml version="1.0" encoding="utf-8"?><Relationships xmlns="http://schemas.openxmlformats.org/package/2006/relationships"><Relationship Id="rId1" Type="http://schemas.openxmlformats.org/officeDocument/2006/relationships/drawing" Target="../drawings/drawing36.xml" /></Relationships>
</file>

<file path=xl/worksheets/_rels/sheet37.xml.rels>&#65279;<?xml version="1.0" encoding="utf-8"?><Relationships xmlns="http://schemas.openxmlformats.org/package/2006/relationships"><Relationship Id="rId1" Type="http://schemas.openxmlformats.org/officeDocument/2006/relationships/drawing" Target="../drawings/drawing37.xml" /></Relationships>
</file>

<file path=xl/worksheets/_rels/sheet38.xml.rels>&#65279;<?xml version="1.0" encoding="utf-8"?><Relationships xmlns="http://schemas.openxmlformats.org/package/2006/relationships"><Relationship Id="rId1" Type="http://schemas.openxmlformats.org/officeDocument/2006/relationships/hyperlink" Target="https://podminky.urs.cz/item/CS_URS_2024_02/460161282" TargetMode="External" /><Relationship Id="rId2" Type="http://schemas.openxmlformats.org/officeDocument/2006/relationships/hyperlink" Target="https://podminky.urs.cz/item/CS_URS_2024_02/460431292" TargetMode="External" /><Relationship Id="rId3" Type="http://schemas.openxmlformats.org/officeDocument/2006/relationships/hyperlink" Target="https://podminky.urs.cz/item/CS_URS_2024_02/460631214" TargetMode="External" /><Relationship Id="rId4" Type="http://schemas.openxmlformats.org/officeDocument/2006/relationships/hyperlink" Target="https://podminky.urs.cz/item/CS_URS_2024_02/460632112" TargetMode="External" /><Relationship Id="rId5" Type="http://schemas.openxmlformats.org/officeDocument/2006/relationships/hyperlink" Target="https://podminky.urs.cz/item/CS_URS_2024_02/460632212" TargetMode="External" /><Relationship Id="rId6" Type="http://schemas.openxmlformats.org/officeDocument/2006/relationships/drawing" Target="../drawings/drawing38.xml" /></Relationships>
</file>

<file path=xl/worksheets/_rels/sheet39.xml.rels>&#65279;<?xml version="1.0" encoding="utf-8"?><Relationships xmlns="http://schemas.openxmlformats.org/package/2006/relationships"><Relationship Id="rId1" Type="http://schemas.openxmlformats.org/officeDocument/2006/relationships/drawing" Target="../drawings/drawing39.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40.xml.rels>&#65279;<?xml version="1.0" encoding="utf-8"?><Relationships xmlns="http://schemas.openxmlformats.org/package/2006/relationships"><Relationship Id="rId1" Type="http://schemas.openxmlformats.org/officeDocument/2006/relationships/drawing" Target="../drawings/drawing40.xml" /></Relationships>
</file>

<file path=xl/worksheets/_rels/sheet41.xml.rels>&#65279;<?xml version="1.0" encoding="utf-8"?><Relationships xmlns="http://schemas.openxmlformats.org/package/2006/relationships"><Relationship Id="rId1" Type="http://schemas.openxmlformats.org/officeDocument/2006/relationships/drawing" Target="../drawings/drawing41.xml" /></Relationships>
</file>

<file path=xl/worksheets/_rels/sheet42.xml.rels>&#65279;<?xml version="1.0" encoding="utf-8"?><Relationships xmlns="http://schemas.openxmlformats.org/package/2006/relationships"><Relationship Id="rId1" Type="http://schemas.openxmlformats.org/officeDocument/2006/relationships/hyperlink" Target="https://podminky.urs.cz/item/CS_URS_2024_02/460161282" TargetMode="External" /><Relationship Id="rId2" Type="http://schemas.openxmlformats.org/officeDocument/2006/relationships/hyperlink" Target="https://podminky.urs.cz/item/CS_URS_2024_02/460431292" TargetMode="External" /><Relationship Id="rId3" Type="http://schemas.openxmlformats.org/officeDocument/2006/relationships/hyperlink" Target="https://podminky.urs.cz/item/CS_URS_2024_02/460631214" TargetMode="External" /><Relationship Id="rId4" Type="http://schemas.openxmlformats.org/officeDocument/2006/relationships/hyperlink" Target="https://podminky.urs.cz/item/CS_URS_2024_02/460632112" TargetMode="External" /><Relationship Id="rId5" Type="http://schemas.openxmlformats.org/officeDocument/2006/relationships/hyperlink" Target="https://podminky.urs.cz/item/CS_URS_2024_02/460632212" TargetMode="External" /><Relationship Id="rId6" Type="http://schemas.openxmlformats.org/officeDocument/2006/relationships/drawing" Target="../drawings/drawing42.xml" /></Relationships>
</file>

<file path=xl/worksheets/_rels/sheet43.xml.rels>&#65279;<?xml version="1.0" encoding="utf-8"?><Relationships xmlns="http://schemas.openxmlformats.org/package/2006/relationships"><Relationship Id="rId1" Type="http://schemas.openxmlformats.org/officeDocument/2006/relationships/drawing" Target="../drawings/drawing43.xml" /></Relationships>
</file>

<file path=xl/worksheets/_rels/sheet44.xml.rels>&#65279;<?xml version="1.0" encoding="utf-8"?><Relationships xmlns="http://schemas.openxmlformats.org/package/2006/relationships"><Relationship Id="rId1" Type="http://schemas.openxmlformats.org/officeDocument/2006/relationships/drawing" Target="../drawings/drawing44.xml" /></Relationships>
</file>

<file path=xl/worksheets/_rels/sheet45.xml.rels>&#65279;<?xml version="1.0" encoding="utf-8"?><Relationships xmlns="http://schemas.openxmlformats.org/package/2006/relationships"><Relationship Id="rId1" Type="http://schemas.openxmlformats.org/officeDocument/2006/relationships/drawing" Target="../drawings/drawing45.xml" /></Relationships>
</file>

<file path=xl/worksheets/_rels/sheet46.xml.rels>&#65279;<?xml version="1.0" encoding="utf-8"?><Relationships xmlns="http://schemas.openxmlformats.org/package/2006/relationships"><Relationship Id="rId1" Type="http://schemas.openxmlformats.org/officeDocument/2006/relationships/drawing" Target="../drawings/drawing46.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hidden="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3" t="s">
        <v>0</v>
      </c>
      <c r="AZ1" s="13" t="s">
        <v>1</v>
      </c>
      <c r="BA1" s="13" t="s">
        <v>2</v>
      </c>
      <c r="BB1" s="13" t="s">
        <v>3</v>
      </c>
      <c r="BT1" s="13" t="s">
        <v>4</v>
      </c>
      <c r="BU1" s="13" t="s">
        <v>4</v>
      </c>
      <c r="BV1" s="13" t="s">
        <v>5</v>
      </c>
    </row>
    <row r="2" s="1" customFormat="1" ht="36.96" customHeight="1">
      <c r="AR2" s="1"/>
      <c r="AS2" s="1"/>
      <c r="AT2" s="1"/>
      <c r="AU2" s="1"/>
      <c r="AV2" s="1"/>
      <c r="AW2" s="1"/>
      <c r="AX2" s="1"/>
      <c r="AY2" s="1"/>
      <c r="AZ2" s="1"/>
      <c r="BA2" s="1"/>
      <c r="BB2" s="1"/>
      <c r="BC2" s="1"/>
      <c r="BD2" s="1"/>
      <c r="BE2" s="1"/>
      <c r="BS2" s="14" t="s">
        <v>6</v>
      </c>
      <c r="BT2" s="14" t="s">
        <v>7</v>
      </c>
    </row>
    <row r="3" s="1" customFormat="1" ht="6.96" customHeight="1">
      <c r="B3" s="15"/>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7"/>
      <c r="BS3" s="14" t="s">
        <v>6</v>
      </c>
      <c r="BT3" s="14" t="s">
        <v>8</v>
      </c>
    </row>
    <row r="4" s="1" customFormat="1" ht="24.96" customHeight="1">
      <c r="B4" s="18"/>
      <c r="C4" s="19"/>
      <c r="D4" s="20" t="s">
        <v>9</v>
      </c>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7"/>
      <c r="AS4" s="21" t="s">
        <v>10</v>
      </c>
      <c r="BE4" s="22" t="s">
        <v>11</v>
      </c>
      <c r="BS4" s="14" t="s">
        <v>12</v>
      </c>
    </row>
    <row r="5" s="1" customFormat="1" ht="12" customHeight="1">
      <c r="B5" s="18"/>
      <c r="C5" s="19"/>
      <c r="D5" s="23" t="s">
        <v>13</v>
      </c>
      <c r="E5" s="19"/>
      <c r="F5" s="19"/>
      <c r="G5" s="19"/>
      <c r="H5" s="19"/>
      <c r="I5" s="19"/>
      <c r="J5" s="19"/>
      <c r="K5" s="24" t="s">
        <v>14</v>
      </c>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7"/>
      <c r="BE5" s="25" t="s">
        <v>15</v>
      </c>
      <c r="BS5" s="14" t="s">
        <v>6</v>
      </c>
    </row>
    <row r="6" s="1" customFormat="1" ht="36.96" customHeight="1">
      <c r="B6" s="18"/>
      <c r="C6" s="19"/>
      <c r="D6" s="26" t="s">
        <v>16</v>
      </c>
      <c r="E6" s="19"/>
      <c r="F6" s="19"/>
      <c r="G6" s="19"/>
      <c r="H6" s="19"/>
      <c r="I6" s="19"/>
      <c r="J6" s="19"/>
      <c r="K6" s="27" t="s">
        <v>17</v>
      </c>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7"/>
      <c r="BE6" s="28"/>
      <c r="BS6" s="14" t="s">
        <v>6</v>
      </c>
    </row>
    <row r="7" s="1" customFormat="1" ht="12" customHeight="1">
      <c r="B7" s="18"/>
      <c r="C7" s="19"/>
      <c r="D7" s="29" t="s">
        <v>18</v>
      </c>
      <c r="E7" s="19"/>
      <c r="F7" s="19"/>
      <c r="G7" s="19"/>
      <c r="H7" s="19"/>
      <c r="I7" s="19"/>
      <c r="J7" s="19"/>
      <c r="K7" s="24" t="s">
        <v>1</v>
      </c>
      <c r="L7" s="19"/>
      <c r="M7" s="19"/>
      <c r="N7" s="19"/>
      <c r="O7" s="19"/>
      <c r="P7" s="19"/>
      <c r="Q7" s="19"/>
      <c r="R7" s="19"/>
      <c r="S7" s="19"/>
      <c r="T7" s="19"/>
      <c r="U7" s="19"/>
      <c r="V7" s="19"/>
      <c r="W7" s="19"/>
      <c r="X7" s="19"/>
      <c r="Y7" s="19"/>
      <c r="Z7" s="19"/>
      <c r="AA7" s="19"/>
      <c r="AB7" s="19"/>
      <c r="AC7" s="19"/>
      <c r="AD7" s="19"/>
      <c r="AE7" s="19"/>
      <c r="AF7" s="19"/>
      <c r="AG7" s="19"/>
      <c r="AH7" s="19"/>
      <c r="AI7" s="19"/>
      <c r="AJ7" s="19"/>
      <c r="AK7" s="29" t="s">
        <v>19</v>
      </c>
      <c r="AL7" s="19"/>
      <c r="AM7" s="19"/>
      <c r="AN7" s="24" t="s">
        <v>1</v>
      </c>
      <c r="AO7" s="19"/>
      <c r="AP7" s="19"/>
      <c r="AQ7" s="19"/>
      <c r="AR7" s="17"/>
      <c r="BE7" s="28"/>
      <c r="BS7" s="14" t="s">
        <v>6</v>
      </c>
    </row>
    <row r="8" s="1" customFormat="1" ht="12" customHeight="1">
      <c r="B8" s="18"/>
      <c r="C8" s="19"/>
      <c r="D8" s="29" t="s">
        <v>20</v>
      </c>
      <c r="E8" s="19"/>
      <c r="F8" s="19"/>
      <c r="G8" s="19"/>
      <c r="H8" s="19"/>
      <c r="I8" s="19"/>
      <c r="J8" s="19"/>
      <c r="K8" s="24" t="s">
        <v>21</v>
      </c>
      <c r="L8" s="19"/>
      <c r="M8" s="19"/>
      <c r="N8" s="19"/>
      <c r="O8" s="19"/>
      <c r="P8" s="19"/>
      <c r="Q8" s="19"/>
      <c r="R8" s="19"/>
      <c r="S8" s="19"/>
      <c r="T8" s="19"/>
      <c r="U8" s="19"/>
      <c r="V8" s="19"/>
      <c r="W8" s="19"/>
      <c r="X8" s="19"/>
      <c r="Y8" s="19"/>
      <c r="Z8" s="19"/>
      <c r="AA8" s="19"/>
      <c r="AB8" s="19"/>
      <c r="AC8" s="19"/>
      <c r="AD8" s="19"/>
      <c r="AE8" s="19"/>
      <c r="AF8" s="19"/>
      <c r="AG8" s="19"/>
      <c r="AH8" s="19"/>
      <c r="AI8" s="19"/>
      <c r="AJ8" s="19"/>
      <c r="AK8" s="29" t="s">
        <v>22</v>
      </c>
      <c r="AL8" s="19"/>
      <c r="AM8" s="19"/>
      <c r="AN8" s="30" t="s">
        <v>23</v>
      </c>
      <c r="AO8" s="19"/>
      <c r="AP8" s="19"/>
      <c r="AQ8" s="19"/>
      <c r="AR8" s="17"/>
      <c r="BE8" s="28"/>
      <c r="BS8" s="14" t="s">
        <v>6</v>
      </c>
    </row>
    <row r="9" s="1" customFormat="1" ht="14.4" customHeight="1">
      <c r="B9" s="18"/>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7"/>
      <c r="BE9" s="28"/>
      <c r="BS9" s="14" t="s">
        <v>6</v>
      </c>
    </row>
    <row r="10" s="1" customFormat="1" ht="12" customHeight="1">
      <c r="B10" s="18"/>
      <c r="C10" s="19"/>
      <c r="D10" s="29" t="s">
        <v>24</v>
      </c>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29" t="s">
        <v>25</v>
      </c>
      <c r="AL10" s="19"/>
      <c r="AM10" s="19"/>
      <c r="AN10" s="24" t="s">
        <v>1</v>
      </c>
      <c r="AO10" s="19"/>
      <c r="AP10" s="19"/>
      <c r="AQ10" s="19"/>
      <c r="AR10" s="17"/>
      <c r="BE10" s="28"/>
      <c r="BS10" s="14" t="s">
        <v>6</v>
      </c>
    </row>
    <row r="11" s="1" customFormat="1" ht="18.48" customHeight="1">
      <c r="B11" s="18"/>
      <c r="C11" s="19"/>
      <c r="D11" s="19"/>
      <c r="E11" s="24" t="s">
        <v>21</v>
      </c>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29" t="s">
        <v>26</v>
      </c>
      <c r="AL11" s="19"/>
      <c r="AM11" s="19"/>
      <c r="AN11" s="24" t="s">
        <v>1</v>
      </c>
      <c r="AO11" s="19"/>
      <c r="AP11" s="19"/>
      <c r="AQ11" s="19"/>
      <c r="AR11" s="17"/>
      <c r="BE11" s="28"/>
      <c r="BS11" s="14" t="s">
        <v>6</v>
      </c>
    </row>
    <row r="12" s="1" customFormat="1" ht="6.96" customHeight="1">
      <c r="B12" s="18"/>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7"/>
      <c r="BE12" s="28"/>
      <c r="BS12" s="14" t="s">
        <v>6</v>
      </c>
    </row>
    <row r="13" s="1" customFormat="1" ht="12" customHeight="1">
      <c r="B13" s="18"/>
      <c r="C13" s="19"/>
      <c r="D13" s="29" t="s">
        <v>27</v>
      </c>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29" t="s">
        <v>25</v>
      </c>
      <c r="AL13" s="19"/>
      <c r="AM13" s="19"/>
      <c r="AN13" s="31" t="s">
        <v>28</v>
      </c>
      <c r="AO13" s="19"/>
      <c r="AP13" s="19"/>
      <c r="AQ13" s="19"/>
      <c r="AR13" s="17"/>
      <c r="BE13" s="28"/>
      <c r="BS13" s="14" t="s">
        <v>6</v>
      </c>
    </row>
    <row r="14">
      <c r="B14" s="18"/>
      <c r="C14" s="19"/>
      <c r="D14" s="19"/>
      <c r="E14" s="31" t="s">
        <v>28</v>
      </c>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29" t="s">
        <v>26</v>
      </c>
      <c r="AL14" s="19"/>
      <c r="AM14" s="19"/>
      <c r="AN14" s="31" t="s">
        <v>28</v>
      </c>
      <c r="AO14" s="19"/>
      <c r="AP14" s="19"/>
      <c r="AQ14" s="19"/>
      <c r="AR14" s="17"/>
      <c r="BE14" s="28"/>
      <c r="BS14" s="14" t="s">
        <v>6</v>
      </c>
    </row>
    <row r="15" s="1" customFormat="1" ht="6.96" customHeight="1">
      <c r="B15" s="18"/>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7"/>
      <c r="BE15" s="28"/>
      <c r="BS15" s="14" t="s">
        <v>4</v>
      </c>
    </row>
    <row r="16" s="1" customFormat="1" ht="12" customHeight="1">
      <c r="B16" s="18"/>
      <c r="C16" s="19"/>
      <c r="D16" s="29" t="s">
        <v>29</v>
      </c>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29" t="s">
        <v>25</v>
      </c>
      <c r="AL16" s="19"/>
      <c r="AM16" s="19"/>
      <c r="AN16" s="24" t="s">
        <v>1</v>
      </c>
      <c r="AO16" s="19"/>
      <c r="AP16" s="19"/>
      <c r="AQ16" s="19"/>
      <c r="AR16" s="17"/>
      <c r="BE16" s="28"/>
      <c r="BS16" s="14" t="s">
        <v>4</v>
      </c>
    </row>
    <row r="17" s="1" customFormat="1" ht="18.48" customHeight="1">
      <c r="B17" s="18"/>
      <c r="C17" s="19"/>
      <c r="D17" s="19"/>
      <c r="E17" s="24" t="s">
        <v>21</v>
      </c>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29" t="s">
        <v>26</v>
      </c>
      <c r="AL17" s="19"/>
      <c r="AM17" s="19"/>
      <c r="AN17" s="24" t="s">
        <v>1</v>
      </c>
      <c r="AO17" s="19"/>
      <c r="AP17" s="19"/>
      <c r="AQ17" s="19"/>
      <c r="AR17" s="17"/>
      <c r="BE17" s="28"/>
      <c r="BS17" s="14" t="s">
        <v>30</v>
      </c>
    </row>
    <row r="18" s="1" customFormat="1" ht="6.96" customHeight="1">
      <c r="B18" s="18"/>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7"/>
      <c r="BE18" s="28"/>
      <c r="BS18" s="14" t="s">
        <v>6</v>
      </c>
    </row>
    <row r="19" s="1" customFormat="1" ht="12" customHeight="1">
      <c r="B19" s="18"/>
      <c r="C19" s="19"/>
      <c r="D19" s="29" t="s">
        <v>31</v>
      </c>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29" t="s">
        <v>25</v>
      </c>
      <c r="AL19" s="19"/>
      <c r="AM19" s="19"/>
      <c r="AN19" s="24" t="s">
        <v>1</v>
      </c>
      <c r="AO19" s="19"/>
      <c r="AP19" s="19"/>
      <c r="AQ19" s="19"/>
      <c r="AR19" s="17"/>
      <c r="BE19" s="28"/>
      <c r="BS19" s="14" t="s">
        <v>6</v>
      </c>
    </row>
    <row r="20" s="1" customFormat="1" ht="18.48" customHeight="1">
      <c r="B20" s="18"/>
      <c r="C20" s="19"/>
      <c r="D20" s="19"/>
      <c r="E20" s="24" t="s">
        <v>21</v>
      </c>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29" t="s">
        <v>26</v>
      </c>
      <c r="AL20" s="19"/>
      <c r="AM20" s="19"/>
      <c r="AN20" s="24" t="s">
        <v>1</v>
      </c>
      <c r="AO20" s="19"/>
      <c r="AP20" s="19"/>
      <c r="AQ20" s="19"/>
      <c r="AR20" s="17"/>
      <c r="BE20" s="28"/>
      <c r="BS20" s="14" t="s">
        <v>4</v>
      </c>
    </row>
    <row r="21" s="1" customFormat="1" ht="6.96" customHeight="1">
      <c r="B21" s="18"/>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7"/>
      <c r="BE21" s="28"/>
    </row>
    <row r="22" s="1" customFormat="1" ht="12" customHeight="1">
      <c r="B22" s="18"/>
      <c r="C22" s="19"/>
      <c r="D22" s="29" t="s">
        <v>32</v>
      </c>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7"/>
      <c r="BE22" s="28"/>
    </row>
    <row r="23" s="1" customFormat="1" ht="16.5" customHeight="1">
      <c r="B23" s="18"/>
      <c r="C23" s="19"/>
      <c r="D23" s="19"/>
      <c r="E23" s="33" t="s">
        <v>1</v>
      </c>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19"/>
      <c r="AP23" s="19"/>
      <c r="AQ23" s="19"/>
      <c r="AR23" s="17"/>
      <c r="BE23" s="28"/>
    </row>
    <row r="24" s="1" customFormat="1" ht="6.96" customHeight="1">
      <c r="B24" s="18"/>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7"/>
      <c r="BE24" s="28"/>
    </row>
    <row r="25" s="1" customFormat="1" ht="6.96" customHeight="1">
      <c r="B25" s="18"/>
      <c r="C25" s="19"/>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19"/>
      <c r="AQ25" s="19"/>
      <c r="AR25" s="17"/>
      <c r="BE25" s="28"/>
    </row>
    <row r="26" s="2" customFormat="1" ht="25.92" customHeight="1">
      <c r="A26" s="35"/>
      <c r="B26" s="36"/>
      <c r="C26" s="37"/>
      <c r="D26" s="38" t="s">
        <v>33</v>
      </c>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40">
        <f>ROUND(AG94,2)</f>
        <v>0</v>
      </c>
      <c r="AL26" s="39"/>
      <c r="AM26" s="39"/>
      <c r="AN26" s="39"/>
      <c r="AO26" s="39"/>
      <c r="AP26" s="37"/>
      <c r="AQ26" s="37"/>
      <c r="AR26" s="41"/>
      <c r="BE26" s="28"/>
    </row>
    <row r="27" s="2" customFormat="1" ht="6.96" customHeight="1">
      <c r="A27" s="35"/>
      <c r="B27" s="36"/>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41"/>
      <c r="BE27" s="28"/>
    </row>
    <row r="28" s="2" customFormat="1">
      <c r="A28" s="35"/>
      <c r="B28" s="36"/>
      <c r="C28" s="37"/>
      <c r="D28" s="37"/>
      <c r="E28" s="37"/>
      <c r="F28" s="37"/>
      <c r="G28" s="37"/>
      <c r="H28" s="37"/>
      <c r="I28" s="37"/>
      <c r="J28" s="37"/>
      <c r="K28" s="37"/>
      <c r="L28" s="42" t="s">
        <v>34</v>
      </c>
      <c r="M28" s="42"/>
      <c r="N28" s="42"/>
      <c r="O28" s="42"/>
      <c r="P28" s="42"/>
      <c r="Q28" s="37"/>
      <c r="R28" s="37"/>
      <c r="S28" s="37"/>
      <c r="T28" s="37"/>
      <c r="U28" s="37"/>
      <c r="V28" s="37"/>
      <c r="W28" s="42" t="s">
        <v>35</v>
      </c>
      <c r="X28" s="42"/>
      <c r="Y28" s="42"/>
      <c r="Z28" s="42"/>
      <c r="AA28" s="42"/>
      <c r="AB28" s="42"/>
      <c r="AC28" s="42"/>
      <c r="AD28" s="42"/>
      <c r="AE28" s="42"/>
      <c r="AF28" s="37"/>
      <c r="AG28" s="37"/>
      <c r="AH28" s="37"/>
      <c r="AI28" s="37"/>
      <c r="AJ28" s="37"/>
      <c r="AK28" s="42" t="s">
        <v>36</v>
      </c>
      <c r="AL28" s="42"/>
      <c r="AM28" s="42"/>
      <c r="AN28" s="42"/>
      <c r="AO28" s="42"/>
      <c r="AP28" s="37"/>
      <c r="AQ28" s="37"/>
      <c r="AR28" s="41"/>
      <c r="BE28" s="28"/>
    </row>
    <row r="29" s="3" customFormat="1" ht="14.4" customHeight="1">
      <c r="A29" s="3"/>
      <c r="B29" s="43"/>
      <c r="C29" s="44"/>
      <c r="D29" s="29" t="s">
        <v>37</v>
      </c>
      <c r="E29" s="44"/>
      <c r="F29" s="29" t="s">
        <v>38</v>
      </c>
      <c r="G29" s="44"/>
      <c r="H29" s="44"/>
      <c r="I29" s="44"/>
      <c r="J29" s="44"/>
      <c r="K29" s="44"/>
      <c r="L29" s="45">
        <v>0.20999999999999999</v>
      </c>
      <c r="M29" s="44"/>
      <c r="N29" s="44"/>
      <c r="O29" s="44"/>
      <c r="P29" s="44"/>
      <c r="Q29" s="44"/>
      <c r="R29" s="44"/>
      <c r="S29" s="44"/>
      <c r="T29" s="44"/>
      <c r="U29" s="44"/>
      <c r="V29" s="44"/>
      <c r="W29" s="46">
        <f>ROUND(AZ94, 2)</f>
        <v>0</v>
      </c>
      <c r="X29" s="44"/>
      <c r="Y29" s="44"/>
      <c r="Z29" s="44"/>
      <c r="AA29" s="44"/>
      <c r="AB29" s="44"/>
      <c r="AC29" s="44"/>
      <c r="AD29" s="44"/>
      <c r="AE29" s="44"/>
      <c r="AF29" s="44"/>
      <c r="AG29" s="44"/>
      <c r="AH29" s="44"/>
      <c r="AI29" s="44"/>
      <c r="AJ29" s="44"/>
      <c r="AK29" s="46">
        <f>ROUND(AV94, 2)</f>
        <v>0</v>
      </c>
      <c r="AL29" s="44"/>
      <c r="AM29" s="44"/>
      <c r="AN29" s="44"/>
      <c r="AO29" s="44"/>
      <c r="AP29" s="44"/>
      <c r="AQ29" s="44"/>
      <c r="AR29" s="47"/>
      <c r="BE29" s="48"/>
    </row>
    <row r="30" s="3" customFormat="1" ht="14.4" customHeight="1">
      <c r="A30" s="3"/>
      <c r="B30" s="43"/>
      <c r="C30" s="44"/>
      <c r="D30" s="44"/>
      <c r="E30" s="44"/>
      <c r="F30" s="29" t="s">
        <v>39</v>
      </c>
      <c r="G30" s="44"/>
      <c r="H30" s="44"/>
      <c r="I30" s="44"/>
      <c r="J30" s="44"/>
      <c r="K30" s="44"/>
      <c r="L30" s="45">
        <v>0.12</v>
      </c>
      <c r="M30" s="44"/>
      <c r="N30" s="44"/>
      <c r="O30" s="44"/>
      <c r="P30" s="44"/>
      <c r="Q30" s="44"/>
      <c r="R30" s="44"/>
      <c r="S30" s="44"/>
      <c r="T30" s="44"/>
      <c r="U30" s="44"/>
      <c r="V30" s="44"/>
      <c r="W30" s="46">
        <f>ROUND(BA94, 2)</f>
        <v>0</v>
      </c>
      <c r="X30" s="44"/>
      <c r="Y30" s="44"/>
      <c r="Z30" s="44"/>
      <c r="AA30" s="44"/>
      <c r="AB30" s="44"/>
      <c r="AC30" s="44"/>
      <c r="AD30" s="44"/>
      <c r="AE30" s="44"/>
      <c r="AF30" s="44"/>
      <c r="AG30" s="44"/>
      <c r="AH30" s="44"/>
      <c r="AI30" s="44"/>
      <c r="AJ30" s="44"/>
      <c r="AK30" s="46">
        <f>ROUND(AW94, 2)</f>
        <v>0</v>
      </c>
      <c r="AL30" s="44"/>
      <c r="AM30" s="44"/>
      <c r="AN30" s="44"/>
      <c r="AO30" s="44"/>
      <c r="AP30" s="44"/>
      <c r="AQ30" s="44"/>
      <c r="AR30" s="47"/>
      <c r="BE30" s="48"/>
    </row>
    <row r="31" hidden="1" s="3" customFormat="1" ht="14.4" customHeight="1">
      <c r="A31" s="3"/>
      <c r="B31" s="43"/>
      <c r="C31" s="44"/>
      <c r="D31" s="44"/>
      <c r="E31" s="44"/>
      <c r="F31" s="29" t="s">
        <v>40</v>
      </c>
      <c r="G31" s="44"/>
      <c r="H31" s="44"/>
      <c r="I31" s="44"/>
      <c r="J31" s="44"/>
      <c r="K31" s="44"/>
      <c r="L31" s="45">
        <v>0.20999999999999999</v>
      </c>
      <c r="M31" s="44"/>
      <c r="N31" s="44"/>
      <c r="O31" s="44"/>
      <c r="P31" s="44"/>
      <c r="Q31" s="44"/>
      <c r="R31" s="44"/>
      <c r="S31" s="44"/>
      <c r="T31" s="44"/>
      <c r="U31" s="44"/>
      <c r="V31" s="44"/>
      <c r="W31" s="46">
        <f>ROUND(BB94, 2)</f>
        <v>0</v>
      </c>
      <c r="X31" s="44"/>
      <c r="Y31" s="44"/>
      <c r="Z31" s="44"/>
      <c r="AA31" s="44"/>
      <c r="AB31" s="44"/>
      <c r="AC31" s="44"/>
      <c r="AD31" s="44"/>
      <c r="AE31" s="44"/>
      <c r="AF31" s="44"/>
      <c r="AG31" s="44"/>
      <c r="AH31" s="44"/>
      <c r="AI31" s="44"/>
      <c r="AJ31" s="44"/>
      <c r="AK31" s="46">
        <v>0</v>
      </c>
      <c r="AL31" s="44"/>
      <c r="AM31" s="44"/>
      <c r="AN31" s="44"/>
      <c r="AO31" s="44"/>
      <c r="AP31" s="44"/>
      <c r="AQ31" s="44"/>
      <c r="AR31" s="47"/>
      <c r="BE31" s="48"/>
    </row>
    <row r="32" hidden="1" s="3" customFormat="1" ht="14.4" customHeight="1">
      <c r="A32" s="3"/>
      <c r="B32" s="43"/>
      <c r="C32" s="44"/>
      <c r="D32" s="44"/>
      <c r="E32" s="44"/>
      <c r="F32" s="29" t="s">
        <v>41</v>
      </c>
      <c r="G32" s="44"/>
      <c r="H32" s="44"/>
      <c r="I32" s="44"/>
      <c r="J32" s="44"/>
      <c r="K32" s="44"/>
      <c r="L32" s="45">
        <v>0.12</v>
      </c>
      <c r="M32" s="44"/>
      <c r="N32" s="44"/>
      <c r="O32" s="44"/>
      <c r="P32" s="44"/>
      <c r="Q32" s="44"/>
      <c r="R32" s="44"/>
      <c r="S32" s="44"/>
      <c r="T32" s="44"/>
      <c r="U32" s="44"/>
      <c r="V32" s="44"/>
      <c r="W32" s="46">
        <f>ROUND(BC94, 2)</f>
        <v>0</v>
      </c>
      <c r="X32" s="44"/>
      <c r="Y32" s="44"/>
      <c r="Z32" s="44"/>
      <c r="AA32" s="44"/>
      <c r="AB32" s="44"/>
      <c r="AC32" s="44"/>
      <c r="AD32" s="44"/>
      <c r="AE32" s="44"/>
      <c r="AF32" s="44"/>
      <c r="AG32" s="44"/>
      <c r="AH32" s="44"/>
      <c r="AI32" s="44"/>
      <c r="AJ32" s="44"/>
      <c r="AK32" s="46">
        <v>0</v>
      </c>
      <c r="AL32" s="44"/>
      <c r="AM32" s="44"/>
      <c r="AN32" s="44"/>
      <c r="AO32" s="44"/>
      <c r="AP32" s="44"/>
      <c r="AQ32" s="44"/>
      <c r="AR32" s="47"/>
      <c r="BE32" s="48"/>
    </row>
    <row r="33" hidden="1" s="3" customFormat="1" ht="14.4" customHeight="1">
      <c r="A33" s="3"/>
      <c r="B33" s="43"/>
      <c r="C33" s="44"/>
      <c r="D33" s="44"/>
      <c r="E33" s="44"/>
      <c r="F33" s="29" t="s">
        <v>42</v>
      </c>
      <c r="G33" s="44"/>
      <c r="H33" s="44"/>
      <c r="I33" s="44"/>
      <c r="J33" s="44"/>
      <c r="K33" s="44"/>
      <c r="L33" s="45">
        <v>0</v>
      </c>
      <c r="M33" s="44"/>
      <c r="N33" s="44"/>
      <c r="O33" s="44"/>
      <c r="P33" s="44"/>
      <c r="Q33" s="44"/>
      <c r="R33" s="44"/>
      <c r="S33" s="44"/>
      <c r="T33" s="44"/>
      <c r="U33" s="44"/>
      <c r="V33" s="44"/>
      <c r="W33" s="46">
        <f>ROUND(BD94, 2)</f>
        <v>0</v>
      </c>
      <c r="X33" s="44"/>
      <c r="Y33" s="44"/>
      <c r="Z33" s="44"/>
      <c r="AA33" s="44"/>
      <c r="AB33" s="44"/>
      <c r="AC33" s="44"/>
      <c r="AD33" s="44"/>
      <c r="AE33" s="44"/>
      <c r="AF33" s="44"/>
      <c r="AG33" s="44"/>
      <c r="AH33" s="44"/>
      <c r="AI33" s="44"/>
      <c r="AJ33" s="44"/>
      <c r="AK33" s="46">
        <v>0</v>
      </c>
      <c r="AL33" s="44"/>
      <c r="AM33" s="44"/>
      <c r="AN33" s="44"/>
      <c r="AO33" s="44"/>
      <c r="AP33" s="44"/>
      <c r="AQ33" s="44"/>
      <c r="AR33" s="47"/>
      <c r="BE33" s="48"/>
    </row>
    <row r="34" s="2" customFormat="1" ht="6.96" customHeight="1">
      <c r="A34" s="35"/>
      <c r="B34" s="36"/>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41"/>
      <c r="BE34" s="28"/>
    </row>
    <row r="35" s="2" customFormat="1" ht="25.92" customHeight="1">
      <c r="A35" s="35"/>
      <c r="B35" s="36"/>
      <c r="C35" s="49"/>
      <c r="D35" s="50" t="s">
        <v>43</v>
      </c>
      <c r="E35" s="51"/>
      <c r="F35" s="51"/>
      <c r="G35" s="51"/>
      <c r="H35" s="51"/>
      <c r="I35" s="51"/>
      <c r="J35" s="51"/>
      <c r="K35" s="51"/>
      <c r="L35" s="51"/>
      <c r="M35" s="51"/>
      <c r="N35" s="51"/>
      <c r="O35" s="51"/>
      <c r="P35" s="51"/>
      <c r="Q35" s="51"/>
      <c r="R35" s="51"/>
      <c r="S35" s="51"/>
      <c r="T35" s="52" t="s">
        <v>44</v>
      </c>
      <c r="U35" s="51"/>
      <c r="V35" s="51"/>
      <c r="W35" s="51"/>
      <c r="X35" s="53" t="s">
        <v>45</v>
      </c>
      <c r="Y35" s="51"/>
      <c r="Z35" s="51"/>
      <c r="AA35" s="51"/>
      <c r="AB35" s="51"/>
      <c r="AC35" s="51"/>
      <c r="AD35" s="51"/>
      <c r="AE35" s="51"/>
      <c r="AF35" s="51"/>
      <c r="AG35" s="51"/>
      <c r="AH35" s="51"/>
      <c r="AI35" s="51"/>
      <c r="AJ35" s="51"/>
      <c r="AK35" s="54">
        <f>SUM(AK26:AK33)</f>
        <v>0</v>
      </c>
      <c r="AL35" s="51"/>
      <c r="AM35" s="51"/>
      <c r="AN35" s="51"/>
      <c r="AO35" s="55"/>
      <c r="AP35" s="49"/>
      <c r="AQ35" s="49"/>
      <c r="AR35" s="41"/>
      <c r="BE35" s="35"/>
    </row>
    <row r="36" s="2" customFormat="1" ht="6.96" customHeight="1">
      <c r="A36" s="35"/>
      <c r="B36" s="36"/>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41"/>
      <c r="BE36" s="35"/>
    </row>
    <row r="37" s="2" customFormat="1" ht="14.4" customHeight="1">
      <c r="A37" s="35"/>
      <c r="B37" s="36"/>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41"/>
      <c r="BE37" s="35"/>
    </row>
    <row r="38" s="1" customFormat="1" ht="14.4" customHeight="1">
      <c r="B38" s="18"/>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7"/>
    </row>
    <row r="39" s="1" customFormat="1" ht="14.4" customHeight="1">
      <c r="B39" s="18"/>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7"/>
    </row>
    <row r="40" s="1" customFormat="1" ht="14.4" customHeight="1">
      <c r="B40" s="18"/>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7"/>
    </row>
    <row r="41" s="1" customFormat="1" ht="14.4" customHeight="1">
      <c r="B41" s="18"/>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7"/>
    </row>
    <row r="42" s="1" customFormat="1" ht="14.4" customHeight="1">
      <c r="B42" s="18"/>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7"/>
    </row>
    <row r="43" s="1" customFormat="1" ht="14.4" customHeight="1">
      <c r="B43" s="18"/>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7"/>
    </row>
    <row r="44" s="1" customFormat="1" ht="14.4" customHeight="1">
      <c r="B44" s="18"/>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7"/>
    </row>
    <row r="45" s="1" customFormat="1" ht="14.4" customHeight="1">
      <c r="B45" s="18"/>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7"/>
    </row>
    <row r="46" s="1" customFormat="1" ht="14.4" customHeight="1">
      <c r="B46" s="18"/>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7"/>
    </row>
    <row r="47" s="1" customFormat="1" ht="14.4" customHeight="1">
      <c r="B47" s="18"/>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17"/>
    </row>
    <row r="48" s="1" customFormat="1" ht="14.4" customHeight="1">
      <c r="B48" s="18"/>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17"/>
    </row>
    <row r="49" s="2" customFormat="1" ht="14.4" customHeight="1">
      <c r="B49" s="56"/>
      <c r="C49" s="57"/>
      <c r="D49" s="58" t="s">
        <v>46</v>
      </c>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8" t="s">
        <v>47</v>
      </c>
      <c r="AI49" s="59"/>
      <c r="AJ49" s="59"/>
      <c r="AK49" s="59"/>
      <c r="AL49" s="59"/>
      <c r="AM49" s="59"/>
      <c r="AN49" s="59"/>
      <c r="AO49" s="59"/>
      <c r="AP49" s="57"/>
      <c r="AQ49" s="57"/>
      <c r="AR49" s="60"/>
    </row>
    <row r="50">
      <c r="B50" s="18"/>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7"/>
    </row>
    <row r="51">
      <c r="B51" s="18"/>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7"/>
    </row>
    <row r="52">
      <c r="B52" s="18"/>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7"/>
    </row>
    <row r="53">
      <c r="B53" s="18"/>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7"/>
    </row>
    <row r="54">
      <c r="B54" s="18"/>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7"/>
    </row>
    <row r="55">
      <c r="B55" s="18"/>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17"/>
    </row>
    <row r="56">
      <c r="B56" s="18"/>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7"/>
    </row>
    <row r="57">
      <c r="B57" s="18"/>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7"/>
    </row>
    <row r="58">
      <c r="B58" s="18"/>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7"/>
    </row>
    <row r="59">
      <c r="B59" s="18"/>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7"/>
    </row>
    <row r="60" s="2" customFormat="1">
      <c r="A60" s="35"/>
      <c r="B60" s="36"/>
      <c r="C60" s="37"/>
      <c r="D60" s="61" t="s">
        <v>48</v>
      </c>
      <c r="E60" s="39"/>
      <c r="F60" s="39"/>
      <c r="G60" s="39"/>
      <c r="H60" s="39"/>
      <c r="I60" s="39"/>
      <c r="J60" s="39"/>
      <c r="K60" s="39"/>
      <c r="L60" s="39"/>
      <c r="M60" s="39"/>
      <c r="N60" s="39"/>
      <c r="O60" s="39"/>
      <c r="P60" s="39"/>
      <c r="Q60" s="39"/>
      <c r="R60" s="39"/>
      <c r="S60" s="39"/>
      <c r="T60" s="39"/>
      <c r="U60" s="39"/>
      <c r="V60" s="61" t="s">
        <v>49</v>
      </c>
      <c r="W60" s="39"/>
      <c r="X60" s="39"/>
      <c r="Y60" s="39"/>
      <c r="Z60" s="39"/>
      <c r="AA60" s="39"/>
      <c r="AB60" s="39"/>
      <c r="AC60" s="39"/>
      <c r="AD60" s="39"/>
      <c r="AE60" s="39"/>
      <c r="AF60" s="39"/>
      <c r="AG60" s="39"/>
      <c r="AH60" s="61" t="s">
        <v>48</v>
      </c>
      <c r="AI60" s="39"/>
      <c r="AJ60" s="39"/>
      <c r="AK60" s="39"/>
      <c r="AL60" s="39"/>
      <c r="AM60" s="61" t="s">
        <v>49</v>
      </c>
      <c r="AN60" s="39"/>
      <c r="AO60" s="39"/>
      <c r="AP60" s="37"/>
      <c r="AQ60" s="37"/>
      <c r="AR60" s="41"/>
      <c r="BE60" s="35"/>
    </row>
    <row r="61">
      <c r="B61" s="18"/>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17"/>
    </row>
    <row r="62">
      <c r="B62" s="18"/>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7"/>
    </row>
    <row r="63">
      <c r="B63" s="18"/>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7"/>
    </row>
    <row r="64" s="2" customFormat="1">
      <c r="A64" s="35"/>
      <c r="B64" s="36"/>
      <c r="C64" s="37"/>
      <c r="D64" s="58" t="s">
        <v>50</v>
      </c>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58" t="s">
        <v>51</v>
      </c>
      <c r="AI64" s="62"/>
      <c r="AJ64" s="62"/>
      <c r="AK64" s="62"/>
      <c r="AL64" s="62"/>
      <c r="AM64" s="62"/>
      <c r="AN64" s="62"/>
      <c r="AO64" s="62"/>
      <c r="AP64" s="37"/>
      <c r="AQ64" s="37"/>
      <c r="AR64" s="41"/>
      <c r="BE64" s="35"/>
    </row>
    <row r="65">
      <c r="B65" s="18"/>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7"/>
    </row>
    <row r="66">
      <c r="B66" s="18"/>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7"/>
    </row>
    <row r="67">
      <c r="B67" s="18"/>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7"/>
    </row>
    <row r="68">
      <c r="B68" s="18"/>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7"/>
    </row>
    <row r="69">
      <c r="B69" s="18"/>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7"/>
    </row>
    <row r="70">
      <c r="B70" s="18"/>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7"/>
    </row>
    <row r="71">
      <c r="B71" s="18"/>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7"/>
    </row>
    <row r="72">
      <c r="B72" s="18"/>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c r="AQ72" s="19"/>
      <c r="AR72" s="17"/>
    </row>
    <row r="73">
      <c r="B73" s="18"/>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c r="AQ73" s="19"/>
      <c r="AR73" s="17"/>
    </row>
    <row r="74">
      <c r="B74" s="18"/>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c r="AQ74" s="19"/>
      <c r="AR74" s="17"/>
    </row>
    <row r="75" s="2" customFormat="1">
      <c r="A75" s="35"/>
      <c r="B75" s="36"/>
      <c r="C75" s="37"/>
      <c r="D75" s="61" t="s">
        <v>48</v>
      </c>
      <c r="E75" s="39"/>
      <c r="F75" s="39"/>
      <c r="G75" s="39"/>
      <c r="H75" s="39"/>
      <c r="I75" s="39"/>
      <c r="J75" s="39"/>
      <c r="K75" s="39"/>
      <c r="L75" s="39"/>
      <c r="M75" s="39"/>
      <c r="N75" s="39"/>
      <c r="O75" s="39"/>
      <c r="P75" s="39"/>
      <c r="Q75" s="39"/>
      <c r="R75" s="39"/>
      <c r="S75" s="39"/>
      <c r="T75" s="39"/>
      <c r="U75" s="39"/>
      <c r="V75" s="61" t="s">
        <v>49</v>
      </c>
      <c r="W75" s="39"/>
      <c r="X75" s="39"/>
      <c r="Y75" s="39"/>
      <c r="Z75" s="39"/>
      <c r="AA75" s="39"/>
      <c r="AB75" s="39"/>
      <c r="AC75" s="39"/>
      <c r="AD75" s="39"/>
      <c r="AE75" s="39"/>
      <c r="AF75" s="39"/>
      <c r="AG75" s="39"/>
      <c r="AH75" s="61" t="s">
        <v>48</v>
      </c>
      <c r="AI75" s="39"/>
      <c r="AJ75" s="39"/>
      <c r="AK75" s="39"/>
      <c r="AL75" s="39"/>
      <c r="AM75" s="61" t="s">
        <v>49</v>
      </c>
      <c r="AN75" s="39"/>
      <c r="AO75" s="39"/>
      <c r="AP75" s="37"/>
      <c r="AQ75" s="37"/>
      <c r="AR75" s="41"/>
      <c r="BE75" s="35"/>
    </row>
    <row r="76" s="2" customFormat="1">
      <c r="A76" s="35"/>
      <c r="B76" s="36"/>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41"/>
      <c r="BE76" s="35"/>
    </row>
    <row r="77" s="2" customFormat="1" ht="6.96" customHeight="1">
      <c r="A77" s="35"/>
      <c r="B77" s="63"/>
      <c r="C77" s="64"/>
      <c r="D77" s="64"/>
      <c r="E77" s="64"/>
      <c r="F77" s="64"/>
      <c r="G77" s="64"/>
      <c r="H77" s="64"/>
      <c r="I77" s="64"/>
      <c r="J77" s="64"/>
      <c r="K77" s="64"/>
      <c r="L77" s="64"/>
      <c r="M77" s="64"/>
      <c r="N77" s="64"/>
      <c r="O77" s="64"/>
      <c r="P77" s="64"/>
      <c r="Q77" s="64"/>
      <c r="R77" s="64"/>
      <c r="S77" s="64"/>
      <c r="T77" s="64"/>
      <c r="U77" s="64"/>
      <c r="V77" s="64"/>
      <c r="W77" s="64"/>
      <c r="X77" s="64"/>
      <c r="Y77" s="64"/>
      <c r="Z77" s="64"/>
      <c r="AA77" s="64"/>
      <c r="AB77" s="64"/>
      <c r="AC77" s="64"/>
      <c r="AD77" s="64"/>
      <c r="AE77" s="64"/>
      <c r="AF77" s="64"/>
      <c r="AG77" s="64"/>
      <c r="AH77" s="64"/>
      <c r="AI77" s="64"/>
      <c r="AJ77" s="64"/>
      <c r="AK77" s="64"/>
      <c r="AL77" s="64"/>
      <c r="AM77" s="64"/>
      <c r="AN77" s="64"/>
      <c r="AO77" s="64"/>
      <c r="AP77" s="64"/>
      <c r="AQ77" s="64"/>
      <c r="AR77" s="41"/>
      <c r="BE77" s="35"/>
    </row>
    <row r="81" s="2" customFormat="1" ht="6.96" customHeight="1">
      <c r="A81" s="35"/>
      <c r="B81" s="65"/>
      <c r="C81" s="66"/>
      <c r="D81" s="66"/>
      <c r="E81" s="66"/>
      <c r="F81" s="66"/>
      <c r="G81" s="66"/>
      <c r="H81" s="66"/>
      <c r="I81" s="66"/>
      <c r="J81" s="66"/>
      <c r="K81" s="66"/>
      <c r="L81" s="66"/>
      <c r="M81" s="66"/>
      <c r="N81" s="66"/>
      <c r="O81" s="66"/>
      <c r="P81" s="66"/>
      <c r="Q81" s="66"/>
      <c r="R81" s="66"/>
      <c r="S81" s="66"/>
      <c r="T81" s="66"/>
      <c r="U81" s="66"/>
      <c r="V81" s="66"/>
      <c r="W81" s="66"/>
      <c r="X81" s="66"/>
      <c r="Y81" s="66"/>
      <c r="Z81" s="66"/>
      <c r="AA81" s="66"/>
      <c r="AB81" s="66"/>
      <c r="AC81" s="66"/>
      <c r="AD81" s="66"/>
      <c r="AE81" s="66"/>
      <c r="AF81" s="66"/>
      <c r="AG81" s="66"/>
      <c r="AH81" s="66"/>
      <c r="AI81" s="66"/>
      <c r="AJ81" s="66"/>
      <c r="AK81" s="66"/>
      <c r="AL81" s="66"/>
      <c r="AM81" s="66"/>
      <c r="AN81" s="66"/>
      <c r="AO81" s="66"/>
      <c r="AP81" s="66"/>
      <c r="AQ81" s="66"/>
      <c r="AR81" s="41"/>
      <c r="BE81" s="35"/>
    </row>
    <row r="82" s="2" customFormat="1" ht="24.96" customHeight="1">
      <c r="A82" s="35"/>
      <c r="B82" s="36"/>
      <c r="C82" s="20" t="s">
        <v>52</v>
      </c>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41"/>
      <c r="BE82" s="35"/>
    </row>
    <row r="83" s="2" customFormat="1" ht="6.96" customHeight="1">
      <c r="A83" s="35"/>
      <c r="B83" s="36"/>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41"/>
      <c r="BE83" s="35"/>
    </row>
    <row r="84" s="4" customFormat="1" ht="12" customHeight="1">
      <c r="A84" s="4"/>
      <c r="B84" s="67"/>
      <c r="C84" s="29" t="s">
        <v>13</v>
      </c>
      <c r="D84" s="68"/>
      <c r="E84" s="68"/>
      <c r="F84" s="68"/>
      <c r="G84" s="68"/>
      <c r="H84" s="68"/>
      <c r="I84" s="68"/>
      <c r="J84" s="68"/>
      <c r="K84" s="68"/>
      <c r="L84" s="68" t="str">
        <f>K5</f>
        <v>64025033</v>
      </c>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9"/>
      <c r="BE84" s="4"/>
    </row>
    <row r="85" s="5" customFormat="1" ht="36.96" customHeight="1">
      <c r="A85" s="5"/>
      <c r="B85" s="70"/>
      <c r="C85" s="71" t="s">
        <v>16</v>
      </c>
      <c r="D85" s="72"/>
      <c r="E85" s="72"/>
      <c r="F85" s="72"/>
      <c r="G85" s="72"/>
      <c r="H85" s="72"/>
      <c r="I85" s="72"/>
      <c r="J85" s="72"/>
      <c r="K85" s="72"/>
      <c r="L85" s="73" t="str">
        <f>K6</f>
        <v>Cyklická obnova trati v úseku Choceň (včetně) – Pardubice (mimo)</v>
      </c>
      <c r="M85" s="72"/>
      <c r="N85" s="72"/>
      <c r="O85" s="72"/>
      <c r="P85" s="72"/>
      <c r="Q85" s="72"/>
      <c r="R85" s="72"/>
      <c r="S85" s="72"/>
      <c r="T85" s="72"/>
      <c r="U85" s="72"/>
      <c r="V85" s="72"/>
      <c r="W85" s="72"/>
      <c r="X85" s="72"/>
      <c r="Y85" s="72"/>
      <c r="Z85" s="72"/>
      <c r="AA85" s="72"/>
      <c r="AB85" s="72"/>
      <c r="AC85" s="72"/>
      <c r="AD85" s="72"/>
      <c r="AE85" s="72"/>
      <c r="AF85" s="72"/>
      <c r="AG85" s="72"/>
      <c r="AH85" s="72"/>
      <c r="AI85" s="72"/>
      <c r="AJ85" s="72"/>
      <c r="AK85" s="72"/>
      <c r="AL85" s="72"/>
      <c r="AM85" s="72"/>
      <c r="AN85" s="72"/>
      <c r="AO85" s="72"/>
      <c r="AP85" s="72"/>
      <c r="AQ85" s="72"/>
      <c r="AR85" s="74"/>
      <c r="BE85" s="5"/>
    </row>
    <row r="86" s="2" customFormat="1" ht="6.96" customHeight="1">
      <c r="A86" s="35"/>
      <c r="B86" s="36"/>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41"/>
      <c r="BE86" s="35"/>
    </row>
    <row r="87" s="2" customFormat="1" ht="12" customHeight="1">
      <c r="A87" s="35"/>
      <c r="B87" s="36"/>
      <c r="C87" s="29" t="s">
        <v>20</v>
      </c>
      <c r="D87" s="37"/>
      <c r="E87" s="37"/>
      <c r="F87" s="37"/>
      <c r="G87" s="37"/>
      <c r="H87" s="37"/>
      <c r="I87" s="37"/>
      <c r="J87" s="37"/>
      <c r="K87" s="37"/>
      <c r="L87" s="75" t="str">
        <f>IF(K8="","",K8)</f>
        <v xml:space="preserve"> </v>
      </c>
      <c r="M87" s="37"/>
      <c r="N87" s="37"/>
      <c r="O87" s="37"/>
      <c r="P87" s="37"/>
      <c r="Q87" s="37"/>
      <c r="R87" s="37"/>
      <c r="S87" s="37"/>
      <c r="T87" s="37"/>
      <c r="U87" s="37"/>
      <c r="V87" s="37"/>
      <c r="W87" s="37"/>
      <c r="X87" s="37"/>
      <c r="Y87" s="37"/>
      <c r="Z87" s="37"/>
      <c r="AA87" s="37"/>
      <c r="AB87" s="37"/>
      <c r="AC87" s="37"/>
      <c r="AD87" s="37"/>
      <c r="AE87" s="37"/>
      <c r="AF87" s="37"/>
      <c r="AG87" s="37"/>
      <c r="AH87" s="37"/>
      <c r="AI87" s="29" t="s">
        <v>22</v>
      </c>
      <c r="AJ87" s="37"/>
      <c r="AK87" s="37"/>
      <c r="AL87" s="37"/>
      <c r="AM87" s="76" t="str">
        <f>IF(AN8= "","",AN8)</f>
        <v>9. 1. 2025</v>
      </c>
      <c r="AN87" s="76"/>
      <c r="AO87" s="37"/>
      <c r="AP87" s="37"/>
      <c r="AQ87" s="37"/>
      <c r="AR87" s="41"/>
      <c r="BE87" s="35"/>
    </row>
    <row r="88" s="2" customFormat="1" ht="6.96" customHeight="1">
      <c r="A88" s="35"/>
      <c r="B88" s="36"/>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41"/>
      <c r="BE88" s="35"/>
    </row>
    <row r="89" s="2" customFormat="1" ht="15.15" customHeight="1">
      <c r="A89" s="35"/>
      <c r="B89" s="36"/>
      <c r="C89" s="29" t="s">
        <v>24</v>
      </c>
      <c r="D89" s="37"/>
      <c r="E89" s="37"/>
      <c r="F89" s="37"/>
      <c r="G89" s="37"/>
      <c r="H89" s="37"/>
      <c r="I89" s="37"/>
      <c r="J89" s="37"/>
      <c r="K89" s="37"/>
      <c r="L89" s="68" t="str">
        <f>IF(E11= "","",E11)</f>
        <v xml:space="preserve"> </v>
      </c>
      <c r="M89" s="37"/>
      <c r="N89" s="37"/>
      <c r="O89" s="37"/>
      <c r="P89" s="37"/>
      <c r="Q89" s="37"/>
      <c r="R89" s="37"/>
      <c r="S89" s="37"/>
      <c r="T89" s="37"/>
      <c r="U89" s="37"/>
      <c r="V89" s="37"/>
      <c r="W89" s="37"/>
      <c r="X89" s="37"/>
      <c r="Y89" s="37"/>
      <c r="Z89" s="37"/>
      <c r="AA89" s="37"/>
      <c r="AB89" s="37"/>
      <c r="AC89" s="37"/>
      <c r="AD89" s="37"/>
      <c r="AE89" s="37"/>
      <c r="AF89" s="37"/>
      <c r="AG89" s="37"/>
      <c r="AH89" s="37"/>
      <c r="AI89" s="29" t="s">
        <v>29</v>
      </c>
      <c r="AJ89" s="37"/>
      <c r="AK89" s="37"/>
      <c r="AL89" s="37"/>
      <c r="AM89" s="77" t="str">
        <f>IF(E17="","",E17)</f>
        <v xml:space="preserve"> </v>
      </c>
      <c r="AN89" s="68"/>
      <c r="AO89" s="68"/>
      <c r="AP89" s="68"/>
      <c r="AQ89" s="37"/>
      <c r="AR89" s="41"/>
      <c r="AS89" s="78" t="s">
        <v>53</v>
      </c>
      <c r="AT89" s="79"/>
      <c r="AU89" s="80"/>
      <c r="AV89" s="80"/>
      <c r="AW89" s="80"/>
      <c r="AX89" s="80"/>
      <c r="AY89" s="80"/>
      <c r="AZ89" s="80"/>
      <c r="BA89" s="80"/>
      <c r="BB89" s="80"/>
      <c r="BC89" s="80"/>
      <c r="BD89" s="81"/>
      <c r="BE89" s="35"/>
    </row>
    <row r="90" s="2" customFormat="1" ht="15.15" customHeight="1">
      <c r="A90" s="35"/>
      <c r="B90" s="36"/>
      <c r="C90" s="29" t="s">
        <v>27</v>
      </c>
      <c r="D90" s="37"/>
      <c r="E90" s="37"/>
      <c r="F90" s="37"/>
      <c r="G90" s="37"/>
      <c r="H90" s="37"/>
      <c r="I90" s="37"/>
      <c r="J90" s="37"/>
      <c r="K90" s="37"/>
      <c r="L90" s="68" t="str">
        <f>IF(E14= "Vyplň údaj","",E14)</f>
        <v/>
      </c>
      <c r="M90" s="37"/>
      <c r="N90" s="37"/>
      <c r="O90" s="37"/>
      <c r="P90" s="37"/>
      <c r="Q90" s="37"/>
      <c r="R90" s="37"/>
      <c r="S90" s="37"/>
      <c r="T90" s="37"/>
      <c r="U90" s="37"/>
      <c r="V90" s="37"/>
      <c r="W90" s="37"/>
      <c r="X90" s="37"/>
      <c r="Y90" s="37"/>
      <c r="Z90" s="37"/>
      <c r="AA90" s="37"/>
      <c r="AB90" s="37"/>
      <c r="AC90" s="37"/>
      <c r="AD90" s="37"/>
      <c r="AE90" s="37"/>
      <c r="AF90" s="37"/>
      <c r="AG90" s="37"/>
      <c r="AH90" s="37"/>
      <c r="AI90" s="29" t="s">
        <v>31</v>
      </c>
      <c r="AJ90" s="37"/>
      <c r="AK90" s="37"/>
      <c r="AL90" s="37"/>
      <c r="AM90" s="77" t="str">
        <f>IF(E20="","",E20)</f>
        <v xml:space="preserve"> </v>
      </c>
      <c r="AN90" s="68"/>
      <c r="AO90" s="68"/>
      <c r="AP90" s="68"/>
      <c r="AQ90" s="37"/>
      <c r="AR90" s="41"/>
      <c r="AS90" s="82"/>
      <c r="AT90" s="83"/>
      <c r="AU90" s="84"/>
      <c r="AV90" s="84"/>
      <c r="AW90" s="84"/>
      <c r="AX90" s="84"/>
      <c r="AY90" s="84"/>
      <c r="AZ90" s="84"/>
      <c r="BA90" s="84"/>
      <c r="BB90" s="84"/>
      <c r="BC90" s="84"/>
      <c r="BD90" s="85"/>
      <c r="BE90" s="35"/>
    </row>
    <row r="91" s="2" customFormat="1" ht="10.8" customHeight="1">
      <c r="A91" s="35"/>
      <c r="B91" s="36"/>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41"/>
      <c r="AS91" s="86"/>
      <c r="AT91" s="87"/>
      <c r="AU91" s="88"/>
      <c r="AV91" s="88"/>
      <c r="AW91" s="88"/>
      <c r="AX91" s="88"/>
      <c r="AY91" s="88"/>
      <c r="AZ91" s="88"/>
      <c r="BA91" s="88"/>
      <c r="BB91" s="88"/>
      <c r="BC91" s="88"/>
      <c r="BD91" s="89"/>
      <c r="BE91" s="35"/>
    </row>
    <row r="92" s="2" customFormat="1" ht="29.28" customHeight="1">
      <c r="A92" s="35"/>
      <c r="B92" s="36"/>
      <c r="C92" s="90" t="s">
        <v>54</v>
      </c>
      <c r="D92" s="91"/>
      <c r="E92" s="91"/>
      <c r="F92" s="91"/>
      <c r="G92" s="91"/>
      <c r="H92" s="92"/>
      <c r="I92" s="93" t="s">
        <v>55</v>
      </c>
      <c r="J92" s="91"/>
      <c r="K92" s="91"/>
      <c r="L92" s="91"/>
      <c r="M92" s="91"/>
      <c r="N92" s="91"/>
      <c r="O92" s="91"/>
      <c r="P92" s="91"/>
      <c r="Q92" s="91"/>
      <c r="R92" s="91"/>
      <c r="S92" s="91"/>
      <c r="T92" s="91"/>
      <c r="U92" s="91"/>
      <c r="V92" s="91"/>
      <c r="W92" s="91"/>
      <c r="X92" s="91"/>
      <c r="Y92" s="91"/>
      <c r="Z92" s="91"/>
      <c r="AA92" s="91"/>
      <c r="AB92" s="91"/>
      <c r="AC92" s="91"/>
      <c r="AD92" s="91"/>
      <c r="AE92" s="91"/>
      <c r="AF92" s="91"/>
      <c r="AG92" s="94" t="s">
        <v>56</v>
      </c>
      <c r="AH92" s="91"/>
      <c r="AI92" s="91"/>
      <c r="AJ92" s="91"/>
      <c r="AK92" s="91"/>
      <c r="AL92" s="91"/>
      <c r="AM92" s="91"/>
      <c r="AN92" s="93" t="s">
        <v>57</v>
      </c>
      <c r="AO92" s="91"/>
      <c r="AP92" s="95"/>
      <c r="AQ92" s="96" t="s">
        <v>58</v>
      </c>
      <c r="AR92" s="41"/>
      <c r="AS92" s="97" t="s">
        <v>59</v>
      </c>
      <c r="AT92" s="98" t="s">
        <v>60</v>
      </c>
      <c r="AU92" s="98" t="s">
        <v>61</v>
      </c>
      <c r="AV92" s="98" t="s">
        <v>62</v>
      </c>
      <c r="AW92" s="98" t="s">
        <v>63</v>
      </c>
      <c r="AX92" s="98" t="s">
        <v>64</v>
      </c>
      <c r="AY92" s="98" t="s">
        <v>65</v>
      </c>
      <c r="AZ92" s="98" t="s">
        <v>66</v>
      </c>
      <c r="BA92" s="98" t="s">
        <v>67</v>
      </c>
      <c r="BB92" s="98" t="s">
        <v>68</v>
      </c>
      <c r="BC92" s="98" t="s">
        <v>69</v>
      </c>
      <c r="BD92" s="99" t="s">
        <v>70</v>
      </c>
      <c r="BE92" s="35"/>
    </row>
    <row r="93" s="2" customFormat="1" ht="10.8" customHeight="1">
      <c r="A93" s="35"/>
      <c r="B93" s="36"/>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41"/>
      <c r="AS93" s="100"/>
      <c r="AT93" s="101"/>
      <c r="AU93" s="101"/>
      <c r="AV93" s="101"/>
      <c r="AW93" s="101"/>
      <c r="AX93" s="101"/>
      <c r="AY93" s="101"/>
      <c r="AZ93" s="101"/>
      <c r="BA93" s="101"/>
      <c r="BB93" s="101"/>
      <c r="BC93" s="101"/>
      <c r="BD93" s="102"/>
      <c r="BE93" s="35"/>
    </row>
    <row r="94" s="6" customFormat="1" ht="32.4" customHeight="1">
      <c r="A94" s="6"/>
      <c r="B94" s="103"/>
      <c r="C94" s="104" t="s">
        <v>71</v>
      </c>
      <c r="D94" s="105"/>
      <c r="E94" s="105"/>
      <c r="F94" s="105"/>
      <c r="G94" s="105"/>
      <c r="H94" s="105"/>
      <c r="I94" s="105"/>
      <c r="J94" s="105"/>
      <c r="K94" s="105"/>
      <c r="L94" s="105"/>
      <c r="M94" s="105"/>
      <c r="N94" s="105"/>
      <c r="O94" s="105"/>
      <c r="P94" s="105"/>
      <c r="Q94" s="105"/>
      <c r="R94" s="105"/>
      <c r="S94" s="105"/>
      <c r="T94" s="105"/>
      <c r="U94" s="105"/>
      <c r="V94" s="105"/>
      <c r="W94" s="105"/>
      <c r="X94" s="105"/>
      <c r="Y94" s="105"/>
      <c r="Z94" s="105"/>
      <c r="AA94" s="105"/>
      <c r="AB94" s="105"/>
      <c r="AC94" s="105"/>
      <c r="AD94" s="105"/>
      <c r="AE94" s="105"/>
      <c r="AF94" s="105"/>
      <c r="AG94" s="106">
        <f>ROUND(AG95+SUM(AG96:AG105)+SUM(AG108:AG111)+AG123+AG139+AG151+AG159+AG169,2)</f>
        <v>0</v>
      </c>
      <c r="AH94" s="106"/>
      <c r="AI94" s="106"/>
      <c r="AJ94" s="106"/>
      <c r="AK94" s="106"/>
      <c r="AL94" s="106"/>
      <c r="AM94" s="106"/>
      <c r="AN94" s="107">
        <f>SUM(AG94,AT94)</f>
        <v>0</v>
      </c>
      <c r="AO94" s="107"/>
      <c r="AP94" s="107"/>
      <c r="AQ94" s="108" t="s">
        <v>1</v>
      </c>
      <c r="AR94" s="109"/>
      <c r="AS94" s="110">
        <f>ROUND(AS95+SUM(AS96:AS105)+SUM(AS108:AS111)+AS123+AS139+AS151+AS159+AS169,2)</f>
        <v>0</v>
      </c>
      <c r="AT94" s="111">
        <f>ROUND(SUM(AV94:AW94),2)</f>
        <v>0</v>
      </c>
      <c r="AU94" s="112">
        <f>ROUND(AU95+SUM(AU96:AU105)+SUM(AU108:AU111)+AU123+AU139+AU151+AU159+AU169,5)</f>
        <v>0</v>
      </c>
      <c r="AV94" s="111">
        <f>ROUND(AZ94*L29,2)</f>
        <v>0</v>
      </c>
      <c r="AW94" s="111">
        <f>ROUND(BA94*L30,2)</f>
        <v>0</v>
      </c>
      <c r="AX94" s="111">
        <f>ROUND(BB94*L29,2)</f>
        <v>0</v>
      </c>
      <c r="AY94" s="111">
        <f>ROUND(BC94*L30,2)</f>
        <v>0</v>
      </c>
      <c r="AZ94" s="111">
        <f>ROUND(AZ95+SUM(AZ96:AZ105)+SUM(AZ108:AZ111)+AZ123+AZ139+AZ151+AZ159+AZ169,2)</f>
        <v>0</v>
      </c>
      <c r="BA94" s="111">
        <f>ROUND(BA95+SUM(BA96:BA105)+SUM(BA108:BA111)+BA123+BA139+BA151+BA159+BA169,2)</f>
        <v>0</v>
      </c>
      <c r="BB94" s="111">
        <f>ROUND(BB95+SUM(BB96:BB105)+SUM(BB108:BB111)+BB123+BB139+BB151+BB159+BB169,2)</f>
        <v>0</v>
      </c>
      <c r="BC94" s="111">
        <f>ROUND(BC95+SUM(BC96:BC105)+SUM(BC108:BC111)+BC123+BC139+BC151+BC159+BC169,2)</f>
        <v>0</v>
      </c>
      <c r="BD94" s="113">
        <f>ROUND(BD95+SUM(BD96:BD105)+SUM(BD108:BD111)+BD123+BD139+BD151+BD159+BD169,2)</f>
        <v>0</v>
      </c>
      <c r="BE94" s="6"/>
      <c r="BS94" s="114" t="s">
        <v>72</v>
      </c>
      <c r="BT94" s="114" t="s">
        <v>73</v>
      </c>
      <c r="BU94" s="115" t="s">
        <v>74</v>
      </c>
      <c r="BV94" s="114" t="s">
        <v>75</v>
      </c>
      <c r="BW94" s="114" t="s">
        <v>5</v>
      </c>
      <c r="BX94" s="114" t="s">
        <v>76</v>
      </c>
      <c r="CL94" s="114" t="s">
        <v>1</v>
      </c>
    </row>
    <row r="95" s="7" customFormat="1" ht="24.75" customHeight="1">
      <c r="A95" s="116" t="s">
        <v>77</v>
      </c>
      <c r="B95" s="117"/>
      <c r="C95" s="118"/>
      <c r="D95" s="119" t="s">
        <v>78</v>
      </c>
      <c r="E95" s="119"/>
      <c r="F95" s="119"/>
      <c r="G95" s="119"/>
      <c r="H95" s="119"/>
      <c r="I95" s="120"/>
      <c r="J95" s="119" t="s">
        <v>79</v>
      </c>
      <c r="K95" s="119"/>
      <c r="L95" s="119"/>
      <c r="M95" s="119"/>
      <c r="N95" s="119"/>
      <c r="O95" s="119"/>
      <c r="P95" s="119"/>
      <c r="Q95" s="119"/>
      <c r="R95" s="119"/>
      <c r="S95" s="119"/>
      <c r="T95" s="119"/>
      <c r="U95" s="119"/>
      <c r="V95" s="119"/>
      <c r="W95" s="119"/>
      <c r="X95" s="119"/>
      <c r="Y95" s="119"/>
      <c r="Z95" s="119"/>
      <c r="AA95" s="119"/>
      <c r="AB95" s="119"/>
      <c r="AC95" s="119"/>
      <c r="AD95" s="119"/>
      <c r="AE95" s="119"/>
      <c r="AF95" s="119"/>
      <c r="AG95" s="121">
        <f>'So 01 - Obnova železniční...'!J30</f>
        <v>0</v>
      </c>
      <c r="AH95" s="120"/>
      <c r="AI95" s="120"/>
      <c r="AJ95" s="120"/>
      <c r="AK95" s="120"/>
      <c r="AL95" s="120"/>
      <c r="AM95" s="120"/>
      <c r="AN95" s="121">
        <f>SUM(AG95,AT95)</f>
        <v>0</v>
      </c>
      <c r="AO95" s="120"/>
      <c r="AP95" s="120"/>
      <c r="AQ95" s="122" t="s">
        <v>80</v>
      </c>
      <c r="AR95" s="123"/>
      <c r="AS95" s="124">
        <v>0</v>
      </c>
      <c r="AT95" s="125">
        <f>ROUND(SUM(AV95:AW95),2)</f>
        <v>0</v>
      </c>
      <c r="AU95" s="126">
        <f>'So 01 - Obnova železniční...'!P120</f>
        <v>0</v>
      </c>
      <c r="AV95" s="125">
        <f>'So 01 - Obnova železniční...'!J33</f>
        <v>0</v>
      </c>
      <c r="AW95" s="125">
        <f>'So 01 - Obnova železniční...'!J34</f>
        <v>0</v>
      </c>
      <c r="AX95" s="125">
        <f>'So 01 - Obnova železniční...'!J35</f>
        <v>0</v>
      </c>
      <c r="AY95" s="125">
        <f>'So 01 - Obnova železniční...'!J36</f>
        <v>0</v>
      </c>
      <c r="AZ95" s="125">
        <f>'So 01 - Obnova železniční...'!F33</f>
        <v>0</v>
      </c>
      <c r="BA95" s="125">
        <f>'So 01 - Obnova železniční...'!F34</f>
        <v>0</v>
      </c>
      <c r="BB95" s="125">
        <f>'So 01 - Obnova železniční...'!F35</f>
        <v>0</v>
      </c>
      <c r="BC95" s="125">
        <f>'So 01 - Obnova železniční...'!F36</f>
        <v>0</v>
      </c>
      <c r="BD95" s="127">
        <f>'So 01 - Obnova železniční...'!F37</f>
        <v>0</v>
      </c>
      <c r="BE95" s="7"/>
      <c r="BT95" s="128" t="s">
        <v>81</v>
      </c>
      <c r="BV95" s="128" t="s">
        <v>75</v>
      </c>
      <c r="BW95" s="128" t="s">
        <v>82</v>
      </c>
      <c r="BX95" s="128" t="s">
        <v>5</v>
      </c>
      <c r="CL95" s="128" t="s">
        <v>1</v>
      </c>
      <c r="CM95" s="128" t="s">
        <v>83</v>
      </c>
    </row>
    <row r="96" s="7" customFormat="1" ht="24.75" customHeight="1">
      <c r="A96" s="116" t="s">
        <v>77</v>
      </c>
      <c r="B96" s="117"/>
      <c r="C96" s="118"/>
      <c r="D96" s="119" t="s">
        <v>84</v>
      </c>
      <c r="E96" s="119"/>
      <c r="F96" s="119"/>
      <c r="G96" s="119"/>
      <c r="H96" s="119"/>
      <c r="I96" s="120"/>
      <c r="J96" s="119" t="s">
        <v>85</v>
      </c>
      <c r="K96" s="119"/>
      <c r="L96" s="119"/>
      <c r="M96" s="119"/>
      <c r="N96" s="119"/>
      <c r="O96" s="119"/>
      <c r="P96" s="119"/>
      <c r="Q96" s="119"/>
      <c r="R96" s="119"/>
      <c r="S96" s="119"/>
      <c r="T96" s="119"/>
      <c r="U96" s="119"/>
      <c r="V96" s="119"/>
      <c r="W96" s="119"/>
      <c r="X96" s="119"/>
      <c r="Y96" s="119"/>
      <c r="Z96" s="119"/>
      <c r="AA96" s="119"/>
      <c r="AB96" s="119"/>
      <c r="AC96" s="119"/>
      <c r="AD96" s="119"/>
      <c r="AE96" s="119"/>
      <c r="AF96" s="119"/>
      <c r="AG96" s="121">
        <f>'So 02 - Obnova železniční...'!J30</f>
        <v>0</v>
      </c>
      <c r="AH96" s="120"/>
      <c r="AI96" s="120"/>
      <c r="AJ96" s="120"/>
      <c r="AK96" s="120"/>
      <c r="AL96" s="120"/>
      <c r="AM96" s="120"/>
      <c r="AN96" s="121">
        <f>SUM(AG96,AT96)</f>
        <v>0</v>
      </c>
      <c r="AO96" s="120"/>
      <c r="AP96" s="120"/>
      <c r="AQ96" s="122" t="s">
        <v>80</v>
      </c>
      <c r="AR96" s="123"/>
      <c r="AS96" s="124">
        <v>0</v>
      </c>
      <c r="AT96" s="125">
        <f>ROUND(SUM(AV96:AW96),2)</f>
        <v>0</v>
      </c>
      <c r="AU96" s="126">
        <f>'So 02 - Obnova železniční...'!P119</f>
        <v>0</v>
      </c>
      <c r="AV96" s="125">
        <f>'So 02 - Obnova železniční...'!J33</f>
        <v>0</v>
      </c>
      <c r="AW96" s="125">
        <f>'So 02 - Obnova železniční...'!J34</f>
        <v>0</v>
      </c>
      <c r="AX96" s="125">
        <f>'So 02 - Obnova železniční...'!J35</f>
        <v>0</v>
      </c>
      <c r="AY96" s="125">
        <f>'So 02 - Obnova železniční...'!J36</f>
        <v>0</v>
      </c>
      <c r="AZ96" s="125">
        <f>'So 02 - Obnova železniční...'!F33</f>
        <v>0</v>
      </c>
      <c r="BA96" s="125">
        <f>'So 02 - Obnova železniční...'!F34</f>
        <v>0</v>
      </c>
      <c r="BB96" s="125">
        <f>'So 02 - Obnova železniční...'!F35</f>
        <v>0</v>
      </c>
      <c r="BC96" s="125">
        <f>'So 02 - Obnova železniční...'!F36</f>
        <v>0</v>
      </c>
      <c r="BD96" s="127">
        <f>'So 02 - Obnova železniční...'!F37</f>
        <v>0</v>
      </c>
      <c r="BE96" s="7"/>
      <c r="BT96" s="128" t="s">
        <v>81</v>
      </c>
      <c r="BV96" s="128" t="s">
        <v>75</v>
      </c>
      <c r="BW96" s="128" t="s">
        <v>86</v>
      </c>
      <c r="BX96" s="128" t="s">
        <v>5</v>
      </c>
      <c r="CL96" s="128" t="s">
        <v>1</v>
      </c>
      <c r="CM96" s="128" t="s">
        <v>83</v>
      </c>
    </row>
    <row r="97" s="7" customFormat="1" ht="24.75" customHeight="1">
      <c r="A97" s="116" t="s">
        <v>77</v>
      </c>
      <c r="B97" s="117"/>
      <c r="C97" s="118"/>
      <c r="D97" s="119" t="s">
        <v>87</v>
      </c>
      <c r="E97" s="119"/>
      <c r="F97" s="119"/>
      <c r="G97" s="119"/>
      <c r="H97" s="119"/>
      <c r="I97" s="120"/>
      <c r="J97" s="119" t="s">
        <v>88</v>
      </c>
      <c r="K97" s="119"/>
      <c r="L97" s="119"/>
      <c r="M97" s="119"/>
      <c r="N97" s="119"/>
      <c r="O97" s="119"/>
      <c r="P97" s="119"/>
      <c r="Q97" s="119"/>
      <c r="R97" s="119"/>
      <c r="S97" s="119"/>
      <c r="T97" s="119"/>
      <c r="U97" s="119"/>
      <c r="V97" s="119"/>
      <c r="W97" s="119"/>
      <c r="X97" s="119"/>
      <c r="Y97" s="119"/>
      <c r="Z97" s="119"/>
      <c r="AA97" s="119"/>
      <c r="AB97" s="119"/>
      <c r="AC97" s="119"/>
      <c r="AD97" s="119"/>
      <c r="AE97" s="119"/>
      <c r="AF97" s="119"/>
      <c r="AG97" s="121">
        <f>'So 03 - Obnova železniční...'!J30</f>
        <v>0</v>
      </c>
      <c r="AH97" s="120"/>
      <c r="AI97" s="120"/>
      <c r="AJ97" s="120"/>
      <c r="AK97" s="120"/>
      <c r="AL97" s="120"/>
      <c r="AM97" s="120"/>
      <c r="AN97" s="121">
        <f>SUM(AG97,AT97)</f>
        <v>0</v>
      </c>
      <c r="AO97" s="120"/>
      <c r="AP97" s="120"/>
      <c r="AQ97" s="122" t="s">
        <v>80</v>
      </c>
      <c r="AR97" s="123"/>
      <c r="AS97" s="124">
        <v>0</v>
      </c>
      <c r="AT97" s="125">
        <f>ROUND(SUM(AV97:AW97),2)</f>
        <v>0</v>
      </c>
      <c r="AU97" s="126">
        <f>'So 03 - Obnova železniční...'!P117</f>
        <v>0</v>
      </c>
      <c r="AV97" s="125">
        <f>'So 03 - Obnova železniční...'!J33</f>
        <v>0</v>
      </c>
      <c r="AW97" s="125">
        <f>'So 03 - Obnova železniční...'!J34</f>
        <v>0</v>
      </c>
      <c r="AX97" s="125">
        <f>'So 03 - Obnova železniční...'!J35</f>
        <v>0</v>
      </c>
      <c r="AY97" s="125">
        <f>'So 03 - Obnova železniční...'!J36</f>
        <v>0</v>
      </c>
      <c r="AZ97" s="125">
        <f>'So 03 - Obnova železniční...'!F33</f>
        <v>0</v>
      </c>
      <c r="BA97" s="125">
        <f>'So 03 - Obnova železniční...'!F34</f>
        <v>0</v>
      </c>
      <c r="BB97" s="125">
        <f>'So 03 - Obnova železniční...'!F35</f>
        <v>0</v>
      </c>
      <c r="BC97" s="125">
        <f>'So 03 - Obnova železniční...'!F36</f>
        <v>0</v>
      </c>
      <c r="BD97" s="127">
        <f>'So 03 - Obnova železniční...'!F37</f>
        <v>0</v>
      </c>
      <c r="BE97" s="7"/>
      <c r="BT97" s="128" t="s">
        <v>81</v>
      </c>
      <c r="BV97" s="128" t="s">
        <v>75</v>
      </c>
      <c r="BW97" s="128" t="s">
        <v>89</v>
      </c>
      <c r="BX97" s="128" t="s">
        <v>5</v>
      </c>
      <c r="CL97" s="128" t="s">
        <v>1</v>
      </c>
      <c r="CM97" s="128" t="s">
        <v>83</v>
      </c>
    </row>
    <row r="98" s="7" customFormat="1" ht="24.75" customHeight="1">
      <c r="A98" s="116" t="s">
        <v>77</v>
      </c>
      <c r="B98" s="117"/>
      <c r="C98" s="118"/>
      <c r="D98" s="119" t="s">
        <v>90</v>
      </c>
      <c r="E98" s="119"/>
      <c r="F98" s="119"/>
      <c r="G98" s="119"/>
      <c r="H98" s="119"/>
      <c r="I98" s="120"/>
      <c r="J98" s="119" t="s">
        <v>91</v>
      </c>
      <c r="K98" s="119"/>
      <c r="L98" s="119"/>
      <c r="M98" s="119"/>
      <c r="N98" s="119"/>
      <c r="O98" s="119"/>
      <c r="P98" s="119"/>
      <c r="Q98" s="119"/>
      <c r="R98" s="119"/>
      <c r="S98" s="119"/>
      <c r="T98" s="119"/>
      <c r="U98" s="119"/>
      <c r="V98" s="119"/>
      <c r="W98" s="119"/>
      <c r="X98" s="119"/>
      <c r="Y98" s="119"/>
      <c r="Z98" s="119"/>
      <c r="AA98" s="119"/>
      <c r="AB98" s="119"/>
      <c r="AC98" s="119"/>
      <c r="AD98" s="119"/>
      <c r="AE98" s="119"/>
      <c r="AF98" s="119"/>
      <c r="AG98" s="121">
        <f>'SO 04 - Obnova železniční...'!J30</f>
        <v>0</v>
      </c>
      <c r="AH98" s="120"/>
      <c r="AI98" s="120"/>
      <c r="AJ98" s="120"/>
      <c r="AK98" s="120"/>
      <c r="AL98" s="120"/>
      <c r="AM98" s="120"/>
      <c r="AN98" s="121">
        <f>SUM(AG98,AT98)</f>
        <v>0</v>
      </c>
      <c r="AO98" s="120"/>
      <c r="AP98" s="120"/>
      <c r="AQ98" s="122" t="s">
        <v>80</v>
      </c>
      <c r="AR98" s="123"/>
      <c r="AS98" s="124">
        <v>0</v>
      </c>
      <c r="AT98" s="125">
        <f>ROUND(SUM(AV98:AW98),2)</f>
        <v>0</v>
      </c>
      <c r="AU98" s="126">
        <f>'SO 04 - Obnova železniční...'!P121</f>
        <v>0</v>
      </c>
      <c r="AV98" s="125">
        <f>'SO 04 - Obnova železniční...'!J33</f>
        <v>0</v>
      </c>
      <c r="AW98" s="125">
        <f>'SO 04 - Obnova železniční...'!J34</f>
        <v>0</v>
      </c>
      <c r="AX98" s="125">
        <f>'SO 04 - Obnova železniční...'!J35</f>
        <v>0</v>
      </c>
      <c r="AY98" s="125">
        <f>'SO 04 - Obnova železniční...'!J36</f>
        <v>0</v>
      </c>
      <c r="AZ98" s="125">
        <f>'SO 04 - Obnova železniční...'!F33</f>
        <v>0</v>
      </c>
      <c r="BA98" s="125">
        <f>'SO 04 - Obnova železniční...'!F34</f>
        <v>0</v>
      </c>
      <c r="BB98" s="125">
        <f>'SO 04 - Obnova železniční...'!F35</f>
        <v>0</v>
      </c>
      <c r="BC98" s="125">
        <f>'SO 04 - Obnova železniční...'!F36</f>
        <v>0</v>
      </c>
      <c r="BD98" s="127">
        <f>'SO 04 - Obnova železniční...'!F37</f>
        <v>0</v>
      </c>
      <c r="BE98" s="7"/>
      <c r="BT98" s="128" t="s">
        <v>81</v>
      </c>
      <c r="BV98" s="128" t="s">
        <v>75</v>
      </c>
      <c r="BW98" s="128" t="s">
        <v>92</v>
      </c>
      <c r="BX98" s="128" t="s">
        <v>5</v>
      </c>
      <c r="CL98" s="128" t="s">
        <v>1</v>
      </c>
      <c r="CM98" s="128" t="s">
        <v>83</v>
      </c>
    </row>
    <row r="99" s="7" customFormat="1" ht="24.75" customHeight="1">
      <c r="A99" s="116" t="s">
        <v>77</v>
      </c>
      <c r="B99" s="117"/>
      <c r="C99" s="118"/>
      <c r="D99" s="119" t="s">
        <v>93</v>
      </c>
      <c r="E99" s="119"/>
      <c r="F99" s="119"/>
      <c r="G99" s="119"/>
      <c r="H99" s="119"/>
      <c r="I99" s="120"/>
      <c r="J99" s="119" t="s">
        <v>94</v>
      </c>
      <c r="K99" s="119"/>
      <c r="L99" s="119"/>
      <c r="M99" s="119"/>
      <c r="N99" s="119"/>
      <c r="O99" s="119"/>
      <c r="P99" s="119"/>
      <c r="Q99" s="119"/>
      <c r="R99" s="119"/>
      <c r="S99" s="119"/>
      <c r="T99" s="119"/>
      <c r="U99" s="119"/>
      <c r="V99" s="119"/>
      <c r="W99" s="119"/>
      <c r="X99" s="119"/>
      <c r="Y99" s="119"/>
      <c r="Z99" s="119"/>
      <c r="AA99" s="119"/>
      <c r="AB99" s="119"/>
      <c r="AC99" s="119"/>
      <c r="AD99" s="119"/>
      <c r="AE99" s="119"/>
      <c r="AF99" s="119"/>
      <c r="AG99" s="121">
        <f>'SO 05 - Obnova železniční...'!J30</f>
        <v>0</v>
      </c>
      <c r="AH99" s="120"/>
      <c r="AI99" s="120"/>
      <c r="AJ99" s="120"/>
      <c r="AK99" s="120"/>
      <c r="AL99" s="120"/>
      <c r="AM99" s="120"/>
      <c r="AN99" s="121">
        <f>SUM(AG99,AT99)</f>
        <v>0</v>
      </c>
      <c r="AO99" s="120"/>
      <c r="AP99" s="120"/>
      <c r="AQ99" s="122" t="s">
        <v>80</v>
      </c>
      <c r="AR99" s="123"/>
      <c r="AS99" s="124">
        <v>0</v>
      </c>
      <c r="AT99" s="125">
        <f>ROUND(SUM(AV99:AW99),2)</f>
        <v>0</v>
      </c>
      <c r="AU99" s="126">
        <f>'SO 05 - Obnova železniční...'!P116</f>
        <v>0</v>
      </c>
      <c r="AV99" s="125">
        <f>'SO 05 - Obnova železniční...'!J33</f>
        <v>0</v>
      </c>
      <c r="AW99" s="125">
        <f>'SO 05 - Obnova železniční...'!J34</f>
        <v>0</v>
      </c>
      <c r="AX99" s="125">
        <f>'SO 05 - Obnova železniční...'!J35</f>
        <v>0</v>
      </c>
      <c r="AY99" s="125">
        <f>'SO 05 - Obnova železniční...'!J36</f>
        <v>0</v>
      </c>
      <c r="AZ99" s="125">
        <f>'SO 05 - Obnova železniční...'!F33</f>
        <v>0</v>
      </c>
      <c r="BA99" s="125">
        <f>'SO 05 - Obnova železniční...'!F34</f>
        <v>0</v>
      </c>
      <c r="BB99" s="125">
        <f>'SO 05 - Obnova železniční...'!F35</f>
        <v>0</v>
      </c>
      <c r="BC99" s="125">
        <f>'SO 05 - Obnova železniční...'!F36</f>
        <v>0</v>
      </c>
      <c r="BD99" s="127">
        <f>'SO 05 - Obnova železniční...'!F37</f>
        <v>0</v>
      </c>
      <c r="BE99" s="7"/>
      <c r="BT99" s="128" t="s">
        <v>81</v>
      </c>
      <c r="BV99" s="128" t="s">
        <v>75</v>
      </c>
      <c r="BW99" s="128" t="s">
        <v>95</v>
      </c>
      <c r="BX99" s="128" t="s">
        <v>5</v>
      </c>
      <c r="CL99" s="128" t="s">
        <v>1</v>
      </c>
      <c r="CM99" s="128" t="s">
        <v>83</v>
      </c>
    </row>
    <row r="100" s="7" customFormat="1" ht="24.75" customHeight="1">
      <c r="A100" s="116" t="s">
        <v>77</v>
      </c>
      <c r="B100" s="117"/>
      <c r="C100" s="118"/>
      <c r="D100" s="119" t="s">
        <v>96</v>
      </c>
      <c r="E100" s="119"/>
      <c r="F100" s="119"/>
      <c r="G100" s="119"/>
      <c r="H100" s="119"/>
      <c r="I100" s="120"/>
      <c r="J100" s="119" t="s">
        <v>97</v>
      </c>
      <c r="K100" s="119"/>
      <c r="L100" s="119"/>
      <c r="M100" s="119"/>
      <c r="N100" s="119"/>
      <c r="O100" s="119"/>
      <c r="P100" s="119"/>
      <c r="Q100" s="119"/>
      <c r="R100" s="119"/>
      <c r="S100" s="119"/>
      <c r="T100" s="119"/>
      <c r="U100" s="119"/>
      <c r="V100" s="119"/>
      <c r="W100" s="119"/>
      <c r="X100" s="119"/>
      <c r="Y100" s="119"/>
      <c r="Z100" s="119"/>
      <c r="AA100" s="119"/>
      <c r="AB100" s="119"/>
      <c r="AC100" s="119"/>
      <c r="AD100" s="119"/>
      <c r="AE100" s="119"/>
      <c r="AF100" s="119"/>
      <c r="AG100" s="121">
        <f>'SO 06 - Obnova železniční...'!J30</f>
        <v>0</v>
      </c>
      <c r="AH100" s="120"/>
      <c r="AI100" s="120"/>
      <c r="AJ100" s="120"/>
      <c r="AK100" s="120"/>
      <c r="AL100" s="120"/>
      <c r="AM100" s="120"/>
      <c r="AN100" s="121">
        <f>SUM(AG100,AT100)</f>
        <v>0</v>
      </c>
      <c r="AO100" s="120"/>
      <c r="AP100" s="120"/>
      <c r="AQ100" s="122" t="s">
        <v>80</v>
      </c>
      <c r="AR100" s="123"/>
      <c r="AS100" s="124">
        <v>0</v>
      </c>
      <c r="AT100" s="125">
        <f>ROUND(SUM(AV100:AW100),2)</f>
        <v>0</v>
      </c>
      <c r="AU100" s="126">
        <f>'SO 06 - Obnova železniční...'!P121</f>
        <v>0</v>
      </c>
      <c r="AV100" s="125">
        <f>'SO 06 - Obnova železniční...'!J33</f>
        <v>0</v>
      </c>
      <c r="AW100" s="125">
        <f>'SO 06 - Obnova železniční...'!J34</f>
        <v>0</v>
      </c>
      <c r="AX100" s="125">
        <f>'SO 06 - Obnova železniční...'!J35</f>
        <v>0</v>
      </c>
      <c r="AY100" s="125">
        <f>'SO 06 - Obnova železniční...'!J36</f>
        <v>0</v>
      </c>
      <c r="AZ100" s="125">
        <f>'SO 06 - Obnova železniční...'!F33</f>
        <v>0</v>
      </c>
      <c r="BA100" s="125">
        <f>'SO 06 - Obnova železniční...'!F34</f>
        <v>0</v>
      </c>
      <c r="BB100" s="125">
        <f>'SO 06 - Obnova železniční...'!F35</f>
        <v>0</v>
      </c>
      <c r="BC100" s="125">
        <f>'SO 06 - Obnova železniční...'!F36</f>
        <v>0</v>
      </c>
      <c r="BD100" s="127">
        <f>'SO 06 - Obnova železniční...'!F37</f>
        <v>0</v>
      </c>
      <c r="BE100" s="7"/>
      <c r="BT100" s="128" t="s">
        <v>81</v>
      </c>
      <c r="BV100" s="128" t="s">
        <v>75</v>
      </c>
      <c r="BW100" s="128" t="s">
        <v>98</v>
      </c>
      <c r="BX100" s="128" t="s">
        <v>5</v>
      </c>
      <c r="CL100" s="128" t="s">
        <v>1</v>
      </c>
      <c r="CM100" s="128" t="s">
        <v>83</v>
      </c>
    </row>
    <row r="101" s="7" customFormat="1" ht="24.75" customHeight="1">
      <c r="A101" s="116" t="s">
        <v>77</v>
      </c>
      <c r="B101" s="117"/>
      <c r="C101" s="118"/>
      <c r="D101" s="119" t="s">
        <v>99</v>
      </c>
      <c r="E101" s="119"/>
      <c r="F101" s="119"/>
      <c r="G101" s="119"/>
      <c r="H101" s="119"/>
      <c r="I101" s="120"/>
      <c r="J101" s="119" t="s">
        <v>100</v>
      </c>
      <c r="K101" s="119"/>
      <c r="L101" s="119"/>
      <c r="M101" s="119"/>
      <c r="N101" s="119"/>
      <c r="O101" s="119"/>
      <c r="P101" s="119"/>
      <c r="Q101" s="119"/>
      <c r="R101" s="119"/>
      <c r="S101" s="119"/>
      <c r="T101" s="119"/>
      <c r="U101" s="119"/>
      <c r="V101" s="119"/>
      <c r="W101" s="119"/>
      <c r="X101" s="119"/>
      <c r="Y101" s="119"/>
      <c r="Z101" s="119"/>
      <c r="AA101" s="119"/>
      <c r="AB101" s="119"/>
      <c r="AC101" s="119"/>
      <c r="AD101" s="119"/>
      <c r="AE101" s="119"/>
      <c r="AF101" s="119"/>
      <c r="AG101" s="121">
        <f>'SO 07 - Obnova železniční...'!J30</f>
        <v>0</v>
      </c>
      <c r="AH101" s="120"/>
      <c r="AI101" s="120"/>
      <c r="AJ101" s="120"/>
      <c r="AK101" s="120"/>
      <c r="AL101" s="120"/>
      <c r="AM101" s="120"/>
      <c r="AN101" s="121">
        <f>SUM(AG101,AT101)</f>
        <v>0</v>
      </c>
      <c r="AO101" s="120"/>
      <c r="AP101" s="120"/>
      <c r="AQ101" s="122" t="s">
        <v>80</v>
      </c>
      <c r="AR101" s="123"/>
      <c r="AS101" s="124">
        <v>0</v>
      </c>
      <c r="AT101" s="125">
        <f>ROUND(SUM(AV101:AW101),2)</f>
        <v>0</v>
      </c>
      <c r="AU101" s="126">
        <f>'SO 07 - Obnova železniční...'!P116</f>
        <v>0</v>
      </c>
      <c r="AV101" s="125">
        <f>'SO 07 - Obnova železniční...'!J33</f>
        <v>0</v>
      </c>
      <c r="AW101" s="125">
        <f>'SO 07 - Obnova železniční...'!J34</f>
        <v>0</v>
      </c>
      <c r="AX101" s="125">
        <f>'SO 07 - Obnova železniční...'!J35</f>
        <v>0</v>
      </c>
      <c r="AY101" s="125">
        <f>'SO 07 - Obnova železniční...'!J36</f>
        <v>0</v>
      </c>
      <c r="AZ101" s="125">
        <f>'SO 07 - Obnova železniční...'!F33</f>
        <v>0</v>
      </c>
      <c r="BA101" s="125">
        <f>'SO 07 - Obnova železniční...'!F34</f>
        <v>0</v>
      </c>
      <c r="BB101" s="125">
        <f>'SO 07 - Obnova železniční...'!F35</f>
        <v>0</v>
      </c>
      <c r="BC101" s="125">
        <f>'SO 07 - Obnova železniční...'!F36</f>
        <v>0</v>
      </c>
      <c r="BD101" s="127">
        <f>'SO 07 - Obnova železniční...'!F37</f>
        <v>0</v>
      </c>
      <c r="BE101" s="7"/>
      <c r="BT101" s="128" t="s">
        <v>81</v>
      </c>
      <c r="BV101" s="128" t="s">
        <v>75</v>
      </c>
      <c r="BW101" s="128" t="s">
        <v>101</v>
      </c>
      <c r="BX101" s="128" t="s">
        <v>5</v>
      </c>
      <c r="CL101" s="128" t="s">
        <v>1</v>
      </c>
      <c r="CM101" s="128" t="s">
        <v>83</v>
      </c>
    </row>
    <row r="102" s="7" customFormat="1" ht="24.75" customHeight="1">
      <c r="A102" s="116" t="s">
        <v>77</v>
      </c>
      <c r="B102" s="117"/>
      <c r="C102" s="118"/>
      <c r="D102" s="119" t="s">
        <v>102</v>
      </c>
      <c r="E102" s="119"/>
      <c r="F102" s="119"/>
      <c r="G102" s="119"/>
      <c r="H102" s="119"/>
      <c r="I102" s="120"/>
      <c r="J102" s="119" t="s">
        <v>103</v>
      </c>
      <c r="K102" s="119"/>
      <c r="L102" s="119"/>
      <c r="M102" s="119"/>
      <c r="N102" s="119"/>
      <c r="O102" s="119"/>
      <c r="P102" s="119"/>
      <c r="Q102" s="119"/>
      <c r="R102" s="119"/>
      <c r="S102" s="119"/>
      <c r="T102" s="119"/>
      <c r="U102" s="119"/>
      <c r="V102" s="119"/>
      <c r="W102" s="119"/>
      <c r="X102" s="119"/>
      <c r="Y102" s="119"/>
      <c r="Z102" s="119"/>
      <c r="AA102" s="119"/>
      <c r="AB102" s="119"/>
      <c r="AC102" s="119"/>
      <c r="AD102" s="119"/>
      <c r="AE102" s="119"/>
      <c r="AF102" s="119"/>
      <c r="AG102" s="121">
        <f>'SO 08 - Obnova železniční...'!J30</f>
        <v>0</v>
      </c>
      <c r="AH102" s="120"/>
      <c r="AI102" s="120"/>
      <c r="AJ102" s="120"/>
      <c r="AK102" s="120"/>
      <c r="AL102" s="120"/>
      <c r="AM102" s="120"/>
      <c r="AN102" s="121">
        <f>SUM(AG102,AT102)</f>
        <v>0</v>
      </c>
      <c r="AO102" s="120"/>
      <c r="AP102" s="120"/>
      <c r="AQ102" s="122" t="s">
        <v>80</v>
      </c>
      <c r="AR102" s="123"/>
      <c r="AS102" s="124">
        <v>0</v>
      </c>
      <c r="AT102" s="125">
        <f>ROUND(SUM(AV102:AW102),2)</f>
        <v>0</v>
      </c>
      <c r="AU102" s="126">
        <f>'SO 08 - Obnova železniční...'!P116</f>
        <v>0</v>
      </c>
      <c r="AV102" s="125">
        <f>'SO 08 - Obnova železniční...'!J33</f>
        <v>0</v>
      </c>
      <c r="AW102" s="125">
        <f>'SO 08 - Obnova železniční...'!J34</f>
        <v>0</v>
      </c>
      <c r="AX102" s="125">
        <f>'SO 08 - Obnova železniční...'!J35</f>
        <v>0</v>
      </c>
      <c r="AY102" s="125">
        <f>'SO 08 - Obnova železniční...'!J36</f>
        <v>0</v>
      </c>
      <c r="AZ102" s="125">
        <f>'SO 08 - Obnova železniční...'!F33</f>
        <v>0</v>
      </c>
      <c r="BA102" s="125">
        <f>'SO 08 - Obnova železniční...'!F34</f>
        <v>0</v>
      </c>
      <c r="BB102" s="125">
        <f>'SO 08 - Obnova železniční...'!F35</f>
        <v>0</v>
      </c>
      <c r="BC102" s="125">
        <f>'SO 08 - Obnova železniční...'!F36</f>
        <v>0</v>
      </c>
      <c r="BD102" s="127">
        <f>'SO 08 - Obnova železniční...'!F37</f>
        <v>0</v>
      </c>
      <c r="BE102" s="7"/>
      <c r="BT102" s="128" t="s">
        <v>81</v>
      </c>
      <c r="BV102" s="128" t="s">
        <v>75</v>
      </c>
      <c r="BW102" s="128" t="s">
        <v>104</v>
      </c>
      <c r="BX102" s="128" t="s">
        <v>5</v>
      </c>
      <c r="CL102" s="128" t="s">
        <v>1</v>
      </c>
      <c r="CM102" s="128" t="s">
        <v>83</v>
      </c>
    </row>
    <row r="103" s="7" customFormat="1" ht="24.75" customHeight="1">
      <c r="A103" s="116" t="s">
        <v>77</v>
      </c>
      <c r="B103" s="117"/>
      <c r="C103" s="118"/>
      <c r="D103" s="119" t="s">
        <v>105</v>
      </c>
      <c r="E103" s="119"/>
      <c r="F103" s="119"/>
      <c r="G103" s="119"/>
      <c r="H103" s="119"/>
      <c r="I103" s="120"/>
      <c r="J103" s="119" t="s">
        <v>106</v>
      </c>
      <c r="K103" s="119"/>
      <c r="L103" s="119"/>
      <c r="M103" s="119"/>
      <c r="N103" s="119"/>
      <c r="O103" s="119"/>
      <c r="P103" s="119"/>
      <c r="Q103" s="119"/>
      <c r="R103" s="119"/>
      <c r="S103" s="119"/>
      <c r="T103" s="119"/>
      <c r="U103" s="119"/>
      <c r="V103" s="119"/>
      <c r="W103" s="119"/>
      <c r="X103" s="119"/>
      <c r="Y103" s="119"/>
      <c r="Z103" s="119"/>
      <c r="AA103" s="119"/>
      <c r="AB103" s="119"/>
      <c r="AC103" s="119"/>
      <c r="AD103" s="119"/>
      <c r="AE103" s="119"/>
      <c r="AF103" s="119"/>
      <c r="AG103" s="121">
        <f>'SO 09 - Obnova železniční...'!J30</f>
        <v>0</v>
      </c>
      <c r="AH103" s="120"/>
      <c r="AI103" s="120"/>
      <c r="AJ103" s="120"/>
      <c r="AK103" s="120"/>
      <c r="AL103" s="120"/>
      <c r="AM103" s="120"/>
      <c r="AN103" s="121">
        <f>SUM(AG103,AT103)</f>
        <v>0</v>
      </c>
      <c r="AO103" s="120"/>
      <c r="AP103" s="120"/>
      <c r="AQ103" s="122" t="s">
        <v>80</v>
      </c>
      <c r="AR103" s="123"/>
      <c r="AS103" s="124">
        <v>0</v>
      </c>
      <c r="AT103" s="125">
        <f>ROUND(SUM(AV103:AW103),2)</f>
        <v>0</v>
      </c>
      <c r="AU103" s="126">
        <f>'SO 09 - Obnova železniční...'!P116</f>
        <v>0</v>
      </c>
      <c r="AV103" s="125">
        <f>'SO 09 - Obnova železniční...'!J33</f>
        <v>0</v>
      </c>
      <c r="AW103" s="125">
        <f>'SO 09 - Obnova železniční...'!J34</f>
        <v>0</v>
      </c>
      <c r="AX103" s="125">
        <f>'SO 09 - Obnova železniční...'!J35</f>
        <v>0</v>
      </c>
      <c r="AY103" s="125">
        <f>'SO 09 - Obnova železniční...'!J36</f>
        <v>0</v>
      </c>
      <c r="AZ103" s="125">
        <f>'SO 09 - Obnova železniční...'!F33</f>
        <v>0</v>
      </c>
      <c r="BA103" s="125">
        <f>'SO 09 - Obnova železniční...'!F34</f>
        <v>0</v>
      </c>
      <c r="BB103" s="125">
        <f>'SO 09 - Obnova železniční...'!F35</f>
        <v>0</v>
      </c>
      <c r="BC103" s="125">
        <f>'SO 09 - Obnova železniční...'!F36</f>
        <v>0</v>
      </c>
      <c r="BD103" s="127">
        <f>'SO 09 - Obnova železniční...'!F37</f>
        <v>0</v>
      </c>
      <c r="BE103" s="7"/>
      <c r="BT103" s="128" t="s">
        <v>81</v>
      </c>
      <c r="BV103" s="128" t="s">
        <v>75</v>
      </c>
      <c r="BW103" s="128" t="s">
        <v>107</v>
      </c>
      <c r="BX103" s="128" t="s">
        <v>5</v>
      </c>
      <c r="CL103" s="128" t="s">
        <v>1</v>
      </c>
      <c r="CM103" s="128" t="s">
        <v>83</v>
      </c>
    </row>
    <row r="104" s="7" customFormat="1" ht="24.75" customHeight="1">
      <c r="A104" s="116" t="s">
        <v>77</v>
      </c>
      <c r="B104" s="117"/>
      <c r="C104" s="118"/>
      <c r="D104" s="119" t="s">
        <v>108</v>
      </c>
      <c r="E104" s="119"/>
      <c r="F104" s="119"/>
      <c r="G104" s="119"/>
      <c r="H104" s="119"/>
      <c r="I104" s="120"/>
      <c r="J104" s="119" t="s">
        <v>109</v>
      </c>
      <c r="K104" s="119"/>
      <c r="L104" s="119"/>
      <c r="M104" s="119"/>
      <c r="N104" s="119"/>
      <c r="O104" s="119"/>
      <c r="P104" s="119"/>
      <c r="Q104" s="119"/>
      <c r="R104" s="119"/>
      <c r="S104" s="119"/>
      <c r="T104" s="119"/>
      <c r="U104" s="119"/>
      <c r="V104" s="119"/>
      <c r="W104" s="119"/>
      <c r="X104" s="119"/>
      <c r="Y104" s="119"/>
      <c r="Z104" s="119"/>
      <c r="AA104" s="119"/>
      <c r="AB104" s="119"/>
      <c r="AC104" s="119"/>
      <c r="AD104" s="119"/>
      <c r="AE104" s="119"/>
      <c r="AF104" s="119"/>
      <c r="AG104" s="121">
        <f>'SO 10 - Obnova železniční...'!J30</f>
        <v>0</v>
      </c>
      <c r="AH104" s="120"/>
      <c r="AI104" s="120"/>
      <c r="AJ104" s="120"/>
      <c r="AK104" s="120"/>
      <c r="AL104" s="120"/>
      <c r="AM104" s="120"/>
      <c r="AN104" s="121">
        <f>SUM(AG104,AT104)</f>
        <v>0</v>
      </c>
      <c r="AO104" s="120"/>
      <c r="AP104" s="120"/>
      <c r="AQ104" s="122" t="s">
        <v>80</v>
      </c>
      <c r="AR104" s="123"/>
      <c r="AS104" s="124">
        <v>0</v>
      </c>
      <c r="AT104" s="125">
        <f>ROUND(SUM(AV104:AW104),2)</f>
        <v>0</v>
      </c>
      <c r="AU104" s="126">
        <f>'SO 10 - Obnova železniční...'!P119</f>
        <v>0</v>
      </c>
      <c r="AV104" s="125">
        <f>'SO 10 - Obnova železniční...'!J33</f>
        <v>0</v>
      </c>
      <c r="AW104" s="125">
        <f>'SO 10 - Obnova železniční...'!J34</f>
        <v>0</v>
      </c>
      <c r="AX104" s="125">
        <f>'SO 10 - Obnova železniční...'!J35</f>
        <v>0</v>
      </c>
      <c r="AY104" s="125">
        <f>'SO 10 - Obnova železniční...'!J36</f>
        <v>0</v>
      </c>
      <c r="AZ104" s="125">
        <f>'SO 10 - Obnova železniční...'!F33</f>
        <v>0</v>
      </c>
      <c r="BA104" s="125">
        <f>'SO 10 - Obnova železniční...'!F34</f>
        <v>0</v>
      </c>
      <c r="BB104" s="125">
        <f>'SO 10 - Obnova železniční...'!F35</f>
        <v>0</v>
      </c>
      <c r="BC104" s="125">
        <f>'SO 10 - Obnova železniční...'!F36</f>
        <v>0</v>
      </c>
      <c r="BD104" s="127">
        <f>'SO 10 - Obnova železniční...'!F37</f>
        <v>0</v>
      </c>
      <c r="BE104" s="7"/>
      <c r="BT104" s="128" t="s">
        <v>81</v>
      </c>
      <c r="BV104" s="128" t="s">
        <v>75</v>
      </c>
      <c r="BW104" s="128" t="s">
        <v>110</v>
      </c>
      <c r="BX104" s="128" t="s">
        <v>5</v>
      </c>
      <c r="CL104" s="128" t="s">
        <v>1</v>
      </c>
      <c r="CM104" s="128" t="s">
        <v>83</v>
      </c>
    </row>
    <row r="105" s="7" customFormat="1" ht="24.75" customHeight="1">
      <c r="A105" s="7"/>
      <c r="B105" s="117"/>
      <c r="C105" s="118"/>
      <c r="D105" s="119" t="s">
        <v>111</v>
      </c>
      <c r="E105" s="119"/>
      <c r="F105" s="119"/>
      <c r="G105" s="119"/>
      <c r="H105" s="119"/>
      <c r="I105" s="120"/>
      <c r="J105" s="119" t="s">
        <v>112</v>
      </c>
      <c r="K105" s="119"/>
      <c r="L105" s="119"/>
      <c r="M105" s="119"/>
      <c r="N105" s="119"/>
      <c r="O105" s="119"/>
      <c r="P105" s="119"/>
      <c r="Q105" s="119"/>
      <c r="R105" s="119"/>
      <c r="S105" s="119"/>
      <c r="T105" s="119"/>
      <c r="U105" s="119"/>
      <c r="V105" s="119"/>
      <c r="W105" s="119"/>
      <c r="X105" s="119"/>
      <c r="Y105" s="119"/>
      <c r="Z105" s="119"/>
      <c r="AA105" s="119"/>
      <c r="AB105" s="119"/>
      <c r="AC105" s="119"/>
      <c r="AD105" s="119"/>
      <c r="AE105" s="119"/>
      <c r="AF105" s="119"/>
      <c r="AG105" s="129">
        <f>ROUND(SUM(AG106:AG107),2)</f>
        <v>0</v>
      </c>
      <c r="AH105" s="120"/>
      <c r="AI105" s="120"/>
      <c r="AJ105" s="120"/>
      <c r="AK105" s="120"/>
      <c r="AL105" s="120"/>
      <c r="AM105" s="120"/>
      <c r="AN105" s="121">
        <f>SUM(AG105,AT105)</f>
        <v>0</v>
      </c>
      <c r="AO105" s="120"/>
      <c r="AP105" s="120"/>
      <c r="AQ105" s="122" t="s">
        <v>80</v>
      </c>
      <c r="AR105" s="123"/>
      <c r="AS105" s="124">
        <f>ROUND(SUM(AS106:AS107),2)</f>
        <v>0</v>
      </c>
      <c r="AT105" s="125">
        <f>ROUND(SUM(AV105:AW105),2)</f>
        <v>0</v>
      </c>
      <c r="AU105" s="126">
        <f>ROUND(SUM(AU106:AU107),5)</f>
        <v>0</v>
      </c>
      <c r="AV105" s="125">
        <f>ROUND(AZ105*L29,2)</f>
        <v>0</v>
      </c>
      <c r="AW105" s="125">
        <f>ROUND(BA105*L30,2)</f>
        <v>0</v>
      </c>
      <c r="AX105" s="125">
        <f>ROUND(BB105*L29,2)</f>
        <v>0</v>
      </c>
      <c r="AY105" s="125">
        <f>ROUND(BC105*L30,2)</f>
        <v>0</v>
      </c>
      <c r="AZ105" s="125">
        <f>ROUND(SUM(AZ106:AZ107),2)</f>
        <v>0</v>
      </c>
      <c r="BA105" s="125">
        <f>ROUND(SUM(BA106:BA107),2)</f>
        <v>0</v>
      </c>
      <c r="BB105" s="125">
        <f>ROUND(SUM(BB106:BB107),2)</f>
        <v>0</v>
      </c>
      <c r="BC105" s="125">
        <f>ROUND(SUM(BC106:BC107),2)</f>
        <v>0</v>
      </c>
      <c r="BD105" s="127">
        <f>ROUND(SUM(BD106:BD107),2)</f>
        <v>0</v>
      </c>
      <c r="BE105" s="7"/>
      <c r="BS105" s="128" t="s">
        <v>72</v>
      </c>
      <c r="BT105" s="128" t="s">
        <v>81</v>
      </c>
      <c r="BU105" s="128" t="s">
        <v>74</v>
      </c>
      <c r="BV105" s="128" t="s">
        <v>75</v>
      </c>
      <c r="BW105" s="128" t="s">
        <v>113</v>
      </c>
      <c r="BX105" s="128" t="s">
        <v>5</v>
      </c>
      <c r="CL105" s="128" t="s">
        <v>1</v>
      </c>
      <c r="CM105" s="128" t="s">
        <v>73</v>
      </c>
    </row>
    <row r="106" s="4" customFormat="1" ht="16.5" customHeight="1">
      <c r="A106" s="116" t="s">
        <v>77</v>
      </c>
      <c r="B106" s="67"/>
      <c r="C106" s="130"/>
      <c r="D106" s="130"/>
      <c r="E106" s="131" t="s">
        <v>114</v>
      </c>
      <c r="F106" s="131"/>
      <c r="G106" s="131"/>
      <c r="H106" s="131"/>
      <c r="I106" s="131"/>
      <c r="J106" s="130"/>
      <c r="K106" s="131" t="s">
        <v>115</v>
      </c>
      <c r="L106" s="131"/>
      <c r="M106" s="131"/>
      <c r="N106" s="131"/>
      <c r="O106" s="131"/>
      <c r="P106" s="131"/>
      <c r="Q106" s="131"/>
      <c r="R106" s="131"/>
      <c r="S106" s="131"/>
      <c r="T106" s="131"/>
      <c r="U106" s="131"/>
      <c r="V106" s="131"/>
      <c r="W106" s="131"/>
      <c r="X106" s="131"/>
      <c r="Y106" s="131"/>
      <c r="Z106" s="131"/>
      <c r="AA106" s="131"/>
      <c r="AB106" s="131"/>
      <c r="AC106" s="131"/>
      <c r="AD106" s="131"/>
      <c r="AE106" s="131"/>
      <c r="AF106" s="131"/>
      <c r="AG106" s="132">
        <f>'01 - Sborník ÚOŽI'!J32</f>
        <v>0</v>
      </c>
      <c r="AH106" s="130"/>
      <c r="AI106" s="130"/>
      <c r="AJ106" s="130"/>
      <c r="AK106" s="130"/>
      <c r="AL106" s="130"/>
      <c r="AM106" s="130"/>
      <c r="AN106" s="132">
        <f>SUM(AG106,AT106)</f>
        <v>0</v>
      </c>
      <c r="AO106" s="130"/>
      <c r="AP106" s="130"/>
      <c r="AQ106" s="133" t="s">
        <v>116</v>
      </c>
      <c r="AR106" s="69"/>
      <c r="AS106" s="134">
        <v>0</v>
      </c>
      <c r="AT106" s="135">
        <f>ROUND(SUM(AV106:AW106),2)</f>
        <v>0</v>
      </c>
      <c r="AU106" s="136">
        <f>'01 - Sborník ÚOŽI'!P120</f>
        <v>0</v>
      </c>
      <c r="AV106" s="135">
        <f>'01 - Sborník ÚOŽI'!J35</f>
        <v>0</v>
      </c>
      <c r="AW106" s="135">
        <f>'01 - Sborník ÚOŽI'!J36</f>
        <v>0</v>
      </c>
      <c r="AX106" s="135">
        <f>'01 - Sborník ÚOŽI'!J37</f>
        <v>0</v>
      </c>
      <c r="AY106" s="135">
        <f>'01 - Sborník ÚOŽI'!J38</f>
        <v>0</v>
      </c>
      <c r="AZ106" s="135">
        <f>'01 - Sborník ÚOŽI'!F35</f>
        <v>0</v>
      </c>
      <c r="BA106" s="135">
        <f>'01 - Sborník ÚOŽI'!F36</f>
        <v>0</v>
      </c>
      <c r="BB106" s="135">
        <f>'01 - Sborník ÚOŽI'!F37</f>
        <v>0</v>
      </c>
      <c r="BC106" s="135">
        <f>'01 - Sborník ÚOŽI'!F38</f>
        <v>0</v>
      </c>
      <c r="BD106" s="137">
        <f>'01 - Sborník ÚOŽI'!F39</f>
        <v>0</v>
      </c>
      <c r="BE106" s="4"/>
      <c r="BT106" s="138" t="s">
        <v>83</v>
      </c>
      <c r="BV106" s="138" t="s">
        <v>75</v>
      </c>
      <c r="BW106" s="138" t="s">
        <v>117</v>
      </c>
      <c r="BX106" s="138" t="s">
        <v>113</v>
      </c>
      <c r="CL106" s="138" t="s">
        <v>1</v>
      </c>
    </row>
    <row r="107" s="4" customFormat="1" ht="16.5" customHeight="1">
      <c r="A107" s="116" t="s">
        <v>77</v>
      </c>
      <c r="B107" s="67"/>
      <c r="C107" s="130"/>
      <c r="D107" s="130"/>
      <c r="E107" s="131" t="s">
        <v>118</v>
      </c>
      <c r="F107" s="131"/>
      <c r="G107" s="131"/>
      <c r="H107" s="131"/>
      <c r="I107" s="131"/>
      <c r="J107" s="130"/>
      <c r="K107" s="131" t="s">
        <v>119</v>
      </c>
      <c r="L107" s="131"/>
      <c r="M107" s="131"/>
      <c r="N107" s="131"/>
      <c r="O107" s="131"/>
      <c r="P107" s="131"/>
      <c r="Q107" s="131"/>
      <c r="R107" s="131"/>
      <c r="S107" s="131"/>
      <c r="T107" s="131"/>
      <c r="U107" s="131"/>
      <c r="V107" s="131"/>
      <c r="W107" s="131"/>
      <c r="X107" s="131"/>
      <c r="Y107" s="131"/>
      <c r="Z107" s="131"/>
      <c r="AA107" s="131"/>
      <c r="AB107" s="131"/>
      <c r="AC107" s="131"/>
      <c r="AD107" s="131"/>
      <c r="AE107" s="131"/>
      <c r="AF107" s="131"/>
      <c r="AG107" s="132">
        <f>'02 - ÚRS '!J32</f>
        <v>0</v>
      </c>
      <c r="AH107" s="130"/>
      <c r="AI107" s="130"/>
      <c r="AJ107" s="130"/>
      <c r="AK107" s="130"/>
      <c r="AL107" s="130"/>
      <c r="AM107" s="130"/>
      <c r="AN107" s="132">
        <f>SUM(AG107,AT107)</f>
        <v>0</v>
      </c>
      <c r="AO107" s="130"/>
      <c r="AP107" s="130"/>
      <c r="AQ107" s="133" t="s">
        <v>116</v>
      </c>
      <c r="AR107" s="69"/>
      <c r="AS107" s="134">
        <v>0</v>
      </c>
      <c r="AT107" s="135">
        <f>ROUND(SUM(AV107:AW107),2)</f>
        <v>0</v>
      </c>
      <c r="AU107" s="136">
        <f>'02 - ÚRS '!P123</f>
        <v>0</v>
      </c>
      <c r="AV107" s="135">
        <f>'02 - ÚRS '!J35</f>
        <v>0</v>
      </c>
      <c r="AW107" s="135">
        <f>'02 - ÚRS '!J36</f>
        <v>0</v>
      </c>
      <c r="AX107" s="135">
        <f>'02 - ÚRS '!J37</f>
        <v>0</v>
      </c>
      <c r="AY107" s="135">
        <f>'02 - ÚRS '!J38</f>
        <v>0</v>
      </c>
      <c r="AZ107" s="135">
        <f>'02 - ÚRS '!F35</f>
        <v>0</v>
      </c>
      <c r="BA107" s="135">
        <f>'02 - ÚRS '!F36</f>
        <v>0</v>
      </c>
      <c r="BB107" s="135">
        <f>'02 - ÚRS '!F37</f>
        <v>0</v>
      </c>
      <c r="BC107" s="135">
        <f>'02 - ÚRS '!F38</f>
        <v>0</v>
      </c>
      <c r="BD107" s="137">
        <f>'02 - ÚRS '!F39</f>
        <v>0</v>
      </c>
      <c r="BE107" s="4"/>
      <c r="BT107" s="138" t="s">
        <v>83</v>
      </c>
      <c r="BV107" s="138" t="s">
        <v>75</v>
      </c>
      <c r="BW107" s="138" t="s">
        <v>120</v>
      </c>
      <c r="BX107" s="138" t="s">
        <v>113</v>
      </c>
      <c r="CL107" s="138" t="s">
        <v>1</v>
      </c>
    </row>
    <row r="108" s="7" customFormat="1" ht="16.5" customHeight="1">
      <c r="A108" s="116" t="s">
        <v>77</v>
      </c>
      <c r="B108" s="117"/>
      <c r="C108" s="118"/>
      <c r="D108" s="119" t="s">
        <v>121</v>
      </c>
      <c r="E108" s="119"/>
      <c r="F108" s="119"/>
      <c r="G108" s="119"/>
      <c r="H108" s="119"/>
      <c r="I108" s="120"/>
      <c r="J108" s="119" t="s">
        <v>122</v>
      </c>
      <c r="K108" s="119"/>
      <c r="L108" s="119"/>
      <c r="M108" s="119"/>
      <c r="N108" s="119"/>
      <c r="O108" s="119"/>
      <c r="P108" s="119"/>
      <c r="Q108" s="119"/>
      <c r="R108" s="119"/>
      <c r="S108" s="119"/>
      <c r="T108" s="119"/>
      <c r="U108" s="119"/>
      <c r="V108" s="119"/>
      <c r="W108" s="119"/>
      <c r="X108" s="119"/>
      <c r="Y108" s="119"/>
      <c r="Z108" s="119"/>
      <c r="AA108" s="119"/>
      <c r="AB108" s="119"/>
      <c r="AC108" s="119"/>
      <c r="AD108" s="119"/>
      <c r="AE108" s="119"/>
      <c r="AF108" s="119"/>
      <c r="AG108" s="121">
        <f>'SO 12 - Práce na zařízení...'!J30</f>
        <v>0</v>
      </c>
      <c r="AH108" s="120"/>
      <c r="AI108" s="120"/>
      <c r="AJ108" s="120"/>
      <c r="AK108" s="120"/>
      <c r="AL108" s="120"/>
      <c r="AM108" s="120"/>
      <c r="AN108" s="121">
        <f>SUM(AG108,AT108)</f>
        <v>0</v>
      </c>
      <c r="AO108" s="120"/>
      <c r="AP108" s="120"/>
      <c r="AQ108" s="122" t="s">
        <v>80</v>
      </c>
      <c r="AR108" s="123"/>
      <c r="AS108" s="124">
        <v>0</v>
      </c>
      <c r="AT108" s="125">
        <f>ROUND(SUM(AV108:AW108),2)</f>
        <v>0</v>
      </c>
      <c r="AU108" s="126">
        <f>'SO 12 - Práce na zařízení...'!P116</f>
        <v>0</v>
      </c>
      <c r="AV108" s="125">
        <f>'SO 12 - Práce na zařízení...'!J33</f>
        <v>0</v>
      </c>
      <c r="AW108" s="125">
        <f>'SO 12 - Práce na zařízení...'!J34</f>
        <v>0</v>
      </c>
      <c r="AX108" s="125">
        <f>'SO 12 - Práce na zařízení...'!J35</f>
        <v>0</v>
      </c>
      <c r="AY108" s="125">
        <f>'SO 12 - Práce na zařízení...'!J36</f>
        <v>0</v>
      </c>
      <c r="AZ108" s="125">
        <f>'SO 12 - Práce na zařízení...'!F33</f>
        <v>0</v>
      </c>
      <c r="BA108" s="125">
        <f>'SO 12 - Práce na zařízení...'!F34</f>
        <v>0</v>
      </c>
      <c r="BB108" s="125">
        <f>'SO 12 - Práce na zařízení...'!F35</f>
        <v>0</v>
      </c>
      <c r="BC108" s="125">
        <f>'SO 12 - Práce na zařízení...'!F36</f>
        <v>0</v>
      </c>
      <c r="BD108" s="127">
        <f>'SO 12 - Práce na zařízení...'!F37</f>
        <v>0</v>
      </c>
      <c r="BE108" s="7"/>
      <c r="BT108" s="128" t="s">
        <v>81</v>
      </c>
      <c r="BV108" s="128" t="s">
        <v>75</v>
      </c>
      <c r="BW108" s="128" t="s">
        <v>123</v>
      </c>
      <c r="BX108" s="128" t="s">
        <v>5</v>
      </c>
      <c r="CL108" s="128" t="s">
        <v>1</v>
      </c>
      <c r="CM108" s="128" t="s">
        <v>83</v>
      </c>
    </row>
    <row r="109" s="7" customFormat="1" ht="16.5" customHeight="1">
      <c r="A109" s="116" t="s">
        <v>77</v>
      </c>
      <c r="B109" s="117"/>
      <c r="C109" s="118"/>
      <c r="D109" s="119" t="s">
        <v>124</v>
      </c>
      <c r="E109" s="119"/>
      <c r="F109" s="119"/>
      <c r="G109" s="119"/>
      <c r="H109" s="119"/>
      <c r="I109" s="120"/>
      <c r="J109" s="119" t="s">
        <v>125</v>
      </c>
      <c r="K109" s="119"/>
      <c r="L109" s="119"/>
      <c r="M109" s="119"/>
      <c r="N109" s="119"/>
      <c r="O109" s="119"/>
      <c r="P109" s="119"/>
      <c r="Q109" s="119"/>
      <c r="R109" s="119"/>
      <c r="S109" s="119"/>
      <c r="T109" s="119"/>
      <c r="U109" s="119"/>
      <c r="V109" s="119"/>
      <c r="W109" s="119"/>
      <c r="X109" s="119"/>
      <c r="Y109" s="119"/>
      <c r="Z109" s="119"/>
      <c r="AA109" s="119"/>
      <c r="AB109" s="119"/>
      <c r="AC109" s="119"/>
      <c r="AD109" s="119"/>
      <c r="AE109" s="119"/>
      <c r="AF109" s="119"/>
      <c r="AG109" s="121">
        <f>'SO 13 - Materiál objednat...'!J30</f>
        <v>0</v>
      </c>
      <c r="AH109" s="120"/>
      <c r="AI109" s="120"/>
      <c r="AJ109" s="120"/>
      <c r="AK109" s="120"/>
      <c r="AL109" s="120"/>
      <c r="AM109" s="120"/>
      <c r="AN109" s="121">
        <f>SUM(AG109,AT109)</f>
        <v>0</v>
      </c>
      <c r="AO109" s="120"/>
      <c r="AP109" s="120"/>
      <c r="AQ109" s="122" t="s">
        <v>80</v>
      </c>
      <c r="AR109" s="123"/>
      <c r="AS109" s="124">
        <v>0</v>
      </c>
      <c r="AT109" s="125">
        <f>ROUND(SUM(AV109:AW109),2)</f>
        <v>0</v>
      </c>
      <c r="AU109" s="126">
        <f>'SO 13 - Materiál objednat...'!P116</f>
        <v>0</v>
      </c>
      <c r="AV109" s="125">
        <f>'SO 13 - Materiál objednat...'!J33</f>
        <v>0</v>
      </c>
      <c r="AW109" s="125">
        <f>'SO 13 - Materiál objednat...'!J34</f>
        <v>0</v>
      </c>
      <c r="AX109" s="125">
        <f>'SO 13 - Materiál objednat...'!J35</f>
        <v>0</v>
      </c>
      <c r="AY109" s="125">
        <f>'SO 13 - Materiál objednat...'!J36</f>
        <v>0</v>
      </c>
      <c r="AZ109" s="125">
        <f>'SO 13 - Materiál objednat...'!F33</f>
        <v>0</v>
      </c>
      <c r="BA109" s="125">
        <f>'SO 13 - Materiál objednat...'!F34</f>
        <v>0</v>
      </c>
      <c r="BB109" s="125">
        <f>'SO 13 - Materiál objednat...'!F35</f>
        <v>0</v>
      </c>
      <c r="BC109" s="125">
        <f>'SO 13 - Materiál objednat...'!F36</f>
        <v>0</v>
      </c>
      <c r="BD109" s="127">
        <f>'SO 13 - Materiál objednat...'!F37</f>
        <v>0</v>
      </c>
      <c r="BE109" s="7"/>
      <c r="BT109" s="128" t="s">
        <v>81</v>
      </c>
      <c r="BV109" s="128" t="s">
        <v>75</v>
      </c>
      <c r="BW109" s="128" t="s">
        <v>126</v>
      </c>
      <c r="BX109" s="128" t="s">
        <v>5</v>
      </c>
      <c r="CL109" s="128" t="s">
        <v>1</v>
      </c>
      <c r="CM109" s="128" t="s">
        <v>83</v>
      </c>
    </row>
    <row r="110" s="7" customFormat="1" ht="16.5" customHeight="1">
      <c r="A110" s="116" t="s">
        <v>77</v>
      </c>
      <c r="B110" s="117"/>
      <c r="C110" s="118"/>
      <c r="D110" s="119" t="s">
        <v>127</v>
      </c>
      <c r="E110" s="119"/>
      <c r="F110" s="119"/>
      <c r="G110" s="119"/>
      <c r="H110" s="119"/>
      <c r="I110" s="120"/>
      <c r="J110" s="119" t="s">
        <v>128</v>
      </c>
      <c r="K110" s="119"/>
      <c r="L110" s="119"/>
      <c r="M110" s="119"/>
      <c r="N110" s="119"/>
      <c r="O110" s="119"/>
      <c r="P110" s="119"/>
      <c r="Q110" s="119"/>
      <c r="R110" s="119"/>
      <c r="S110" s="119"/>
      <c r="T110" s="119"/>
      <c r="U110" s="119"/>
      <c r="V110" s="119"/>
      <c r="W110" s="119"/>
      <c r="X110" s="119"/>
      <c r="Y110" s="119"/>
      <c r="Z110" s="119"/>
      <c r="AA110" s="119"/>
      <c r="AB110" s="119"/>
      <c r="AC110" s="119"/>
      <c r="AD110" s="119"/>
      <c r="AE110" s="119"/>
      <c r="AF110" s="119"/>
      <c r="AG110" s="121">
        <f>'SO 14 - VON'!J30</f>
        <v>0</v>
      </c>
      <c r="AH110" s="120"/>
      <c r="AI110" s="120"/>
      <c r="AJ110" s="120"/>
      <c r="AK110" s="120"/>
      <c r="AL110" s="120"/>
      <c r="AM110" s="120"/>
      <c r="AN110" s="121">
        <f>SUM(AG110,AT110)</f>
        <v>0</v>
      </c>
      <c r="AO110" s="120"/>
      <c r="AP110" s="120"/>
      <c r="AQ110" s="122" t="s">
        <v>80</v>
      </c>
      <c r="AR110" s="123"/>
      <c r="AS110" s="124">
        <v>0</v>
      </c>
      <c r="AT110" s="125">
        <f>ROUND(SUM(AV110:AW110),2)</f>
        <v>0</v>
      </c>
      <c r="AU110" s="126">
        <f>'SO 14 - VON'!P116</f>
        <v>0</v>
      </c>
      <c r="AV110" s="125">
        <f>'SO 14 - VON'!J33</f>
        <v>0</v>
      </c>
      <c r="AW110" s="125">
        <f>'SO 14 - VON'!J34</f>
        <v>0</v>
      </c>
      <c r="AX110" s="125">
        <f>'SO 14 - VON'!J35</f>
        <v>0</v>
      </c>
      <c r="AY110" s="125">
        <f>'SO 14 - VON'!J36</f>
        <v>0</v>
      </c>
      <c r="AZ110" s="125">
        <f>'SO 14 - VON'!F33</f>
        <v>0</v>
      </c>
      <c r="BA110" s="125">
        <f>'SO 14 - VON'!F34</f>
        <v>0</v>
      </c>
      <c r="BB110" s="125">
        <f>'SO 14 - VON'!F35</f>
        <v>0</v>
      </c>
      <c r="BC110" s="125">
        <f>'SO 14 - VON'!F36</f>
        <v>0</v>
      </c>
      <c r="BD110" s="127">
        <f>'SO 14 - VON'!F37</f>
        <v>0</v>
      </c>
      <c r="BE110" s="7"/>
      <c r="BT110" s="128" t="s">
        <v>81</v>
      </c>
      <c r="BV110" s="128" t="s">
        <v>75</v>
      </c>
      <c r="BW110" s="128" t="s">
        <v>129</v>
      </c>
      <c r="BX110" s="128" t="s">
        <v>5</v>
      </c>
      <c r="CL110" s="128" t="s">
        <v>1</v>
      </c>
      <c r="CM110" s="128" t="s">
        <v>83</v>
      </c>
    </row>
    <row r="111" s="7" customFormat="1" ht="24.75" customHeight="1">
      <c r="A111" s="7"/>
      <c r="B111" s="117"/>
      <c r="C111" s="118"/>
      <c r="D111" s="119" t="s">
        <v>130</v>
      </c>
      <c r="E111" s="119"/>
      <c r="F111" s="119"/>
      <c r="G111" s="119"/>
      <c r="H111" s="119"/>
      <c r="I111" s="120"/>
      <c r="J111" s="119" t="s">
        <v>131</v>
      </c>
      <c r="K111" s="119"/>
      <c r="L111" s="119"/>
      <c r="M111" s="119"/>
      <c r="N111" s="119"/>
      <c r="O111" s="119"/>
      <c r="P111" s="119"/>
      <c r="Q111" s="119"/>
      <c r="R111" s="119"/>
      <c r="S111" s="119"/>
      <c r="T111" s="119"/>
      <c r="U111" s="119"/>
      <c r="V111" s="119"/>
      <c r="W111" s="119"/>
      <c r="X111" s="119"/>
      <c r="Y111" s="119"/>
      <c r="Z111" s="119"/>
      <c r="AA111" s="119"/>
      <c r="AB111" s="119"/>
      <c r="AC111" s="119"/>
      <c r="AD111" s="119"/>
      <c r="AE111" s="119"/>
      <c r="AF111" s="119"/>
      <c r="AG111" s="129">
        <f>ROUND(AG112+AG115+AG117+AG119+AG121,2)</f>
        <v>0</v>
      </c>
      <c r="AH111" s="120"/>
      <c r="AI111" s="120"/>
      <c r="AJ111" s="120"/>
      <c r="AK111" s="120"/>
      <c r="AL111" s="120"/>
      <c r="AM111" s="120"/>
      <c r="AN111" s="121">
        <f>SUM(AG111,AT111)</f>
        <v>0</v>
      </c>
      <c r="AO111" s="120"/>
      <c r="AP111" s="120"/>
      <c r="AQ111" s="122" t="s">
        <v>132</v>
      </c>
      <c r="AR111" s="123"/>
      <c r="AS111" s="124">
        <f>ROUND(AS112+AS115+AS117+AS119+AS121,2)</f>
        <v>0</v>
      </c>
      <c r="AT111" s="125">
        <f>ROUND(SUM(AV111:AW111),2)</f>
        <v>0</v>
      </c>
      <c r="AU111" s="126">
        <f>ROUND(AU112+AU115+AU117+AU119+AU121,5)</f>
        <v>0</v>
      </c>
      <c r="AV111" s="125">
        <f>ROUND(AZ111*L29,2)</f>
        <v>0</v>
      </c>
      <c r="AW111" s="125">
        <f>ROUND(BA111*L30,2)</f>
        <v>0</v>
      </c>
      <c r="AX111" s="125">
        <f>ROUND(BB111*L29,2)</f>
        <v>0</v>
      </c>
      <c r="AY111" s="125">
        <f>ROUND(BC111*L30,2)</f>
        <v>0</v>
      </c>
      <c r="AZ111" s="125">
        <f>ROUND(AZ112+AZ115+AZ117+AZ119+AZ121,2)</f>
        <v>0</v>
      </c>
      <c r="BA111" s="125">
        <f>ROUND(BA112+BA115+BA117+BA119+BA121,2)</f>
        <v>0</v>
      </c>
      <c r="BB111" s="125">
        <f>ROUND(BB112+BB115+BB117+BB119+BB121,2)</f>
        <v>0</v>
      </c>
      <c r="BC111" s="125">
        <f>ROUND(BC112+BC115+BC117+BC119+BC121,2)</f>
        <v>0</v>
      </c>
      <c r="BD111" s="127">
        <f>ROUND(BD112+BD115+BD117+BD119+BD121,2)</f>
        <v>0</v>
      </c>
      <c r="BE111" s="7"/>
      <c r="BS111" s="128" t="s">
        <v>72</v>
      </c>
      <c r="BT111" s="128" t="s">
        <v>81</v>
      </c>
      <c r="BU111" s="128" t="s">
        <v>74</v>
      </c>
      <c r="BV111" s="128" t="s">
        <v>75</v>
      </c>
      <c r="BW111" s="128" t="s">
        <v>133</v>
      </c>
      <c r="BX111" s="128" t="s">
        <v>5</v>
      </c>
      <c r="CL111" s="128" t="s">
        <v>1</v>
      </c>
      <c r="CM111" s="128" t="s">
        <v>73</v>
      </c>
    </row>
    <row r="112" s="4" customFormat="1" ht="23.25" customHeight="1">
      <c r="A112" s="4"/>
      <c r="B112" s="67"/>
      <c r="C112" s="130"/>
      <c r="D112" s="130"/>
      <c r="E112" s="131" t="s">
        <v>114</v>
      </c>
      <c r="F112" s="131"/>
      <c r="G112" s="131"/>
      <c r="H112" s="131"/>
      <c r="I112" s="131"/>
      <c r="J112" s="130"/>
      <c r="K112" s="131" t="s">
        <v>134</v>
      </c>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9">
        <f>ROUND(SUM(AG113:AG114),2)</f>
        <v>0</v>
      </c>
      <c r="AH112" s="130"/>
      <c r="AI112" s="130"/>
      <c r="AJ112" s="130"/>
      <c r="AK112" s="130"/>
      <c r="AL112" s="130"/>
      <c r="AM112" s="130"/>
      <c r="AN112" s="132">
        <f>SUM(AG112,AT112)</f>
        <v>0</v>
      </c>
      <c r="AO112" s="130"/>
      <c r="AP112" s="130"/>
      <c r="AQ112" s="133" t="s">
        <v>116</v>
      </c>
      <c r="AR112" s="69"/>
      <c r="AS112" s="134">
        <f>ROUND(SUM(AS113:AS114),2)</f>
        <v>0</v>
      </c>
      <c r="AT112" s="135">
        <f>ROUND(SUM(AV112:AW112),2)</f>
        <v>0</v>
      </c>
      <c r="AU112" s="136">
        <f>ROUND(SUM(AU113:AU114),5)</f>
        <v>0</v>
      </c>
      <c r="AV112" s="135">
        <f>ROUND(AZ112*L29,2)</f>
        <v>0</v>
      </c>
      <c r="AW112" s="135">
        <f>ROUND(BA112*L30,2)</f>
        <v>0</v>
      </c>
      <c r="AX112" s="135">
        <f>ROUND(BB112*L29,2)</f>
        <v>0</v>
      </c>
      <c r="AY112" s="135">
        <f>ROUND(BC112*L30,2)</f>
        <v>0</v>
      </c>
      <c r="AZ112" s="135">
        <f>ROUND(SUM(AZ113:AZ114),2)</f>
        <v>0</v>
      </c>
      <c r="BA112" s="135">
        <f>ROUND(SUM(BA113:BA114),2)</f>
        <v>0</v>
      </c>
      <c r="BB112" s="135">
        <f>ROUND(SUM(BB113:BB114),2)</f>
        <v>0</v>
      </c>
      <c r="BC112" s="135">
        <f>ROUND(SUM(BC113:BC114),2)</f>
        <v>0</v>
      </c>
      <c r="BD112" s="137">
        <f>ROUND(SUM(BD113:BD114),2)</f>
        <v>0</v>
      </c>
      <c r="BE112" s="4"/>
      <c r="BS112" s="138" t="s">
        <v>72</v>
      </c>
      <c r="BT112" s="138" t="s">
        <v>83</v>
      </c>
      <c r="BU112" s="138" t="s">
        <v>74</v>
      </c>
      <c r="BV112" s="138" t="s">
        <v>75</v>
      </c>
      <c r="BW112" s="138" t="s">
        <v>135</v>
      </c>
      <c r="BX112" s="138" t="s">
        <v>133</v>
      </c>
      <c r="CL112" s="138" t="s">
        <v>1</v>
      </c>
    </row>
    <row r="113" s="4" customFormat="1" ht="16.5" customHeight="1">
      <c r="A113" s="116" t="s">
        <v>77</v>
      </c>
      <c r="B113" s="67"/>
      <c r="C113" s="130"/>
      <c r="D113" s="130"/>
      <c r="E113" s="130"/>
      <c r="F113" s="131" t="s">
        <v>114</v>
      </c>
      <c r="G113" s="131"/>
      <c r="H113" s="131"/>
      <c r="I113" s="131"/>
      <c r="J113" s="131"/>
      <c r="K113" s="130"/>
      <c r="L113" s="131" t="s">
        <v>136</v>
      </c>
      <c r="M113" s="131"/>
      <c r="N113" s="131"/>
      <c r="O113" s="131"/>
      <c r="P113" s="131"/>
      <c r="Q113" s="131"/>
      <c r="R113" s="131"/>
      <c r="S113" s="131"/>
      <c r="T113" s="131"/>
      <c r="U113" s="131"/>
      <c r="V113" s="131"/>
      <c r="W113" s="131"/>
      <c r="X113" s="131"/>
      <c r="Y113" s="131"/>
      <c r="Z113" s="131"/>
      <c r="AA113" s="131"/>
      <c r="AB113" s="131"/>
      <c r="AC113" s="131"/>
      <c r="AD113" s="131"/>
      <c r="AE113" s="131"/>
      <c r="AF113" s="131"/>
      <c r="AG113" s="132">
        <f>'01 - Dle sborníku ÚOŽI'!J34</f>
        <v>0</v>
      </c>
      <c r="AH113" s="130"/>
      <c r="AI113" s="130"/>
      <c r="AJ113" s="130"/>
      <c r="AK113" s="130"/>
      <c r="AL113" s="130"/>
      <c r="AM113" s="130"/>
      <c r="AN113" s="132">
        <f>SUM(AG113,AT113)</f>
        <v>0</v>
      </c>
      <c r="AO113" s="130"/>
      <c r="AP113" s="130"/>
      <c r="AQ113" s="133" t="s">
        <v>116</v>
      </c>
      <c r="AR113" s="69"/>
      <c r="AS113" s="134">
        <v>0</v>
      </c>
      <c r="AT113" s="135">
        <f>ROUND(SUM(AV113:AW113),2)</f>
        <v>0</v>
      </c>
      <c r="AU113" s="136">
        <f>'01 - Dle sborníku ÚOŽI'!P127</f>
        <v>0</v>
      </c>
      <c r="AV113" s="135">
        <f>'01 - Dle sborníku ÚOŽI'!J37</f>
        <v>0</v>
      </c>
      <c r="AW113" s="135">
        <f>'01 - Dle sborníku ÚOŽI'!J38</f>
        <v>0</v>
      </c>
      <c r="AX113" s="135">
        <f>'01 - Dle sborníku ÚOŽI'!J39</f>
        <v>0</v>
      </c>
      <c r="AY113" s="135">
        <f>'01 - Dle sborníku ÚOŽI'!J40</f>
        <v>0</v>
      </c>
      <c r="AZ113" s="135">
        <f>'01 - Dle sborníku ÚOŽI'!F37</f>
        <v>0</v>
      </c>
      <c r="BA113" s="135">
        <f>'01 - Dle sborníku ÚOŽI'!F38</f>
        <v>0</v>
      </c>
      <c r="BB113" s="135">
        <f>'01 - Dle sborníku ÚOŽI'!F39</f>
        <v>0</v>
      </c>
      <c r="BC113" s="135">
        <f>'01 - Dle sborníku ÚOŽI'!F40</f>
        <v>0</v>
      </c>
      <c r="BD113" s="137">
        <f>'01 - Dle sborníku ÚOŽI'!F41</f>
        <v>0</v>
      </c>
      <c r="BE113" s="4"/>
      <c r="BT113" s="138" t="s">
        <v>137</v>
      </c>
      <c r="BV113" s="138" t="s">
        <v>75</v>
      </c>
      <c r="BW113" s="138" t="s">
        <v>138</v>
      </c>
      <c r="BX113" s="138" t="s">
        <v>135</v>
      </c>
      <c r="CL113" s="138" t="s">
        <v>1</v>
      </c>
    </row>
    <row r="114" s="4" customFormat="1" ht="16.5" customHeight="1">
      <c r="A114" s="116" t="s">
        <v>77</v>
      </c>
      <c r="B114" s="67"/>
      <c r="C114" s="130"/>
      <c r="D114" s="130"/>
      <c r="E114" s="130"/>
      <c r="F114" s="131" t="s">
        <v>118</v>
      </c>
      <c r="G114" s="131"/>
      <c r="H114" s="131"/>
      <c r="I114" s="131"/>
      <c r="J114" s="131"/>
      <c r="K114" s="130"/>
      <c r="L114" s="131" t="s">
        <v>139</v>
      </c>
      <c r="M114" s="131"/>
      <c r="N114" s="131"/>
      <c r="O114" s="131"/>
      <c r="P114" s="131"/>
      <c r="Q114" s="131"/>
      <c r="R114" s="131"/>
      <c r="S114" s="131"/>
      <c r="T114" s="131"/>
      <c r="U114" s="131"/>
      <c r="V114" s="131"/>
      <c r="W114" s="131"/>
      <c r="X114" s="131"/>
      <c r="Y114" s="131"/>
      <c r="Z114" s="131"/>
      <c r="AA114" s="131"/>
      <c r="AB114" s="131"/>
      <c r="AC114" s="131"/>
      <c r="AD114" s="131"/>
      <c r="AE114" s="131"/>
      <c r="AF114" s="131"/>
      <c r="AG114" s="132">
        <f>'02 - URS'!J34</f>
        <v>0</v>
      </c>
      <c r="AH114" s="130"/>
      <c r="AI114" s="130"/>
      <c r="AJ114" s="130"/>
      <c r="AK114" s="130"/>
      <c r="AL114" s="130"/>
      <c r="AM114" s="130"/>
      <c r="AN114" s="132">
        <f>SUM(AG114,AT114)</f>
        <v>0</v>
      </c>
      <c r="AO114" s="130"/>
      <c r="AP114" s="130"/>
      <c r="AQ114" s="133" t="s">
        <v>116</v>
      </c>
      <c r="AR114" s="69"/>
      <c r="AS114" s="134">
        <v>0</v>
      </c>
      <c r="AT114" s="135">
        <f>ROUND(SUM(AV114:AW114),2)</f>
        <v>0</v>
      </c>
      <c r="AU114" s="136">
        <f>'02 - URS'!P126</f>
        <v>0</v>
      </c>
      <c r="AV114" s="135">
        <f>'02 - URS'!J37</f>
        <v>0</v>
      </c>
      <c r="AW114" s="135">
        <f>'02 - URS'!J38</f>
        <v>0</v>
      </c>
      <c r="AX114" s="135">
        <f>'02 - URS'!J39</f>
        <v>0</v>
      </c>
      <c r="AY114" s="135">
        <f>'02 - URS'!J40</f>
        <v>0</v>
      </c>
      <c r="AZ114" s="135">
        <f>'02 - URS'!F37</f>
        <v>0</v>
      </c>
      <c r="BA114" s="135">
        <f>'02 - URS'!F38</f>
        <v>0</v>
      </c>
      <c r="BB114" s="135">
        <f>'02 - URS'!F39</f>
        <v>0</v>
      </c>
      <c r="BC114" s="135">
        <f>'02 - URS'!F40</f>
        <v>0</v>
      </c>
      <c r="BD114" s="137">
        <f>'02 - URS'!F41</f>
        <v>0</v>
      </c>
      <c r="BE114" s="4"/>
      <c r="BT114" s="138" t="s">
        <v>137</v>
      </c>
      <c r="BV114" s="138" t="s">
        <v>75</v>
      </c>
      <c r="BW114" s="138" t="s">
        <v>140</v>
      </c>
      <c r="BX114" s="138" t="s">
        <v>135</v>
      </c>
      <c r="CL114" s="138" t="s">
        <v>1</v>
      </c>
    </row>
    <row r="115" s="4" customFormat="1" ht="16.5" customHeight="1">
      <c r="A115" s="4"/>
      <c r="B115" s="67"/>
      <c r="C115" s="130"/>
      <c r="D115" s="130"/>
      <c r="E115" s="131" t="s">
        <v>118</v>
      </c>
      <c r="F115" s="131"/>
      <c r="G115" s="131"/>
      <c r="H115" s="131"/>
      <c r="I115" s="131"/>
      <c r="J115" s="130"/>
      <c r="K115" s="131" t="s">
        <v>141</v>
      </c>
      <c r="L115" s="131"/>
      <c r="M115" s="131"/>
      <c r="N115" s="131"/>
      <c r="O115" s="131"/>
      <c r="P115" s="131"/>
      <c r="Q115" s="131"/>
      <c r="R115" s="131"/>
      <c r="S115" s="131"/>
      <c r="T115" s="131"/>
      <c r="U115" s="131"/>
      <c r="V115" s="131"/>
      <c r="W115" s="131"/>
      <c r="X115" s="131"/>
      <c r="Y115" s="131"/>
      <c r="Z115" s="131"/>
      <c r="AA115" s="131"/>
      <c r="AB115" s="131"/>
      <c r="AC115" s="131"/>
      <c r="AD115" s="131"/>
      <c r="AE115" s="131"/>
      <c r="AF115" s="131"/>
      <c r="AG115" s="139">
        <f>ROUND(AG116,2)</f>
        <v>0</v>
      </c>
      <c r="AH115" s="130"/>
      <c r="AI115" s="130"/>
      <c r="AJ115" s="130"/>
      <c r="AK115" s="130"/>
      <c r="AL115" s="130"/>
      <c r="AM115" s="130"/>
      <c r="AN115" s="132">
        <f>SUM(AG115,AT115)</f>
        <v>0</v>
      </c>
      <c r="AO115" s="130"/>
      <c r="AP115" s="130"/>
      <c r="AQ115" s="133" t="s">
        <v>116</v>
      </c>
      <c r="AR115" s="69"/>
      <c r="AS115" s="134">
        <f>ROUND(AS116,2)</f>
        <v>0</v>
      </c>
      <c r="AT115" s="135">
        <f>ROUND(SUM(AV115:AW115),2)</f>
        <v>0</v>
      </c>
      <c r="AU115" s="136">
        <f>ROUND(AU116,5)</f>
        <v>0</v>
      </c>
      <c r="AV115" s="135">
        <f>ROUND(AZ115*L29,2)</f>
        <v>0</v>
      </c>
      <c r="AW115" s="135">
        <f>ROUND(BA115*L30,2)</f>
        <v>0</v>
      </c>
      <c r="AX115" s="135">
        <f>ROUND(BB115*L29,2)</f>
        <v>0</v>
      </c>
      <c r="AY115" s="135">
        <f>ROUND(BC115*L30,2)</f>
        <v>0</v>
      </c>
      <c r="AZ115" s="135">
        <f>ROUND(AZ116,2)</f>
        <v>0</v>
      </c>
      <c r="BA115" s="135">
        <f>ROUND(BA116,2)</f>
        <v>0</v>
      </c>
      <c r="BB115" s="135">
        <f>ROUND(BB116,2)</f>
        <v>0</v>
      </c>
      <c r="BC115" s="135">
        <f>ROUND(BC116,2)</f>
        <v>0</v>
      </c>
      <c r="BD115" s="137">
        <f>ROUND(BD116,2)</f>
        <v>0</v>
      </c>
      <c r="BE115" s="4"/>
      <c r="BS115" s="138" t="s">
        <v>72</v>
      </c>
      <c r="BT115" s="138" t="s">
        <v>83</v>
      </c>
      <c r="BU115" s="138" t="s">
        <v>74</v>
      </c>
      <c r="BV115" s="138" t="s">
        <v>75</v>
      </c>
      <c r="BW115" s="138" t="s">
        <v>142</v>
      </c>
      <c r="BX115" s="138" t="s">
        <v>133</v>
      </c>
      <c r="CL115" s="138" t="s">
        <v>1</v>
      </c>
    </row>
    <row r="116" s="4" customFormat="1" ht="16.5" customHeight="1">
      <c r="A116" s="116" t="s">
        <v>77</v>
      </c>
      <c r="B116" s="67"/>
      <c r="C116" s="130"/>
      <c r="D116" s="130"/>
      <c r="E116" s="130"/>
      <c r="F116" s="131" t="s">
        <v>114</v>
      </c>
      <c r="G116" s="131"/>
      <c r="H116" s="131"/>
      <c r="I116" s="131"/>
      <c r="J116" s="131"/>
      <c r="K116" s="130"/>
      <c r="L116" s="131" t="s">
        <v>136</v>
      </c>
      <c r="M116" s="131"/>
      <c r="N116" s="131"/>
      <c r="O116" s="131"/>
      <c r="P116" s="131"/>
      <c r="Q116" s="131"/>
      <c r="R116" s="131"/>
      <c r="S116" s="131"/>
      <c r="T116" s="131"/>
      <c r="U116" s="131"/>
      <c r="V116" s="131"/>
      <c r="W116" s="131"/>
      <c r="X116" s="131"/>
      <c r="Y116" s="131"/>
      <c r="Z116" s="131"/>
      <c r="AA116" s="131"/>
      <c r="AB116" s="131"/>
      <c r="AC116" s="131"/>
      <c r="AD116" s="131"/>
      <c r="AE116" s="131"/>
      <c r="AF116" s="131"/>
      <c r="AG116" s="132">
        <f>'01 - Dle sborníku ÚOŽI_01'!J34</f>
        <v>0</v>
      </c>
      <c r="AH116" s="130"/>
      <c r="AI116" s="130"/>
      <c r="AJ116" s="130"/>
      <c r="AK116" s="130"/>
      <c r="AL116" s="130"/>
      <c r="AM116" s="130"/>
      <c r="AN116" s="132">
        <f>SUM(AG116,AT116)</f>
        <v>0</v>
      </c>
      <c r="AO116" s="130"/>
      <c r="AP116" s="130"/>
      <c r="AQ116" s="133" t="s">
        <v>116</v>
      </c>
      <c r="AR116" s="69"/>
      <c r="AS116" s="134">
        <v>0</v>
      </c>
      <c r="AT116" s="135">
        <f>ROUND(SUM(AV116:AW116),2)</f>
        <v>0</v>
      </c>
      <c r="AU116" s="136">
        <f>'01 - Dle sborníku ÚOŽI_01'!P124</f>
        <v>0</v>
      </c>
      <c r="AV116" s="135">
        <f>'01 - Dle sborníku ÚOŽI_01'!J37</f>
        <v>0</v>
      </c>
      <c r="AW116" s="135">
        <f>'01 - Dle sborníku ÚOŽI_01'!J38</f>
        <v>0</v>
      </c>
      <c r="AX116" s="135">
        <f>'01 - Dle sborníku ÚOŽI_01'!J39</f>
        <v>0</v>
      </c>
      <c r="AY116" s="135">
        <f>'01 - Dle sborníku ÚOŽI_01'!J40</f>
        <v>0</v>
      </c>
      <c r="AZ116" s="135">
        <f>'01 - Dle sborníku ÚOŽI_01'!F37</f>
        <v>0</v>
      </c>
      <c r="BA116" s="135">
        <f>'01 - Dle sborníku ÚOŽI_01'!F38</f>
        <v>0</v>
      </c>
      <c r="BB116" s="135">
        <f>'01 - Dle sborníku ÚOŽI_01'!F39</f>
        <v>0</v>
      </c>
      <c r="BC116" s="135">
        <f>'01 - Dle sborníku ÚOŽI_01'!F40</f>
        <v>0</v>
      </c>
      <c r="BD116" s="137">
        <f>'01 - Dle sborníku ÚOŽI_01'!F41</f>
        <v>0</v>
      </c>
      <c r="BE116" s="4"/>
      <c r="BT116" s="138" t="s">
        <v>137</v>
      </c>
      <c r="BV116" s="138" t="s">
        <v>75</v>
      </c>
      <c r="BW116" s="138" t="s">
        <v>143</v>
      </c>
      <c r="BX116" s="138" t="s">
        <v>142</v>
      </c>
      <c r="CL116" s="138" t="s">
        <v>1</v>
      </c>
    </row>
    <row r="117" s="4" customFormat="1" ht="23.25" customHeight="1">
      <c r="A117" s="4"/>
      <c r="B117" s="67"/>
      <c r="C117" s="130"/>
      <c r="D117" s="130"/>
      <c r="E117" s="131" t="s">
        <v>144</v>
      </c>
      <c r="F117" s="131"/>
      <c r="G117" s="131"/>
      <c r="H117" s="131"/>
      <c r="I117" s="131"/>
      <c r="J117" s="130"/>
      <c r="K117" s="131" t="s">
        <v>145</v>
      </c>
      <c r="L117" s="131"/>
      <c r="M117" s="131"/>
      <c r="N117" s="131"/>
      <c r="O117" s="131"/>
      <c r="P117" s="131"/>
      <c r="Q117" s="131"/>
      <c r="R117" s="131"/>
      <c r="S117" s="131"/>
      <c r="T117" s="131"/>
      <c r="U117" s="131"/>
      <c r="V117" s="131"/>
      <c r="W117" s="131"/>
      <c r="X117" s="131"/>
      <c r="Y117" s="131"/>
      <c r="Z117" s="131"/>
      <c r="AA117" s="131"/>
      <c r="AB117" s="131"/>
      <c r="AC117" s="131"/>
      <c r="AD117" s="131"/>
      <c r="AE117" s="131"/>
      <c r="AF117" s="131"/>
      <c r="AG117" s="139">
        <f>ROUND(AG118,2)</f>
        <v>0</v>
      </c>
      <c r="AH117" s="130"/>
      <c r="AI117" s="130"/>
      <c r="AJ117" s="130"/>
      <c r="AK117" s="130"/>
      <c r="AL117" s="130"/>
      <c r="AM117" s="130"/>
      <c r="AN117" s="132">
        <f>SUM(AG117,AT117)</f>
        <v>0</v>
      </c>
      <c r="AO117" s="130"/>
      <c r="AP117" s="130"/>
      <c r="AQ117" s="133" t="s">
        <v>116</v>
      </c>
      <c r="AR117" s="69"/>
      <c r="AS117" s="134">
        <f>ROUND(AS118,2)</f>
        <v>0</v>
      </c>
      <c r="AT117" s="135">
        <f>ROUND(SUM(AV117:AW117),2)</f>
        <v>0</v>
      </c>
      <c r="AU117" s="136">
        <f>ROUND(AU118,5)</f>
        <v>0</v>
      </c>
      <c r="AV117" s="135">
        <f>ROUND(AZ117*L29,2)</f>
        <v>0</v>
      </c>
      <c r="AW117" s="135">
        <f>ROUND(BA117*L30,2)</f>
        <v>0</v>
      </c>
      <c r="AX117" s="135">
        <f>ROUND(BB117*L29,2)</f>
        <v>0</v>
      </c>
      <c r="AY117" s="135">
        <f>ROUND(BC117*L30,2)</f>
        <v>0</v>
      </c>
      <c r="AZ117" s="135">
        <f>ROUND(AZ118,2)</f>
        <v>0</v>
      </c>
      <c r="BA117" s="135">
        <f>ROUND(BA118,2)</f>
        <v>0</v>
      </c>
      <c r="BB117" s="135">
        <f>ROUND(BB118,2)</f>
        <v>0</v>
      </c>
      <c r="BC117" s="135">
        <f>ROUND(BC118,2)</f>
        <v>0</v>
      </c>
      <c r="BD117" s="137">
        <f>ROUND(BD118,2)</f>
        <v>0</v>
      </c>
      <c r="BE117" s="4"/>
      <c r="BS117" s="138" t="s">
        <v>72</v>
      </c>
      <c r="BT117" s="138" t="s">
        <v>83</v>
      </c>
      <c r="BU117" s="138" t="s">
        <v>74</v>
      </c>
      <c r="BV117" s="138" t="s">
        <v>75</v>
      </c>
      <c r="BW117" s="138" t="s">
        <v>146</v>
      </c>
      <c r="BX117" s="138" t="s">
        <v>133</v>
      </c>
      <c r="CL117" s="138" t="s">
        <v>1</v>
      </c>
    </row>
    <row r="118" s="4" customFormat="1" ht="16.5" customHeight="1">
      <c r="A118" s="116" t="s">
        <v>77</v>
      </c>
      <c r="B118" s="67"/>
      <c r="C118" s="130"/>
      <c r="D118" s="130"/>
      <c r="E118" s="130"/>
      <c r="F118" s="131" t="s">
        <v>114</v>
      </c>
      <c r="G118" s="131"/>
      <c r="H118" s="131"/>
      <c r="I118" s="131"/>
      <c r="J118" s="131"/>
      <c r="K118" s="130"/>
      <c r="L118" s="131" t="s">
        <v>147</v>
      </c>
      <c r="M118" s="131"/>
      <c r="N118" s="131"/>
      <c r="O118" s="131"/>
      <c r="P118" s="131"/>
      <c r="Q118" s="131"/>
      <c r="R118" s="131"/>
      <c r="S118" s="131"/>
      <c r="T118" s="131"/>
      <c r="U118" s="131"/>
      <c r="V118" s="131"/>
      <c r="W118" s="131"/>
      <c r="X118" s="131"/>
      <c r="Y118" s="131"/>
      <c r="Z118" s="131"/>
      <c r="AA118" s="131"/>
      <c r="AB118" s="131"/>
      <c r="AC118" s="131"/>
      <c r="AD118" s="131"/>
      <c r="AE118" s="131"/>
      <c r="AF118" s="131"/>
      <c r="AG118" s="132">
        <f>'01 - Dle sborníku UOŽI'!J34</f>
        <v>0</v>
      </c>
      <c r="AH118" s="130"/>
      <c r="AI118" s="130"/>
      <c r="AJ118" s="130"/>
      <c r="AK118" s="130"/>
      <c r="AL118" s="130"/>
      <c r="AM118" s="130"/>
      <c r="AN118" s="132">
        <f>SUM(AG118,AT118)</f>
        <v>0</v>
      </c>
      <c r="AO118" s="130"/>
      <c r="AP118" s="130"/>
      <c r="AQ118" s="133" t="s">
        <v>116</v>
      </c>
      <c r="AR118" s="69"/>
      <c r="AS118" s="134">
        <v>0</v>
      </c>
      <c r="AT118" s="135">
        <f>ROUND(SUM(AV118:AW118),2)</f>
        <v>0</v>
      </c>
      <c r="AU118" s="136">
        <f>'01 - Dle sborníku UOŽI'!P124</f>
        <v>0</v>
      </c>
      <c r="AV118" s="135">
        <f>'01 - Dle sborníku UOŽI'!J37</f>
        <v>0</v>
      </c>
      <c r="AW118" s="135">
        <f>'01 - Dle sborníku UOŽI'!J38</f>
        <v>0</v>
      </c>
      <c r="AX118" s="135">
        <f>'01 - Dle sborníku UOŽI'!J39</f>
        <v>0</v>
      </c>
      <c r="AY118" s="135">
        <f>'01 - Dle sborníku UOŽI'!J40</f>
        <v>0</v>
      </c>
      <c r="AZ118" s="135">
        <f>'01 - Dle sborníku UOŽI'!F37</f>
        <v>0</v>
      </c>
      <c r="BA118" s="135">
        <f>'01 - Dle sborníku UOŽI'!F38</f>
        <v>0</v>
      </c>
      <c r="BB118" s="135">
        <f>'01 - Dle sborníku UOŽI'!F39</f>
        <v>0</v>
      </c>
      <c r="BC118" s="135">
        <f>'01 - Dle sborníku UOŽI'!F40</f>
        <v>0</v>
      </c>
      <c r="BD118" s="137">
        <f>'01 - Dle sborníku UOŽI'!F41</f>
        <v>0</v>
      </c>
      <c r="BE118" s="4"/>
      <c r="BT118" s="138" t="s">
        <v>137</v>
      </c>
      <c r="BV118" s="138" t="s">
        <v>75</v>
      </c>
      <c r="BW118" s="138" t="s">
        <v>148</v>
      </c>
      <c r="BX118" s="138" t="s">
        <v>146</v>
      </c>
      <c r="CL118" s="138" t="s">
        <v>1</v>
      </c>
    </row>
    <row r="119" s="4" customFormat="1" ht="16.5" customHeight="1">
      <c r="A119" s="4"/>
      <c r="B119" s="67"/>
      <c r="C119" s="130"/>
      <c r="D119" s="130"/>
      <c r="E119" s="131" t="s">
        <v>149</v>
      </c>
      <c r="F119" s="131"/>
      <c r="G119" s="131"/>
      <c r="H119" s="131"/>
      <c r="I119" s="131"/>
      <c r="J119" s="130"/>
      <c r="K119" s="131" t="s">
        <v>150</v>
      </c>
      <c r="L119" s="131"/>
      <c r="M119" s="131"/>
      <c r="N119" s="131"/>
      <c r="O119" s="131"/>
      <c r="P119" s="131"/>
      <c r="Q119" s="131"/>
      <c r="R119" s="131"/>
      <c r="S119" s="131"/>
      <c r="T119" s="131"/>
      <c r="U119" s="131"/>
      <c r="V119" s="131"/>
      <c r="W119" s="131"/>
      <c r="X119" s="131"/>
      <c r="Y119" s="131"/>
      <c r="Z119" s="131"/>
      <c r="AA119" s="131"/>
      <c r="AB119" s="131"/>
      <c r="AC119" s="131"/>
      <c r="AD119" s="131"/>
      <c r="AE119" s="131"/>
      <c r="AF119" s="131"/>
      <c r="AG119" s="139">
        <f>ROUND(AG120,2)</f>
        <v>0</v>
      </c>
      <c r="AH119" s="130"/>
      <c r="AI119" s="130"/>
      <c r="AJ119" s="130"/>
      <c r="AK119" s="130"/>
      <c r="AL119" s="130"/>
      <c r="AM119" s="130"/>
      <c r="AN119" s="132">
        <f>SUM(AG119,AT119)</f>
        <v>0</v>
      </c>
      <c r="AO119" s="130"/>
      <c r="AP119" s="130"/>
      <c r="AQ119" s="133" t="s">
        <v>116</v>
      </c>
      <c r="AR119" s="69"/>
      <c r="AS119" s="134">
        <f>ROUND(AS120,2)</f>
        <v>0</v>
      </c>
      <c r="AT119" s="135">
        <f>ROUND(SUM(AV119:AW119),2)</f>
        <v>0</v>
      </c>
      <c r="AU119" s="136">
        <f>ROUND(AU120,5)</f>
        <v>0</v>
      </c>
      <c r="AV119" s="135">
        <f>ROUND(AZ119*L29,2)</f>
        <v>0</v>
      </c>
      <c r="AW119" s="135">
        <f>ROUND(BA119*L30,2)</f>
        <v>0</v>
      </c>
      <c r="AX119" s="135">
        <f>ROUND(BB119*L29,2)</f>
        <v>0</v>
      </c>
      <c r="AY119" s="135">
        <f>ROUND(BC119*L30,2)</f>
        <v>0</v>
      </c>
      <c r="AZ119" s="135">
        <f>ROUND(AZ120,2)</f>
        <v>0</v>
      </c>
      <c r="BA119" s="135">
        <f>ROUND(BA120,2)</f>
        <v>0</v>
      </c>
      <c r="BB119" s="135">
        <f>ROUND(BB120,2)</f>
        <v>0</v>
      </c>
      <c r="BC119" s="135">
        <f>ROUND(BC120,2)</f>
        <v>0</v>
      </c>
      <c r="BD119" s="137">
        <f>ROUND(BD120,2)</f>
        <v>0</v>
      </c>
      <c r="BE119" s="4"/>
      <c r="BS119" s="138" t="s">
        <v>72</v>
      </c>
      <c r="BT119" s="138" t="s">
        <v>83</v>
      </c>
      <c r="BU119" s="138" t="s">
        <v>74</v>
      </c>
      <c r="BV119" s="138" t="s">
        <v>75</v>
      </c>
      <c r="BW119" s="138" t="s">
        <v>151</v>
      </c>
      <c r="BX119" s="138" t="s">
        <v>133</v>
      </c>
      <c r="CL119" s="138" t="s">
        <v>1</v>
      </c>
    </row>
    <row r="120" s="4" customFormat="1" ht="16.5" customHeight="1">
      <c r="A120" s="116" t="s">
        <v>77</v>
      </c>
      <c r="B120" s="67"/>
      <c r="C120" s="130"/>
      <c r="D120" s="130"/>
      <c r="E120" s="130"/>
      <c r="F120" s="131" t="s">
        <v>114</v>
      </c>
      <c r="G120" s="131"/>
      <c r="H120" s="131"/>
      <c r="I120" s="131"/>
      <c r="J120" s="131"/>
      <c r="K120" s="130"/>
      <c r="L120" s="131" t="s">
        <v>147</v>
      </c>
      <c r="M120" s="131"/>
      <c r="N120" s="131"/>
      <c r="O120" s="131"/>
      <c r="P120" s="131"/>
      <c r="Q120" s="131"/>
      <c r="R120" s="131"/>
      <c r="S120" s="131"/>
      <c r="T120" s="131"/>
      <c r="U120" s="131"/>
      <c r="V120" s="131"/>
      <c r="W120" s="131"/>
      <c r="X120" s="131"/>
      <c r="Y120" s="131"/>
      <c r="Z120" s="131"/>
      <c r="AA120" s="131"/>
      <c r="AB120" s="131"/>
      <c r="AC120" s="131"/>
      <c r="AD120" s="131"/>
      <c r="AE120" s="131"/>
      <c r="AF120" s="131"/>
      <c r="AG120" s="132">
        <f>'01 - Dle sborníku UOŽI_01'!J34</f>
        <v>0</v>
      </c>
      <c r="AH120" s="130"/>
      <c r="AI120" s="130"/>
      <c r="AJ120" s="130"/>
      <c r="AK120" s="130"/>
      <c r="AL120" s="130"/>
      <c r="AM120" s="130"/>
      <c r="AN120" s="132">
        <f>SUM(AG120,AT120)</f>
        <v>0</v>
      </c>
      <c r="AO120" s="130"/>
      <c r="AP120" s="130"/>
      <c r="AQ120" s="133" t="s">
        <v>116</v>
      </c>
      <c r="AR120" s="69"/>
      <c r="AS120" s="134">
        <v>0</v>
      </c>
      <c r="AT120" s="135">
        <f>ROUND(SUM(AV120:AW120),2)</f>
        <v>0</v>
      </c>
      <c r="AU120" s="136">
        <f>'01 - Dle sborníku UOŽI_01'!P125</f>
        <v>0</v>
      </c>
      <c r="AV120" s="135">
        <f>'01 - Dle sborníku UOŽI_01'!J37</f>
        <v>0</v>
      </c>
      <c r="AW120" s="135">
        <f>'01 - Dle sborníku UOŽI_01'!J38</f>
        <v>0</v>
      </c>
      <c r="AX120" s="135">
        <f>'01 - Dle sborníku UOŽI_01'!J39</f>
        <v>0</v>
      </c>
      <c r="AY120" s="135">
        <f>'01 - Dle sborníku UOŽI_01'!J40</f>
        <v>0</v>
      </c>
      <c r="AZ120" s="135">
        <f>'01 - Dle sborníku UOŽI_01'!F37</f>
        <v>0</v>
      </c>
      <c r="BA120" s="135">
        <f>'01 - Dle sborníku UOŽI_01'!F38</f>
        <v>0</v>
      </c>
      <c r="BB120" s="135">
        <f>'01 - Dle sborníku UOŽI_01'!F39</f>
        <v>0</v>
      </c>
      <c r="BC120" s="135">
        <f>'01 - Dle sborníku UOŽI_01'!F40</f>
        <v>0</v>
      </c>
      <c r="BD120" s="137">
        <f>'01 - Dle sborníku UOŽI_01'!F41</f>
        <v>0</v>
      </c>
      <c r="BE120" s="4"/>
      <c r="BT120" s="138" t="s">
        <v>137</v>
      </c>
      <c r="BV120" s="138" t="s">
        <v>75</v>
      </c>
      <c r="BW120" s="138" t="s">
        <v>152</v>
      </c>
      <c r="BX120" s="138" t="s">
        <v>151</v>
      </c>
      <c r="CL120" s="138" t="s">
        <v>1</v>
      </c>
    </row>
    <row r="121" s="4" customFormat="1" ht="16.5" customHeight="1">
      <c r="A121" s="4"/>
      <c r="B121" s="67"/>
      <c r="C121" s="130"/>
      <c r="D121" s="130"/>
      <c r="E121" s="131" t="s">
        <v>153</v>
      </c>
      <c r="F121" s="131"/>
      <c r="G121" s="131"/>
      <c r="H121" s="131"/>
      <c r="I121" s="131"/>
      <c r="J121" s="130"/>
      <c r="K121" s="131" t="s">
        <v>154</v>
      </c>
      <c r="L121" s="131"/>
      <c r="M121" s="131"/>
      <c r="N121" s="131"/>
      <c r="O121" s="131"/>
      <c r="P121" s="131"/>
      <c r="Q121" s="131"/>
      <c r="R121" s="131"/>
      <c r="S121" s="131"/>
      <c r="T121" s="131"/>
      <c r="U121" s="131"/>
      <c r="V121" s="131"/>
      <c r="W121" s="131"/>
      <c r="X121" s="131"/>
      <c r="Y121" s="131"/>
      <c r="Z121" s="131"/>
      <c r="AA121" s="131"/>
      <c r="AB121" s="131"/>
      <c r="AC121" s="131"/>
      <c r="AD121" s="131"/>
      <c r="AE121" s="131"/>
      <c r="AF121" s="131"/>
      <c r="AG121" s="139">
        <f>ROUND(AG122,2)</f>
        <v>0</v>
      </c>
      <c r="AH121" s="130"/>
      <c r="AI121" s="130"/>
      <c r="AJ121" s="130"/>
      <c r="AK121" s="130"/>
      <c r="AL121" s="130"/>
      <c r="AM121" s="130"/>
      <c r="AN121" s="132">
        <f>SUM(AG121,AT121)</f>
        <v>0</v>
      </c>
      <c r="AO121" s="130"/>
      <c r="AP121" s="130"/>
      <c r="AQ121" s="133" t="s">
        <v>116</v>
      </c>
      <c r="AR121" s="69"/>
      <c r="AS121" s="134">
        <f>ROUND(AS122,2)</f>
        <v>0</v>
      </c>
      <c r="AT121" s="135">
        <f>ROUND(SUM(AV121:AW121),2)</f>
        <v>0</v>
      </c>
      <c r="AU121" s="136">
        <f>ROUND(AU122,5)</f>
        <v>0</v>
      </c>
      <c r="AV121" s="135">
        <f>ROUND(AZ121*L29,2)</f>
        <v>0</v>
      </c>
      <c r="AW121" s="135">
        <f>ROUND(BA121*L30,2)</f>
        <v>0</v>
      </c>
      <c r="AX121" s="135">
        <f>ROUND(BB121*L29,2)</f>
        <v>0</v>
      </c>
      <c r="AY121" s="135">
        <f>ROUND(BC121*L30,2)</f>
        <v>0</v>
      </c>
      <c r="AZ121" s="135">
        <f>ROUND(AZ122,2)</f>
        <v>0</v>
      </c>
      <c r="BA121" s="135">
        <f>ROUND(BA122,2)</f>
        <v>0</v>
      </c>
      <c r="BB121" s="135">
        <f>ROUND(BB122,2)</f>
        <v>0</v>
      </c>
      <c r="BC121" s="135">
        <f>ROUND(BC122,2)</f>
        <v>0</v>
      </c>
      <c r="BD121" s="137">
        <f>ROUND(BD122,2)</f>
        <v>0</v>
      </c>
      <c r="BE121" s="4"/>
      <c r="BS121" s="138" t="s">
        <v>72</v>
      </c>
      <c r="BT121" s="138" t="s">
        <v>83</v>
      </c>
      <c r="BU121" s="138" t="s">
        <v>74</v>
      </c>
      <c r="BV121" s="138" t="s">
        <v>75</v>
      </c>
      <c r="BW121" s="138" t="s">
        <v>155</v>
      </c>
      <c r="BX121" s="138" t="s">
        <v>133</v>
      </c>
      <c r="CL121" s="138" t="s">
        <v>1</v>
      </c>
    </row>
    <row r="122" s="4" customFormat="1" ht="16.5" customHeight="1">
      <c r="A122" s="116" t="s">
        <v>77</v>
      </c>
      <c r="B122" s="67"/>
      <c r="C122" s="130"/>
      <c r="D122" s="130"/>
      <c r="E122" s="130"/>
      <c r="F122" s="131" t="s">
        <v>114</v>
      </c>
      <c r="G122" s="131"/>
      <c r="H122" s="131"/>
      <c r="I122" s="131"/>
      <c r="J122" s="131"/>
      <c r="K122" s="130"/>
      <c r="L122" s="131" t="s">
        <v>156</v>
      </c>
      <c r="M122" s="131"/>
      <c r="N122" s="131"/>
      <c r="O122" s="131"/>
      <c r="P122" s="131"/>
      <c r="Q122" s="131"/>
      <c r="R122" s="131"/>
      <c r="S122" s="131"/>
      <c r="T122" s="131"/>
      <c r="U122" s="131"/>
      <c r="V122" s="131"/>
      <c r="W122" s="131"/>
      <c r="X122" s="131"/>
      <c r="Y122" s="131"/>
      <c r="Z122" s="131"/>
      <c r="AA122" s="131"/>
      <c r="AB122" s="131"/>
      <c r="AC122" s="131"/>
      <c r="AD122" s="131"/>
      <c r="AE122" s="131"/>
      <c r="AF122" s="131"/>
      <c r="AG122" s="132">
        <f>'01 - Dle sborníku'!J34</f>
        <v>0</v>
      </c>
      <c r="AH122" s="130"/>
      <c r="AI122" s="130"/>
      <c r="AJ122" s="130"/>
      <c r="AK122" s="130"/>
      <c r="AL122" s="130"/>
      <c r="AM122" s="130"/>
      <c r="AN122" s="132">
        <f>SUM(AG122,AT122)</f>
        <v>0</v>
      </c>
      <c r="AO122" s="130"/>
      <c r="AP122" s="130"/>
      <c r="AQ122" s="133" t="s">
        <v>116</v>
      </c>
      <c r="AR122" s="69"/>
      <c r="AS122" s="134">
        <v>0</v>
      </c>
      <c r="AT122" s="135">
        <f>ROUND(SUM(AV122:AW122),2)</f>
        <v>0</v>
      </c>
      <c r="AU122" s="136">
        <f>'01 - Dle sborníku'!P124</f>
        <v>0</v>
      </c>
      <c r="AV122" s="135">
        <f>'01 - Dle sborníku'!J37</f>
        <v>0</v>
      </c>
      <c r="AW122" s="135">
        <f>'01 - Dle sborníku'!J38</f>
        <v>0</v>
      </c>
      <c r="AX122" s="135">
        <f>'01 - Dle sborníku'!J39</f>
        <v>0</v>
      </c>
      <c r="AY122" s="135">
        <f>'01 - Dle sborníku'!J40</f>
        <v>0</v>
      </c>
      <c r="AZ122" s="135">
        <f>'01 - Dle sborníku'!F37</f>
        <v>0</v>
      </c>
      <c r="BA122" s="135">
        <f>'01 - Dle sborníku'!F38</f>
        <v>0</v>
      </c>
      <c r="BB122" s="135">
        <f>'01 - Dle sborníku'!F39</f>
        <v>0</v>
      </c>
      <c r="BC122" s="135">
        <f>'01 - Dle sborníku'!F40</f>
        <v>0</v>
      </c>
      <c r="BD122" s="137">
        <f>'01 - Dle sborníku'!F41</f>
        <v>0</v>
      </c>
      <c r="BE122" s="4"/>
      <c r="BT122" s="138" t="s">
        <v>137</v>
      </c>
      <c r="BV122" s="138" t="s">
        <v>75</v>
      </c>
      <c r="BW122" s="138" t="s">
        <v>157</v>
      </c>
      <c r="BX122" s="138" t="s">
        <v>155</v>
      </c>
      <c r="CL122" s="138" t="s">
        <v>1</v>
      </c>
    </row>
    <row r="123" s="7" customFormat="1" ht="24.75" customHeight="1">
      <c r="A123" s="7"/>
      <c r="B123" s="117"/>
      <c r="C123" s="118"/>
      <c r="D123" s="119" t="s">
        <v>158</v>
      </c>
      <c r="E123" s="119"/>
      <c r="F123" s="119"/>
      <c r="G123" s="119"/>
      <c r="H123" s="119"/>
      <c r="I123" s="120"/>
      <c r="J123" s="119" t="s">
        <v>159</v>
      </c>
      <c r="K123" s="119"/>
      <c r="L123" s="119"/>
      <c r="M123" s="119"/>
      <c r="N123" s="119"/>
      <c r="O123" s="119"/>
      <c r="P123" s="119"/>
      <c r="Q123" s="119"/>
      <c r="R123" s="119"/>
      <c r="S123" s="119"/>
      <c r="T123" s="119"/>
      <c r="U123" s="119"/>
      <c r="V123" s="119"/>
      <c r="W123" s="119"/>
      <c r="X123" s="119"/>
      <c r="Y123" s="119"/>
      <c r="Z123" s="119"/>
      <c r="AA123" s="119"/>
      <c r="AB123" s="119"/>
      <c r="AC123" s="119"/>
      <c r="AD123" s="119"/>
      <c r="AE123" s="119"/>
      <c r="AF123" s="119"/>
      <c r="AG123" s="129">
        <f>ROUND(AG124+AG127+AG129+AG131+AG133+AG135+AG137,2)</f>
        <v>0</v>
      </c>
      <c r="AH123" s="120"/>
      <c r="AI123" s="120"/>
      <c r="AJ123" s="120"/>
      <c r="AK123" s="120"/>
      <c r="AL123" s="120"/>
      <c r="AM123" s="120"/>
      <c r="AN123" s="121">
        <f>SUM(AG123,AT123)</f>
        <v>0</v>
      </c>
      <c r="AO123" s="120"/>
      <c r="AP123" s="120"/>
      <c r="AQ123" s="122" t="s">
        <v>132</v>
      </c>
      <c r="AR123" s="123"/>
      <c r="AS123" s="124">
        <f>ROUND(AS124+AS127+AS129+AS131+AS133+AS135+AS137,2)</f>
        <v>0</v>
      </c>
      <c r="AT123" s="125">
        <f>ROUND(SUM(AV123:AW123),2)</f>
        <v>0</v>
      </c>
      <c r="AU123" s="126">
        <f>ROUND(AU124+AU127+AU129+AU131+AU133+AU135+AU137,5)</f>
        <v>0</v>
      </c>
      <c r="AV123" s="125">
        <f>ROUND(AZ123*L29,2)</f>
        <v>0</v>
      </c>
      <c r="AW123" s="125">
        <f>ROUND(BA123*L30,2)</f>
        <v>0</v>
      </c>
      <c r="AX123" s="125">
        <f>ROUND(BB123*L29,2)</f>
        <v>0</v>
      </c>
      <c r="AY123" s="125">
        <f>ROUND(BC123*L30,2)</f>
        <v>0</v>
      </c>
      <c r="AZ123" s="125">
        <f>ROUND(AZ124+AZ127+AZ129+AZ131+AZ133+AZ135+AZ137,2)</f>
        <v>0</v>
      </c>
      <c r="BA123" s="125">
        <f>ROUND(BA124+BA127+BA129+BA131+BA133+BA135+BA137,2)</f>
        <v>0</v>
      </c>
      <c r="BB123" s="125">
        <f>ROUND(BB124+BB127+BB129+BB131+BB133+BB135+BB137,2)</f>
        <v>0</v>
      </c>
      <c r="BC123" s="125">
        <f>ROUND(BC124+BC127+BC129+BC131+BC133+BC135+BC137,2)</f>
        <v>0</v>
      </c>
      <c r="BD123" s="127">
        <f>ROUND(BD124+BD127+BD129+BD131+BD133+BD135+BD137,2)</f>
        <v>0</v>
      </c>
      <c r="BE123" s="7"/>
      <c r="BS123" s="128" t="s">
        <v>72</v>
      </c>
      <c r="BT123" s="128" t="s">
        <v>81</v>
      </c>
      <c r="BU123" s="128" t="s">
        <v>74</v>
      </c>
      <c r="BV123" s="128" t="s">
        <v>75</v>
      </c>
      <c r="BW123" s="128" t="s">
        <v>160</v>
      </c>
      <c r="BX123" s="128" t="s">
        <v>5</v>
      </c>
      <c r="CL123" s="128" t="s">
        <v>1</v>
      </c>
      <c r="CM123" s="128" t="s">
        <v>73</v>
      </c>
    </row>
    <row r="124" s="4" customFormat="1" ht="23.25" customHeight="1">
      <c r="A124" s="4"/>
      <c r="B124" s="67"/>
      <c r="C124" s="130"/>
      <c r="D124" s="130"/>
      <c r="E124" s="131" t="s">
        <v>114</v>
      </c>
      <c r="F124" s="131"/>
      <c r="G124" s="131"/>
      <c r="H124" s="131"/>
      <c r="I124" s="131"/>
      <c r="J124" s="130"/>
      <c r="K124" s="131" t="s">
        <v>161</v>
      </c>
      <c r="L124" s="131"/>
      <c r="M124" s="131"/>
      <c r="N124" s="131"/>
      <c r="O124" s="131"/>
      <c r="P124" s="131"/>
      <c r="Q124" s="131"/>
      <c r="R124" s="131"/>
      <c r="S124" s="131"/>
      <c r="T124" s="131"/>
      <c r="U124" s="131"/>
      <c r="V124" s="131"/>
      <c r="W124" s="131"/>
      <c r="X124" s="131"/>
      <c r="Y124" s="131"/>
      <c r="Z124" s="131"/>
      <c r="AA124" s="131"/>
      <c r="AB124" s="131"/>
      <c r="AC124" s="131"/>
      <c r="AD124" s="131"/>
      <c r="AE124" s="131"/>
      <c r="AF124" s="131"/>
      <c r="AG124" s="139">
        <f>ROUND(SUM(AG125:AG126),2)</f>
        <v>0</v>
      </c>
      <c r="AH124" s="130"/>
      <c r="AI124" s="130"/>
      <c r="AJ124" s="130"/>
      <c r="AK124" s="130"/>
      <c r="AL124" s="130"/>
      <c r="AM124" s="130"/>
      <c r="AN124" s="132">
        <f>SUM(AG124,AT124)</f>
        <v>0</v>
      </c>
      <c r="AO124" s="130"/>
      <c r="AP124" s="130"/>
      <c r="AQ124" s="133" t="s">
        <v>116</v>
      </c>
      <c r="AR124" s="69"/>
      <c r="AS124" s="134">
        <f>ROUND(SUM(AS125:AS126),2)</f>
        <v>0</v>
      </c>
      <c r="AT124" s="135">
        <f>ROUND(SUM(AV124:AW124),2)</f>
        <v>0</v>
      </c>
      <c r="AU124" s="136">
        <f>ROUND(SUM(AU125:AU126),5)</f>
        <v>0</v>
      </c>
      <c r="AV124" s="135">
        <f>ROUND(AZ124*L29,2)</f>
        <v>0</v>
      </c>
      <c r="AW124" s="135">
        <f>ROUND(BA124*L30,2)</f>
        <v>0</v>
      </c>
      <c r="AX124" s="135">
        <f>ROUND(BB124*L29,2)</f>
        <v>0</v>
      </c>
      <c r="AY124" s="135">
        <f>ROUND(BC124*L30,2)</f>
        <v>0</v>
      </c>
      <c r="AZ124" s="135">
        <f>ROUND(SUM(AZ125:AZ126),2)</f>
        <v>0</v>
      </c>
      <c r="BA124" s="135">
        <f>ROUND(SUM(BA125:BA126),2)</f>
        <v>0</v>
      </c>
      <c r="BB124" s="135">
        <f>ROUND(SUM(BB125:BB126),2)</f>
        <v>0</v>
      </c>
      <c r="BC124" s="135">
        <f>ROUND(SUM(BC125:BC126),2)</f>
        <v>0</v>
      </c>
      <c r="BD124" s="137">
        <f>ROUND(SUM(BD125:BD126),2)</f>
        <v>0</v>
      </c>
      <c r="BE124" s="4"/>
      <c r="BS124" s="138" t="s">
        <v>72</v>
      </c>
      <c r="BT124" s="138" t="s">
        <v>83</v>
      </c>
      <c r="BU124" s="138" t="s">
        <v>74</v>
      </c>
      <c r="BV124" s="138" t="s">
        <v>75</v>
      </c>
      <c r="BW124" s="138" t="s">
        <v>162</v>
      </c>
      <c r="BX124" s="138" t="s">
        <v>160</v>
      </c>
      <c r="CL124" s="138" t="s">
        <v>1</v>
      </c>
    </row>
    <row r="125" s="4" customFormat="1" ht="16.5" customHeight="1">
      <c r="A125" s="116" t="s">
        <v>77</v>
      </c>
      <c r="B125" s="67"/>
      <c r="C125" s="130"/>
      <c r="D125" s="130"/>
      <c r="E125" s="130"/>
      <c r="F125" s="131" t="s">
        <v>114</v>
      </c>
      <c r="G125" s="131"/>
      <c r="H125" s="131"/>
      <c r="I125" s="131"/>
      <c r="J125" s="131"/>
      <c r="K125" s="130"/>
      <c r="L125" s="131" t="s">
        <v>163</v>
      </c>
      <c r="M125" s="131"/>
      <c r="N125" s="131"/>
      <c r="O125" s="131"/>
      <c r="P125" s="131"/>
      <c r="Q125" s="131"/>
      <c r="R125" s="131"/>
      <c r="S125" s="131"/>
      <c r="T125" s="131"/>
      <c r="U125" s="131"/>
      <c r="V125" s="131"/>
      <c r="W125" s="131"/>
      <c r="X125" s="131"/>
      <c r="Y125" s="131"/>
      <c r="Z125" s="131"/>
      <c r="AA125" s="131"/>
      <c r="AB125" s="131"/>
      <c r="AC125" s="131"/>
      <c r="AD125" s="131"/>
      <c r="AE125" s="131"/>
      <c r="AF125" s="131"/>
      <c r="AG125" s="132">
        <f>'01 - Dle sbornáku UOŽI'!J34</f>
        <v>0</v>
      </c>
      <c r="AH125" s="130"/>
      <c r="AI125" s="130"/>
      <c r="AJ125" s="130"/>
      <c r="AK125" s="130"/>
      <c r="AL125" s="130"/>
      <c r="AM125" s="130"/>
      <c r="AN125" s="132">
        <f>SUM(AG125,AT125)</f>
        <v>0</v>
      </c>
      <c r="AO125" s="130"/>
      <c r="AP125" s="130"/>
      <c r="AQ125" s="133" t="s">
        <v>116</v>
      </c>
      <c r="AR125" s="69"/>
      <c r="AS125" s="134">
        <v>0</v>
      </c>
      <c r="AT125" s="135">
        <f>ROUND(SUM(AV125:AW125),2)</f>
        <v>0</v>
      </c>
      <c r="AU125" s="136">
        <f>'01 - Dle sbornáku UOŽI'!P127</f>
        <v>0</v>
      </c>
      <c r="AV125" s="135">
        <f>'01 - Dle sbornáku UOŽI'!J37</f>
        <v>0</v>
      </c>
      <c r="AW125" s="135">
        <f>'01 - Dle sbornáku UOŽI'!J38</f>
        <v>0</v>
      </c>
      <c r="AX125" s="135">
        <f>'01 - Dle sbornáku UOŽI'!J39</f>
        <v>0</v>
      </c>
      <c r="AY125" s="135">
        <f>'01 - Dle sbornáku UOŽI'!J40</f>
        <v>0</v>
      </c>
      <c r="AZ125" s="135">
        <f>'01 - Dle sbornáku UOŽI'!F37</f>
        <v>0</v>
      </c>
      <c r="BA125" s="135">
        <f>'01 - Dle sbornáku UOŽI'!F38</f>
        <v>0</v>
      </c>
      <c r="BB125" s="135">
        <f>'01 - Dle sbornáku UOŽI'!F39</f>
        <v>0</v>
      </c>
      <c r="BC125" s="135">
        <f>'01 - Dle sbornáku UOŽI'!F40</f>
        <v>0</v>
      </c>
      <c r="BD125" s="137">
        <f>'01 - Dle sbornáku UOŽI'!F41</f>
        <v>0</v>
      </c>
      <c r="BE125" s="4"/>
      <c r="BT125" s="138" t="s">
        <v>137</v>
      </c>
      <c r="BV125" s="138" t="s">
        <v>75</v>
      </c>
      <c r="BW125" s="138" t="s">
        <v>164</v>
      </c>
      <c r="BX125" s="138" t="s">
        <v>162</v>
      </c>
      <c r="CL125" s="138" t="s">
        <v>1</v>
      </c>
    </row>
    <row r="126" s="4" customFormat="1" ht="16.5" customHeight="1">
      <c r="A126" s="116" t="s">
        <v>77</v>
      </c>
      <c r="B126" s="67"/>
      <c r="C126" s="130"/>
      <c r="D126" s="130"/>
      <c r="E126" s="130"/>
      <c r="F126" s="131" t="s">
        <v>118</v>
      </c>
      <c r="G126" s="131"/>
      <c r="H126" s="131"/>
      <c r="I126" s="131"/>
      <c r="J126" s="131"/>
      <c r="K126" s="130"/>
      <c r="L126" s="131" t="s">
        <v>165</v>
      </c>
      <c r="M126" s="131"/>
      <c r="N126" s="131"/>
      <c r="O126" s="131"/>
      <c r="P126" s="131"/>
      <c r="Q126" s="131"/>
      <c r="R126" s="131"/>
      <c r="S126" s="131"/>
      <c r="T126" s="131"/>
      <c r="U126" s="131"/>
      <c r="V126" s="131"/>
      <c r="W126" s="131"/>
      <c r="X126" s="131"/>
      <c r="Y126" s="131"/>
      <c r="Z126" s="131"/>
      <c r="AA126" s="131"/>
      <c r="AB126" s="131"/>
      <c r="AC126" s="131"/>
      <c r="AD126" s="131"/>
      <c r="AE126" s="131"/>
      <c r="AF126" s="131"/>
      <c r="AG126" s="132">
        <f>'02 - Dle sborníku URS'!J34</f>
        <v>0</v>
      </c>
      <c r="AH126" s="130"/>
      <c r="AI126" s="130"/>
      <c r="AJ126" s="130"/>
      <c r="AK126" s="130"/>
      <c r="AL126" s="130"/>
      <c r="AM126" s="130"/>
      <c r="AN126" s="132">
        <f>SUM(AG126,AT126)</f>
        <v>0</v>
      </c>
      <c r="AO126" s="130"/>
      <c r="AP126" s="130"/>
      <c r="AQ126" s="133" t="s">
        <v>116</v>
      </c>
      <c r="AR126" s="69"/>
      <c r="AS126" s="134">
        <v>0</v>
      </c>
      <c r="AT126" s="135">
        <f>ROUND(SUM(AV126:AW126),2)</f>
        <v>0</v>
      </c>
      <c r="AU126" s="136">
        <f>'02 - Dle sborníku URS'!P126</f>
        <v>0</v>
      </c>
      <c r="AV126" s="135">
        <f>'02 - Dle sborníku URS'!J37</f>
        <v>0</v>
      </c>
      <c r="AW126" s="135">
        <f>'02 - Dle sborníku URS'!J38</f>
        <v>0</v>
      </c>
      <c r="AX126" s="135">
        <f>'02 - Dle sborníku URS'!J39</f>
        <v>0</v>
      </c>
      <c r="AY126" s="135">
        <f>'02 - Dle sborníku URS'!J40</f>
        <v>0</v>
      </c>
      <c r="AZ126" s="135">
        <f>'02 - Dle sborníku URS'!F37</f>
        <v>0</v>
      </c>
      <c r="BA126" s="135">
        <f>'02 - Dle sborníku URS'!F38</f>
        <v>0</v>
      </c>
      <c r="BB126" s="135">
        <f>'02 - Dle sborníku URS'!F39</f>
        <v>0</v>
      </c>
      <c r="BC126" s="135">
        <f>'02 - Dle sborníku URS'!F40</f>
        <v>0</v>
      </c>
      <c r="BD126" s="137">
        <f>'02 - Dle sborníku URS'!F41</f>
        <v>0</v>
      </c>
      <c r="BE126" s="4"/>
      <c r="BT126" s="138" t="s">
        <v>137</v>
      </c>
      <c r="BV126" s="138" t="s">
        <v>75</v>
      </c>
      <c r="BW126" s="138" t="s">
        <v>166</v>
      </c>
      <c r="BX126" s="138" t="s">
        <v>162</v>
      </c>
      <c r="CL126" s="138" t="s">
        <v>1</v>
      </c>
    </row>
    <row r="127" s="4" customFormat="1" ht="16.5" customHeight="1">
      <c r="A127" s="4"/>
      <c r="B127" s="67"/>
      <c r="C127" s="130"/>
      <c r="D127" s="130"/>
      <c r="E127" s="131" t="s">
        <v>118</v>
      </c>
      <c r="F127" s="131"/>
      <c r="G127" s="131"/>
      <c r="H127" s="131"/>
      <c r="I127" s="131"/>
      <c r="J127" s="130"/>
      <c r="K127" s="131" t="s">
        <v>154</v>
      </c>
      <c r="L127" s="131"/>
      <c r="M127" s="131"/>
      <c r="N127" s="131"/>
      <c r="O127" s="131"/>
      <c r="P127" s="131"/>
      <c r="Q127" s="131"/>
      <c r="R127" s="131"/>
      <c r="S127" s="131"/>
      <c r="T127" s="131"/>
      <c r="U127" s="131"/>
      <c r="V127" s="131"/>
      <c r="W127" s="131"/>
      <c r="X127" s="131"/>
      <c r="Y127" s="131"/>
      <c r="Z127" s="131"/>
      <c r="AA127" s="131"/>
      <c r="AB127" s="131"/>
      <c r="AC127" s="131"/>
      <c r="AD127" s="131"/>
      <c r="AE127" s="131"/>
      <c r="AF127" s="131"/>
      <c r="AG127" s="139">
        <f>ROUND(AG128,2)</f>
        <v>0</v>
      </c>
      <c r="AH127" s="130"/>
      <c r="AI127" s="130"/>
      <c r="AJ127" s="130"/>
      <c r="AK127" s="130"/>
      <c r="AL127" s="130"/>
      <c r="AM127" s="130"/>
      <c r="AN127" s="132">
        <f>SUM(AG127,AT127)</f>
        <v>0</v>
      </c>
      <c r="AO127" s="130"/>
      <c r="AP127" s="130"/>
      <c r="AQ127" s="133" t="s">
        <v>116</v>
      </c>
      <c r="AR127" s="69"/>
      <c r="AS127" s="134">
        <f>ROUND(AS128,2)</f>
        <v>0</v>
      </c>
      <c r="AT127" s="135">
        <f>ROUND(SUM(AV127:AW127),2)</f>
        <v>0</v>
      </c>
      <c r="AU127" s="136">
        <f>ROUND(AU128,5)</f>
        <v>0</v>
      </c>
      <c r="AV127" s="135">
        <f>ROUND(AZ127*L29,2)</f>
        <v>0</v>
      </c>
      <c r="AW127" s="135">
        <f>ROUND(BA127*L30,2)</f>
        <v>0</v>
      </c>
      <c r="AX127" s="135">
        <f>ROUND(BB127*L29,2)</f>
        <v>0</v>
      </c>
      <c r="AY127" s="135">
        <f>ROUND(BC127*L30,2)</f>
        <v>0</v>
      </c>
      <c r="AZ127" s="135">
        <f>ROUND(AZ128,2)</f>
        <v>0</v>
      </c>
      <c r="BA127" s="135">
        <f>ROUND(BA128,2)</f>
        <v>0</v>
      </c>
      <c r="BB127" s="135">
        <f>ROUND(BB128,2)</f>
        <v>0</v>
      </c>
      <c r="BC127" s="135">
        <f>ROUND(BC128,2)</f>
        <v>0</v>
      </c>
      <c r="BD127" s="137">
        <f>ROUND(BD128,2)</f>
        <v>0</v>
      </c>
      <c r="BE127" s="4"/>
      <c r="BS127" s="138" t="s">
        <v>72</v>
      </c>
      <c r="BT127" s="138" t="s">
        <v>83</v>
      </c>
      <c r="BU127" s="138" t="s">
        <v>74</v>
      </c>
      <c r="BV127" s="138" t="s">
        <v>75</v>
      </c>
      <c r="BW127" s="138" t="s">
        <v>167</v>
      </c>
      <c r="BX127" s="138" t="s">
        <v>160</v>
      </c>
      <c r="CL127" s="138" t="s">
        <v>1</v>
      </c>
    </row>
    <row r="128" s="4" customFormat="1" ht="16.5" customHeight="1">
      <c r="A128" s="116" t="s">
        <v>77</v>
      </c>
      <c r="B128" s="67"/>
      <c r="C128" s="130"/>
      <c r="D128" s="130"/>
      <c r="E128" s="130"/>
      <c r="F128" s="131" t="s">
        <v>114</v>
      </c>
      <c r="G128" s="131"/>
      <c r="H128" s="131"/>
      <c r="I128" s="131"/>
      <c r="J128" s="131"/>
      <c r="K128" s="130"/>
      <c r="L128" s="131" t="s">
        <v>147</v>
      </c>
      <c r="M128" s="131"/>
      <c r="N128" s="131"/>
      <c r="O128" s="131"/>
      <c r="P128" s="131"/>
      <c r="Q128" s="131"/>
      <c r="R128" s="131"/>
      <c r="S128" s="131"/>
      <c r="T128" s="131"/>
      <c r="U128" s="131"/>
      <c r="V128" s="131"/>
      <c r="W128" s="131"/>
      <c r="X128" s="131"/>
      <c r="Y128" s="131"/>
      <c r="Z128" s="131"/>
      <c r="AA128" s="131"/>
      <c r="AB128" s="131"/>
      <c r="AC128" s="131"/>
      <c r="AD128" s="131"/>
      <c r="AE128" s="131"/>
      <c r="AF128" s="131"/>
      <c r="AG128" s="132">
        <f>'01 - Dle sborníku UOŽI_02'!J34</f>
        <v>0</v>
      </c>
      <c r="AH128" s="130"/>
      <c r="AI128" s="130"/>
      <c r="AJ128" s="130"/>
      <c r="AK128" s="130"/>
      <c r="AL128" s="130"/>
      <c r="AM128" s="130"/>
      <c r="AN128" s="132">
        <f>SUM(AG128,AT128)</f>
        <v>0</v>
      </c>
      <c r="AO128" s="130"/>
      <c r="AP128" s="130"/>
      <c r="AQ128" s="133" t="s">
        <v>116</v>
      </c>
      <c r="AR128" s="69"/>
      <c r="AS128" s="134">
        <v>0</v>
      </c>
      <c r="AT128" s="135">
        <f>ROUND(SUM(AV128:AW128),2)</f>
        <v>0</v>
      </c>
      <c r="AU128" s="136">
        <f>'01 - Dle sborníku UOŽI_02'!P124</f>
        <v>0</v>
      </c>
      <c r="AV128" s="135">
        <f>'01 - Dle sborníku UOŽI_02'!J37</f>
        <v>0</v>
      </c>
      <c r="AW128" s="135">
        <f>'01 - Dle sborníku UOŽI_02'!J38</f>
        <v>0</v>
      </c>
      <c r="AX128" s="135">
        <f>'01 - Dle sborníku UOŽI_02'!J39</f>
        <v>0</v>
      </c>
      <c r="AY128" s="135">
        <f>'01 - Dle sborníku UOŽI_02'!J40</f>
        <v>0</v>
      </c>
      <c r="AZ128" s="135">
        <f>'01 - Dle sborníku UOŽI_02'!F37</f>
        <v>0</v>
      </c>
      <c r="BA128" s="135">
        <f>'01 - Dle sborníku UOŽI_02'!F38</f>
        <v>0</v>
      </c>
      <c r="BB128" s="135">
        <f>'01 - Dle sborníku UOŽI_02'!F39</f>
        <v>0</v>
      </c>
      <c r="BC128" s="135">
        <f>'01 - Dle sborníku UOŽI_02'!F40</f>
        <v>0</v>
      </c>
      <c r="BD128" s="137">
        <f>'01 - Dle sborníku UOŽI_02'!F41</f>
        <v>0</v>
      </c>
      <c r="BE128" s="4"/>
      <c r="BT128" s="138" t="s">
        <v>137</v>
      </c>
      <c r="BV128" s="138" t="s">
        <v>75</v>
      </c>
      <c r="BW128" s="138" t="s">
        <v>168</v>
      </c>
      <c r="BX128" s="138" t="s">
        <v>167</v>
      </c>
      <c r="CL128" s="138" t="s">
        <v>1</v>
      </c>
    </row>
    <row r="129" s="4" customFormat="1" ht="16.5" customHeight="1">
      <c r="A129" s="4"/>
      <c r="B129" s="67"/>
      <c r="C129" s="130"/>
      <c r="D129" s="130"/>
      <c r="E129" s="131" t="s">
        <v>144</v>
      </c>
      <c r="F129" s="131"/>
      <c r="G129" s="131"/>
      <c r="H129" s="131"/>
      <c r="I129" s="131"/>
      <c r="J129" s="130"/>
      <c r="K129" s="131" t="s">
        <v>169</v>
      </c>
      <c r="L129" s="131"/>
      <c r="M129" s="131"/>
      <c r="N129" s="131"/>
      <c r="O129" s="131"/>
      <c r="P129" s="131"/>
      <c r="Q129" s="131"/>
      <c r="R129" s="131"/>
      <c r="S129" s="131"/>
      <c r="T129" s="131"/>
      <c r="U129" s="131"/>
      <c r="V129" s="131"/>
      <c r="W129" s="131"/>
      <c r="X129" s="131"/>
      <c r="Y129" s="131"/>
      <c r="Z129" s="131"/>
      <c r="AA129" s="131"/>
      <c r="AB129" s="131"/>
      <c r="AC129" s="131"/>
      <c r="AD129" s="131"/>
      <c r="AE129" s="131"/>
      <c r="AF129" s="131"/>
      <c r="AG129" s="139">
        <f>ROUND(AG130,2)</f>
        <v>0</v>
      </c>
      <c r="AH129" s="130"/>
      <c r="AI129" s="130"/>
      <c r="AJ129" s="130"/>
      <c r="AK129" s="130"/>
      <c r="AL129" s="130"/>
      <c r="AM129" s="130"/>
      <c r="AN129" s="132">
        <f>SUM(AG129,AT129)</f>
        <v>0</v>
      </c>
      <c r="AO129" s="130"/>
      <c r="AP129" s="130"/>
      <c r="AQ129" s="133" t="s">
        <v>116</v>
      </c>
      <c r="AR129" s="69"/>
      <c r="AS129" s="134">
        <f>ROUND(AS130,2)</f>
        <v>0</v>
      </c>
      <c r="AT129" s="135">
        <f>ROUND(SUM(AV129:AW129),2)</f>
        <v>0</v>
      </c>
      <c r="AU129" s="136">
        <f>ROUND(AU130,5)</f>
        <v>0</v>
      </c>
      <c r="AV129" s="135">
        <f>ROUND(AZ129*L29,2)</f>
        <v>0</v>
      </c>
      <c r="AW129" s="135">
        <f>ROUND(BA129*L30,2)</f>
        <v>0</v>
      </c>
      <c r="AX129" s="135">
        <f>ROUND(BB129*L29,2)</f>
        <v>0</v>
      </c>
      <c r="AY129" s="135">
        <f>ROUND(BC129*L30,2)</f>
        <v>0</v>
      </c>
      <c r="AZ129" s="135">
        <f>ROUND(AZ130,2)</f>
        <v>0</v>
      </c>
      <c r="BA129" s="135">
        <f>ROUND(BA130,2)</f>
        <v>0</v>
      </c>
      <c r="BB129" s="135">
        <f>ROUND(BB130,2)</f>
        <v>0</v>
      </c>
      <c r="BC129" s="135">
        <f>ROUND(BC130,2)</f>
        <v>0</v>
      </c>
      <c r="BD129" s="137">
        <f>ROUND(BD130,2)</f>
        <v>0</v>
      </c>
      <c r="BE129" s="4"/>
      <c r="BS129" s="138" t="s">
        <v>72</v>
      </c>
      <c r="BT129" s="138" t="s">
        <v>83</v>
      </c>
      <c r="BU129" s="138" t="s">
        <v>74</v>
      </c>
      <c r="BV129" s="138" t="s">
        <v>75</v>
      </c>
      <c r="BW129" s="138" t="s">
        <v>170</v>
      </c>
      <c r="BX129" s="138" t="s">
        <v>160</v>
      </c>
      <c r="CL129" s="138" t="s">
        <v>1</v>
      </c>
    </row>
    <row r="130" s="4" customFormat="1" ht="16.5" customHeight="1">
      <c r="A130" s="116" t="s">
        <v>77</v>
      </c>
      <c r="B130" s="67"/>
      <c r="C130" s="130"/>
      <c r="D130" s="130"/>
      <c r="E130" s="130"/>
      <c r="F130" s="131" t="s">
        <v>114</v>
      </c>
      <c r="G130" s="131"/>
      <c r="H130" s="131"/>
      <c r="I130" s="131"/>
      <c r="J130" s="131"/>
      <c r="K130" s="130"/>
      <c r="L130" s="131" t="s">
        <v>171</v>
      </c>
      <c r="M130" s="131"/>
      <c r="N130" s="131"/>
      <c r="O130" s="131"/>
      <c r="P130" s="131"/>
      <c r="Q130" s="131"/>
      <c r="R130" s="131"/>
      <c r="S130" s="131"/>
      <c r="T130" s="131"/>
      <c r="U130" s="131"/>
      <c r="V130" s="131"/>
      <c r="W130" s="131"/>
      <c r="X130" s="131"/>
      <c r="Y130" s="131"/>
      <c r="Z130" s="131"/>
      <c r="AA130" s="131"/>
      <c r="AB130" s="131"/>
      <c r="AC130" s="131"/>
      <c r="AD130" s="131"/>
      <c r="AE130" s="131"/>
      <c r="AF130" s="131"/>
      <c r="AG130" s="132">
        <f>'01 - Dle sborníku  UOŽI'!J34</f>
        <v>0</v>
      </c>
      <c r="AH130" s="130"/>
      <c r="AI130" s="130"/>
      <c r="AJ130" s="130"/>
      <c r="AK130" s="130"/>
      <c r="AL130" s="130"/>
      <c r="AM130" s="130"/>
      <c r="AN130" s="132">
        <f>SUM(AG130,AT130)</f>
        <v>0</v>
      </c>
      <c r="AO130" s="130"/>
      <c r="AP130" s="130"/>
      <c r="AQ130" s="133" t="s">
        <v>116</v>
      </c>
      <c r="AR130" s="69"/>
      <c r="AS130" s="134">
        <v>0</v>
      </c>
      <c r="AT130" s="135">
        <f>ROUND(SUM(AV130:AW130),2)</f>
        <v>0</v>
      </c>
      <c r="AU130" s="136">
        <f>'01 - Dle sborníku  UOŽI'!P124</f>
        <v>0</v>
      </c>
      <c r="AV130" s="135">
        <f>'01 - Dle sborníku  UOŽI'!J37</f>
        <v>0</v>
      </c>
      <c r="AW130" s="135">
        <f>'01 - Dle sborníku  UOŽI'!J38</f>
        <v>0</v>
      </c>
      <c r="AX130" s="135">
        <f>'01 - Dle sborníku  UOŽI'!J39</f>
        <v>0</v>
      </c>
      <c r="AY130" s="135">
        <f>'01 - Dle sborníku  UOŽI'!J40</f>
        <v>0</v>
      </c>
      <c r="AZ130" s="135">
        <f>'01 - Dle sborníku  UOŽI'!F37</f>
        <v>0</v>
      </c>
      <c r="BA130" s="135">
        <f>'01 - Dle sborníku  UOŽI'!F38</f>
        <v>0</v>
      </c>
      <c r="BB130" s="135">
        <f>'01 - Dle sborníku  UOŽI'!F39</f>
        <v>0</v>
      </c>
      <c r="BC130" s="135">
        <f>'01 - Dle sborníku  UOŽI'!F40</f>
        <v>0</v>
      </c>
      <c r="BD130" s="137">
        <f>'01 - Dle sborníku  UOŽI'!F41</f>
        <v>0</v>
      </c>
      <c r="BE130" s="4"/>
      <c r="BT130" s="138" t="s">
        <v>137</v>
      </c>
      <c r="BV130" s="138" t="s">
        <v>75</v>
      </c>
      <c r="BW130" s="138" t="s">
        <v>172</v>
      </c>
      <c r="BX130" s="138" t="s">
        <v>170</v>
      </c>
      <c r="CL130" s="138" t="s">
        <v>1</v>
      </c>
    </row>
    <row r="131" s="4" customFormat="1" ht="23.25" customHeight="1">
      <c r="A131" s="4"/>
      <c r="B131" s="67"/>
      <c r="C131" s="130"/>
      <c r="D131" s="130"/>
      <c r="E131" s="131" t="s">
        <v>149</v>
      </c>
      <c r="F131" s="131"/>
      <c r="G131" s="131"/>
      <c r="H131" s="131"/>
      <c r="I131" s="131"/>
      <c r="J131" s="130"/>
      <c r="K131" s="131" t="s">
        <v>173</v>
      </c>
      <c r="L131" s="131"/>
      <c r="M131" s="131"/>
      <c r="N131" s="131"/>
      <c r="O131" s="131"/>
      <c r="P131" s="131"/>
      <c r="Q131" s="131"/>
      <c r="R131" s="131"/>
      <c r="S131" s="131"/>
      <c r="T131" s="131"/>
      <c r="U131" s="131"/>
      <c r="V131" s="131"/>
      <c r="W131" s="131"/>
      <c r="X131" s="131"/>
      <c r="Y131" s="131"/>
      <c r="Z131" s="131"/>
      <c r="AA131" s="131"/>
      <c r="AB131" s="131"/>
      <c r="AC131" s="131"/>
      <c r="AD131" s="131"/>
      <c r="AE131" s="131"/>
      <c r="AF131" s="131"/>
      <c r="AG131" s="139">
        <f>ROUND(AG132,2)</f>
        <v>0</v>
      </c>
      <c r="AH131" s="130"/>
      <c r="AI131" s="130"/>
      <c r="AJ131" s="130"/>
      <c r="AK131" s="130"/>
      <c r="AL131" s="130"/>
      <c r="AM131" s="130"/>
      <c r="AN131" s="132">
        <f>SUM(AG131,AT131)</f>
        <v>0</v>
      </c>
      <c r="AO131" s="130"/>
      <c r="AP131" s="130"/>
      <c r="AQ131" s="133" t="s">
        <v>116</v>
      </c>
      <c r="AR131" s="69"/>
      <c r="AS131" s="134">
        <f>ROUND(AS132,2)</f>
        <v>0</v>
      </c>
      <c r="AT131" s="135">
        <f>ROUND(SUM(AV131:AW131),2)</f>
        <v>0</v>
      </c>
      <c r="AU131" s="136">
        <f>ROUND(AU132,5)</f>
        <v>0</v>
      </c>
      <c r="AV131" s="135">
        <f>ROUND(AZ131*L29,2)</f>
        <v>0</v>
      </c>
      <c r="AW131" s="135">
        <f>ROUND(BA131*L30,2)</f>
        <v>0</v>
      </c>
      <c r="AX131" s="135">
        <f>ROUND(BB131*L29,2)</f>
        <v>0</v>
      </c>
      <c r="AY131" s="135">
        <f>ROUND(BC131*L30,2)</f>
        <v>0</v>
      </c>
      <c r="AZ131" s="135">
        <f>ROUND(AZ132,2)</f>
        <v>0</v>
      </c>
      <c r="BA131" s="135">
        <f>ROUND(BA132,2)</f>
        <v>0</v>
      </c>
      <c r="BB131" s="135">
        <f>ROUND(BB132,2)</f>
        <v>0</v>
      </c>
      <c r="BC131" s="135">
        <f>ROUND(BC132,2)</f>
        <v>0</v>
      </c>
      <c r="BD131" s="137">
        <f>ROUND(BD132,2)</f>
        <v>0</v>
      </c>
      <c r="BE131" s="4"/>
      <c r="BS131" s="138" t="s">
        <v>72</v>
      </c>
      <c r="BT131" s="138" t="s">
        <v>83</v>
      </c>
      <c r="BU131" s="138" t="s">
        <v>74</v>
      </c>
      <c r="BV131" s="138" t="s">
        <v>75</v>
      </c>
      <c r="BW131" s="138" t="s">
        <v>174</v>
      </c>
      <c r="BX131" s="138" t="s">
        <v>160</v>
      </c>
      <c r="CL131" s="138" t="s">
        <v>1</v>
      </c>
    </row>
    <row r="132" s="4" customFormat="1" ht="16.5" customHeight="1">
      <c r="A132" s="116" t="s">
        <v>77</v>
      </c>
      <c r="B132" s="67"/>
      <c r="C132" s="130"/>
      <c r="D132" s="130"/>
      <c r="E132" s="130"/>
      <c r="F132" s="131" t="s">
        <v>114</v>
      </c>
      <c r="G132" s="131"/>
      <c r="H132" s="131"/>
      <c r="I132" s="131"/>
      <c r="J132" s="131"/>
      <c r="K132" s="130"/>
      <c r="L132" s="131" t="s">
        <v>156</v>
      </c>
      <c r="M132" s="131"/>
      <c r="N132" s="131"/>
      <c r="O132" s="131"/>
      <c r="P132" s="131"/>
      <c r="Q132" s="131"/>
      <c r="R132" s="131"/>
      <c r="S132" s="131"/>
      <c r="T132" s="131"/>
      <c r="U132" s="131"/>
      <c r="V132" s="131"/>
      <c r="W132" s="131"/>
      <c r="X132" s="131"/>
      <c r="Y132" s="131"/>
      <c r="Z132" s="131"/>
      <c r="AA132" s="131"/>
      <c r="AB132" s="131"/>
      <c r="AC132" s="131"/>
      <c r="AD132" s="131"/>
      <c r="AE132" s="131"/>
      <c r="AF132" s="131"/>
      <c r="AG132" s="132">
        <f>'01 - Dle sborníku_01'!J34</f>
        <v>0</v>
      </c>
      <c r="AH132" s="130"/>
      <c r="AI132" s="130"/>
      <c r="AJ132" s="130"/>
      <c r="AK132" s="130"/>
      <c r="AL132" s="130"/>
      <c r="AM132" s="130"/>
      <c r="AN132" s="132">
        <f>SUM(AG132,AT132)</f>
        <v>0</v>
      </c>
      <c r="AO132" s="130"/>
      <c r="AP132" s="130"/>
      <c r="AQ132" s="133" t="s">
        <v>116</v>
      </c>
      <c r="AR132" s="69"/>
      <c r="AS132" s="134">
        <v>0</v>
      </c>
      <c r="AT132" s="135">
        <f>ROUND(SUM(AV132:AW132),2)</f>
        <v>0</v>
      </c>
      <c r="AU132" s="136">
        <f>'01 - Dle sborníku_01'!P124</f>
        <v>0</v>
      </c>
      <c r="AV132" s="135">
        <f>'01 - Dle sborníku_01'!J37</f>
        <v>0</v>
      </c>
      <c r="AW132" s="135">
        <f>'01 - Dle sborníku_01'!J38</f>
        <v>0</v>
      </c>
      <c r="AX132" s="135">
        <f>'01 - Dle sborníku_01'!J39</f>
        <v>0</v>
      </c>
      <c r="AY132" s="135">
        <f>'01 - Dle sborníku_01'!J40</f>
        <v>0</v>
      </c>
      <c r="AZ132" s="135">
        <f>'01 - Dle sborníku_01'!F37</f>
        <v>0</v>
      </c>
      <c r="BA132" s="135">
        <f>'01 - Dle sborníku_01'!F38</f>
        <v>0</v>
      </c>
      <c r="BB132" s="135">
        <f>'01 - Dle sborníku_01'!F39</f>
        <v>0</v>
      </c>
      <c r="BC132" s="135">
        <f>'01 - Dle sborníku_01'!F40</f>
        <v>0</v>
      </c>
      <c r="BD132" s="137">
        <f>'01 - Dle sborníku_01'!F41</f>
        <v>0</v>
      </c>
      <c r="BE132" s="4"/>
      <c r="BT132" s="138" t="s">
        <v>137</v>
      </c>
      <c r="BV132" s="138" t="s">
        <v>75</v>
      </c>
      <c r="BW132" s="138" t="s">
        <v>175</v>
      </c>
      <c r="BX132" s="138" t="s">
        <v>174</v>
      </c>
      <c r="CL132" s="138" t="s">
        <v>1</v>
      </c>
    </row>
    <row r="133" s="4" customFormat="1" ht="16.5" customHeight="1">
      <c r="A133" s="4"/>
      <c r="B133" s="67"/>
      <c r="C133" s="130"/>
      <c r="D133" s="130"/>
      <c r="E133" s="131" t="s">
        <v>153</v>
      </c>
      <c r="F133" s="131"/>
      <c r="G133" s="131"/>
      <c r="H133" s="131"/>
      <c r="I133" s="131"/>
      <c r="J133" s="130"/>
      <c r="K133" s="131" t="s">
        <v>176</v>
      </c>
      <c r="L133" s="131"/>
      <c r="M133" s="131"/>
      <c r="N133" s="131"/>
      <c r="O133" s="131"/>
      <c r="P133" s="131"/>
      <c r="Q133" s="131"/>
      <c r="R133" s="131"/>
      <c r="S133" s="131"/>
      <c r="T133" s="131"/>
      <c r="U133" s="131"/>
      <c r="V133" s="131"/>
      <c r="W133" s="131"/>
      <c r="X133" s="131"/>
      <c r="Y133" s="131"/>
      <c r="Z133" s="131"/>
      <c r="AA133" s="131"/>
      <c r="AB133" s="131"/>
      <c r="AC133" s="131"/>
      <c r="AD133" s="131"/>
      <c r="AE133" s="131"/>
      <c r="AF133" s="131"/>
      <c r="AG133" s="139">
        <f>ROUND(AG134,2)</f>
        <v>0</v>
      </c>
      <c r="AH133" s="130"/>
      <c r="AI133" s="130"/>
      <c r="AJ133" s="130"/>
      <c r="AK133" s="130"/>
      <c r="AL133" s="130"/>
      <c r="AM133" s="130"/>
      <c r="AN133" s="132">
        <f>SUM(AG133,AT133)</f>
        <v>0</v>
      </c>
      <c r="AO133" s="130"/>
      <c r="AP133" s="130"/>
      <c r="AQ133" s="133" t="s">
        <v>116</v>
      </c>
      <c r="AR133" s="69"/>
      <c r="AS133" s="134">
        <f>ROUND(AS134,2)</f>
        <v>0</v>
      </c>
      <c r="AT133" s="135">
        <f>ROUND(SUM(AV133:AW133),2)</f>
        <v>0</v>
      </c>
      <c r="AU133" s="136">
        <f>ROUND(AU134,5)</f>
        <v>0</v>
      </c>
      <c r="AV133" s="135">
        <f>ROUND(AZ133*L29,2)</f>
        <v>0</v>
      </c>
      <c r="AW133" s="135">
        <f>ROUND(BA133*L30,2)</f>
        <v>0</v>
      </c>
      <c r="AX133" s="135">
        <f>ROUND(BB133*L29,2)</f>
        <v>0</v>
      </c>
      <c r="AY133" s="135">
        <f>ROUND(BC133*L30,2)</f>
        <v>0</v>
      </c>
      <c r="AZ133" s="135">
        <f>ROUND(AZ134,2)</f>
        <v>0</v>
      </c>
      <c r="BA133" s="135">
        <f>ROUND(BA134,2)</f>
        <v>0</v>
      </c>
      <c r="BB133" s="135">
        <f>ROUND(BB134,2)</f>
        <v>0</v>
      </c>
      <c r="BC133" s="135">
        <f>ROUND(BC134,2)</f>
        <v>0</v>
      </c>
      <c r="BD133" s="137">
        <f>ROUND(BD134,2)</f>
        <v>0</v>
      </c>
      <c r="BE133" s="4"/>
      <c r="BS133" s="138" t="s">
        <v>72</v>
      </c>
      <c r="BT133" s="138" t="s">
        <v>83</v>
      </c>
      <c r="BU133" s="138" t="s">
        <v>74</v>
      </c>
      <c r="BV133" s="138" t="s">
        <v>75</v>
      </c>
      <c r="BW133" s="138" t="s">
        <v>177</v>
      </c>
      <c r="BX133" s="138" t="s">
        <v>160</v>
      </c>
      <c r="CL133" s="138" t="s">
        <v>1</v>
      </c>
    </row>
    <row r="134" s="4" customFormat="1" ht="16.5" customHeight="1">
      <c r="A134" s="116" t="s">
        <v>77</v>
      </c>
      <c r="B134" s="67"/>
      <c r="C134" s="130"/>
      <c r="D134" s="130"/>
      <c r="E134" s="130"/>
      <c r="F134" s="131" t="s">
        <v>114</v>
      </c>
      <c r="G134" s="131"/>
      <c r="H134" s="131"/>
      <c r="I134" s="131"/>
      <c r="J134" s="131"/>
      <c r="K134" s="130"/>
      <c r="L134" s="131" t="s">
        <v>147</v>
      </c>
      <c r="M134" s="131"/>
      <c r="N134" s="131"/>
      <c r="O134" s="131"/>
      <c r="P134" s="131"/>
      <c r="Q134" s="131"/>
      <c r="R134" s="131"/>
      <c r="S134" s="131"/>
      <c r="T134" s="131"/>
      <c r="U134" s="131"/>
      <c r="V134" s="131"/>
      <c r="W134" s="131"/>
      <c r="X134" s="131"/>
      <c r="Y134" s="131"/>
      <c r="Z134" s="131"/>
      <c r="AA134" s="131"/>
      <c r="AB134" s="131"/>
      <c r="AC134" s="131"/>
      <c r="AD134" s="131"/>
      <c r="AE134" s="131"/>
      <c r="AF134" s="131"/>
      <c r="AG134" s="132">
        <f>'01 - Dle sborníku UOŽI_03'!J34</f>
        <v>0</v>
      </c>
      <c r="AH134" s="130"/>
      <c r="AI134" s="130"/>
      <c r="AJ134" s="130"/>
      <c r="AK134" s="130"/>
      <c r="AL134" s="130"/>
      <c r="AM134" s="130"/>
      <c r="AN134" s="132">
        <f>SUM(AG134,AT134)</f>
        <v>0</v>
      </c>
      <c r="AO134" s="130"/>
      <c r="AP134" s="130"/>
      <c r="AQ134" s="133" t="s">
        <v>116</v>
      </c>
      <c r="AR134" s="69"/>
      <c r="AS134" s="134">
        <v>0</v>
      </c>
      <c r="AT134" s="135">
        <f>ROUND(SUM(AV134:AW134),2)</f>
        <v>0</v>
      </c>
      <c r="AU134" s="136">
        <f>'01 - Dle sborníku UOŽI_03'!P124</f>
        <v>0</v>
      </c>
      <c r="AV134" s="135">
        <f>'01 - Dle sborníku UOŽI_03'!J37</f>
        <v>0</v>
      </c>
      <c r="AW134" s="135">
        <f>'01 - Dle sborníku UOŽI_03'!J38</f>
        <v>0</v>
      </c>
      <c r="AX134" s="135">
        <f>'01 - Dle sborníku UOŽI_03'!J39</f>
        <v>0</v>
      </c>
      <c r="AY134" s="135">
        <f>'01 - Dle sborníku UOŽI_03'!J40</f>
        <v>0</v>
      </c>
      <c r="AZ134" s="135">
        <f>'01 - Dle sborníku UOŽI_03'!F37</f>
        <v>0</v>
      </c>
      <c r="BA134" s="135">
        <f>'01 - Dle sborníku UOŽI_03'!F38</f>
        <v>0</v>
      </c>
      <c r="BB134" s="135">
        <f>'01 - Dle sborníku UOŽI_03'!F39</f>
        <v>0</v>
      </c>
      <c r="BC134" s="135">
        <f>'01 - Dle sborníku UOŽI_03'!F40</f>
        <v>0</v>
      </c>
      <c r="BD134" s="137">
        <f>'01 - Dle sborníku UOŽI_03'!F41</f>
        <v>0</v>
      </c>
      <c r="BE134" s="4"/>
      <c r="BT134" s="138" t="s">
        <v>137</v>
      </c>
      <c r="BV134" s="138" t="s">
        <v>75</v>
      </c>
      <c r="BW134" s="138" t="s">
        <v>178</v>
      </c>
      <c r="BX134" s="138" t="s">
        <v>177</v>
      </c>
      <c r="CL134" s="138" t="s">
        <v>1</v>
      </c>
    </row>
    <row r="135" s="4" customFormat="1" ht="16.5" customHeight="1">
      <c r="A135" s="4"/>
      <c r="B135" s="67"/>
      <c r="C135" s="130"/>
      <c r="D135" s="130"/>
      <c r="E135" s="131" t="s">
        <v>179</v>
      </c>
      <c r="F135" s="131"/>
      <c r="G135" s="131"/>
      <c r="H135" s="131"/>
      <c r="I135" s="131"/>
      <c r="J135" s="130"/>
      <c r="K135" s="131" t="s">
        <v>180</v>
      </c>
      <c r="L135" s="131"/>
      <c r="M135" s="131"/>
      <c r="N135" s="131"/>
      <c r="O135" s="131"/>
      <c r="P135" s="131"/>
      <c r="Q135" s="131"/>
      <c r="R135" s="131"/>
      <c r="S135" s="131"/>
      <c r="T135" s="131"/>
      <c r="U135" s="131"/>
      <c r="V135" s="131"/>
      <c r="W135" s="131"/>
      <c r="X135" s="131"/>
      <c r="Y135" s="131"/>
      <c r="Z135" s="131"/>
      <c r="AA135" s="131"/>
      <c r="AB135" s="131"/>
      <c r="AC135" s="131"/>
      <c r="AD135" s="131"/>
      <c r="AE135" s="131"/>
      <c r="AF135" s="131"/>
      <c r="AG135" s="139">
        <f>ROUND(AG136,2)</f>
        <v>0</v>
      </c>
      <c r="AH135" s="130"/>
      <c r="AI135" s="130"/>
      <c r="AJ135" s="130"/>
      <c r="AK135" s="130"/>
      <c r="AL135" s="130"/>
      <c r="AM135" s="130"/>
      <c r="AN135" s="132">
        <f>SUM(AG135,AT135)</f>
        <v>0</v>
      </c>
      <c r="AO135" s="130"/>
      <c r="AP135" s="130"/>
      <c r="AQ135" s="133" t="s">
        <v>116</v>
      </c>
      <c r="AR135" s="69"/>
      <c r="AS135" s="134">
        <f>ROUND(AS136,2)</f>
        <v>0</v>
      </c>
      <c r="AT135" s="135">
        <f>ROUND(SUM(AV135:AW135),2)</f>
        <v>0</v>
      </c>
      <c r="AU135" s="136">
        <f>ROUND(AU136,5)</f>
        <v>0</v>
      </c>
      <c r="AV135" s="135">
        <f>ROUND(AZ135*L29,2)</f>
        <v>0</v>
      </c>
      <c r="AW135" s="135">
        <f>ROUND(BA135*L30,2)</f>
        <v>0</v>
      </c>
      <c r="AX135" s="135">
        <f>ROUND(BB135*L29,2)</f>
        <v>0</v>
      </c>
      <c r="AY135" s="135">
        <f>ROUND(BC135*L30,2)</f>
        <v>0</v>
      </c>
      <c r="AZ135" s="135">
        <f>ROUND(AZ136,2)</f>
        <v>0</v>
      </c>
      <c r="BA135" s="135">
        <f>ROUND(BA136,2)</f>
        <v>0</v>
      </c>
      <c r="BB135" s="135">
        <f>ROUND(BB136,2)</f>
        <v>0</v>
      </c>
      <c r="BC135" s="135">
        <f>ROUND(BC136,2)</f>
        <v>0</v>
      </c>
      <c r="BD135" s="137">
        <f>ROUND(BD136,2)</f>
        <v>0</v>
      </c>
      <c r="BE135" s="4"/>
      <c r="BS135" s="138" t="s">
        <v>72</v>
      </c>
      <c r="BT135" s="138" t="s">
        <v>83</v>
      </c>
      <c r="BU135" s="138" t="s">
        <v>74</v>
      </c>
      <c r="BV135" s="138" t="s">
        <v>75</v>
      </c>
      <c r="BW135" s="138" t="s">
        <v>181</v>
      </c>
      <c r="BX135" s="138" t="s">
        <v>160</v>
      </c>
      <c r="CL135" s="138" t="s">
        <v>1</v>
      </c>
    </row>
    <row r="136" s="4" customFormat="1" ht="16.5" customHeight="1">
      <c r="A136" s="116" t="s">
        <v>77</v>
      </c>
      <c r="B136" s="67"/>
      <c r="C136" s="130"/>
      <c r="D136" s="130"/>
      <c r="E136" s="130"/>
      <c r="F136" s="131" t="s">
        <v>114</v>
      </c>
      <c r="G136" s="131"/>
      <c r="H136" s="131"/>
      <c r="I136" s="131"/>
      <c r="J136" s="131"/>
      <c r="K136" s="130"/>
      <c r="L136" s="131" t="s">
        <v>147</v>
      </c>
      <c r="M136" s="131"/>
      <c r="N136" s="131"/>
      <c r="O136" s="131"/>
      <c r="P136" s="131"/>
      <c r="Q136" s="131"/>
      <c r="R136" s="131"/>
      <c r="S136" s="131"/>
      <c r="T136" s="131"/>
      <c r="U136" s="131"/>
      <c r="V136" s="131"/>
      <c r="W136" s="131"/>
      <c r="X136" s="131"/>
      <c r="Y136" s="131"/>
      <c r="Z136" s="131"/>
      <c r="AA136" s="131"/>
      <c r="AB136" s="131"/>
      <c r="AC136" s="131"/>
      <c r="AD136" s="131"/>
      <c r="AE136" s="131"/>
      <c r="AF136" s="131"/>
      <c r="AG136" s="132">
        <f>'01 - Dle sborníku UOŽI_04'!J34</f>
        <v>0</v>
      </c>
      <c r="AH136" s="130"/>
      <c r="AI136" s="130"/>
      <c r="AJ136" s="130"/>
      <c r="AK136" s="130"/>
      <c r="AL136" s="130"/>
      <c r="AM136" s="130"/>
      <c r="AN136" s="132">
        <f>SUM(AG136,AT136)</f>
        <v>0</v>
      </c>
      <c r="AO136" s="130"/>
      <c r="AP136" s="130"/>
      <c r="AQ136" s="133" t="s">
        <v>116</v>
      </c>
      <c r="AR136" s="69"/>
      <c r="AS136" s="134">
        <v>0</v>
      </c>
      <c r="AT136" s="135">
        <f>ROUND(SUM(AV136:AW136),2)</f>
        <v>0</v>
      </c>
      <c r="AU136" s="136">
        <f>'01 - Dle sborníku UOŽI_04'!P124</f>
        <v>0</v>
      </c>
      <c r="AV136" s="135">
        <f>'01 - Dle sborníku UOŽI_04'!J37</f>
        <v>0</v>
      </c>
      <c r="AW136" s="135">
        <f>'01 - Dle sborníku UOŽI_04'!J38</f>
        <v>0</v>
      </c>
      <c r="AX136" s="135">
        <f>'01 - Dle sborníku UOŽI_04'!J39</f>
        <v>0</v>
      </c>
      <c r="AY136" s="135">
        <f>'01 - Dle sborníku UOŽI_04'!J40</f>
        <v>0</v>
      </c>
      <c r="AZ136" s="135">
        <f>'01 - Dle sborníku UOŽI_04'!F37</f>
        <v>0</v>
      </c>
      <c r="BA136" s="135">
        <f>'01 - Dle sborníku UOŽI_04'!F38</f>
        <v>0</v>
      </c>
      <c r="BB136" s="135">
        <f>'01 - Dle sborníku UOŽI_04'!F39</f>
        <v>0</v>
      </c>
      <c r="BC136" s="135">
        <f>'01 - Dle sborníku UOŽI_04'!F40</f>
        <v>0</v>
      </c>
      <c r="BD136" s="137">
        <f>'01 - Dle sborníku UOŽI_04'!F41</f>
        <v>0</v>
      </c>
      <c r="BE136" s="4"/>
      <c r="BT136" s="138" t="s">
        <v>137</v>
      </c>
      <c r="BV136" s="138" t="s">
        <v>75</v>
      </c>
      <c r="BW136" s="138" t="s">
        <v>182</v>
      </c>
      <c r="BX136" s="138" t="s">
        <v>181</v>
      </c>
      <c r="CL136" s="138" t="s">
        <v>1</v>
      </c>
    </row>
    <row r="137" s="4" customFormat="1" ht="16.5" customHeight="1">
      <c r="A137" s="4"/>
      <c r="B137" s="67"/>
      <c r="C137" s="130"/>
      <c r="D137" s="130"/>
      <c r="E137" s="131" t="s">
        <v>183</v>
      </c>
      <c r="F137" s="131"/>
      <c r="G137" s="131"/>
      <c r="H137" s="131"/>
      <c r="I137" s="131"/>
      <c r="J137" s="130"/>
      <c r="K137" s="131" t="s">
        <v>184</v>
      </c>
      <c r="L137" s="131"/>
      <c r="M137" s="131"/>
      <c r="N137" s="131"/>
      <c r="O137" s="131"/>
      <c r="P137" s="131"/>
      <c r="Q137" s="131"/>
      <c r="R137" s="131"/>
      <c r="S137" s="131"/>
      <c r="T137" s="131"/>
      <c r="U137" s="131"/>
      <c r="V137" s="131"/>
      <c r="W137" s="131"/>
      <c r="X137" s="131"/>
      <c r="Y137" s="131"/>
      <c r="Z137" s="131"/>
      <c r="AA137" s="131"/>
      <c r="AB137" s="131"/>
      <c r="AC137" s="131"/>
      <c r="AD137" s="131"/>
      <c r="AE137" s="131"/>
      <c r="AF137" s="131"/>
      <c r="AG137" s="139">
        <f>ROUND(AG138,2)</f>
        <v>0</v>
      </c>
      <c r="AH137" s="130"/>
      <c r="AI137" s="130"/>
      <c r="AJ137" s="130"/>
      <c r="AK137" s="130"/>
      <c r="AL137" s="130"/>
      <c r="AM137" s="130"/>
      <c r="AN137" s="132">
        <f>SUM(AG137,AT137)</f>
        <v>0</v>
      </c>
      <c r="AO137" s="130"/>
      <c r="AP137" s="130"/>
      <c r="AQ137" s="133" t="s">
        <v>116</v>
      </c>
      <c r="AR137" s="69"/>
      <c r="AS137" s="134">
        <f>ROUND(AS138,2)</f>
        <v>0</v>
      </c>
      <c r="AT137" s="135">
        <f>ROUND(SUM(AV137:AW137),2)</f>
        <v>0</v>
      </c>
      <c r="AU137" s="136">
        <f>ROUND(AU138,5)</f>
        <v>0</v>
      </c>
      <c r="AV137" s="135">
        <f>ROUND(AZ137*L29,2)</f>
        <v>0</v>
      </c>
      <c r="AW137" s="135">
        <f>ROUND(BA137*L30,2)</f>
        <v>0</v>
      </c>
      <c r="AX137" s="135">
        <f>ROUND(BB137*L29,2)</f>
        <v>0</v>
      </c>
      <c r="AY137" s="135">
        <f>ROUND(BC137*L30,2)</f>
        <v>0</v>
      </c>
      <c r="AZ137" s="135">
        <f>ROUND(AZ138,2)</f>
        <v>0</v>
      </c>
      <c r="BA137" s="135">
        <f>ROUND(BA138,2)</f>
        <v>0</v>
      </c>
      <c r="BB137" s="135">
        <f>ROUND(BB138,2)</f>
        <v>0</v>
      </c>
      <c r="BC137" s="135">
        <f>ROUND(BC138,2)</f>
        <v>0</v>
      </c>
      <c r="BD137" s="137">
        <f>ROUND(BD138,2)</f>
        <v>0</v>
      </c>
      <c r="BE137" s="4"/>
      <c r="BS137" s="138" t="s">
        <v>72</v>
      </c>
      <c r="BT137" s="138" t="s">
        <v>83</v>
      </c>
      <c r="BU137" s="138" t="s">
        <v>74</v>
      </c>
      <c r="BV137" s="138" t="s">
        <v>75</v>
      </c>
      <c r="BW137" s="138" t="s">
        <v>185</v>
      </c>
      <c r="BX137" s="138" t="s">
        <v>160</v>
      </c>
      <c r="CL137" s="138" t="s">
        <v>1</v>
      </c>
    </row>
    <row r="138" s="4" customFormat="1" ht="16.5" customHeight="1">
      <c r="A138" s="116" t="s">
        <v>77</v>
      </c>
      <c r="B138" s="67"/>
      <c r="C138" s="130"/>
      <c r="D138" s="130"/>
      <c r="E138" s="130"/>
      <c r="F138" s="131" t="s">
        <v>114</v>
      </c>
      <c r="G138" s="131"/>
      <c r="H138" s="131"/>
      <c r="I138" s="131"/>
      <c r="J138" s="131"/>
      <c r="K138" s="130"/>
      <c r="L138" s="131" t="s">
        <v>147</v>
      </c>
      <c r="M138" s="131"/>
      <c r="N138" s="131"/>
      <c r="O138" s="131"/>
      <c r="P138" s="131"/>
      <c r="Q138" s="131"/>
      <c r="R138" s="131"/>
      <c r="S138" s="131"/>
      <c r="T138" s="131"/>
      <c r="U138" s="131"/>
      <c r="V138" s="131"/>
      <c r="W138" s="131"/>
      <c r="X138" s="131"/>
      <c r="Y138" s="131"/>
      <c r="Z138" s="131"/>
      <c r="AA138" s="131"/>
      <c r="AB138" s="131"/>
      <c r="AC138" s="131"/>
      <c r="AD138" s="131"/>
      <c r="AE138" s="131"/>
      <c r="AF138" s="131"/>
      <c r="AG138" s="132">
        <f>'01 - Dle sborníku UOŽI_05'!J34</f>
        <v>0</v>
      </c>
      <c r="AH138" s="130"/>
      <c r="AI138" s="130"/>
      <c r="AJ138" s="130"/>
      <c r="AK138" s="130"/>
      <c r="AL138" s="130"/>
      <c r="AM138" s="130"/>
      <c r="AN138" s="132">
        <f>SUM(AG138,AT138)</f>
        <v>0</v>
      </c>
      <c r="AO138" s="130"/>
      <c r="AP138" s="130"/>
      <c r="AQ138" s="133" t="s">
        <v>116</v>
      </c>
      <c r="AR138" s="69"/>
      <c r="AS138" s="134">
        <v>0</v>
      </c>
      <c r="AT138" s="135">
        <f>ROUND(SUM(AV138:AW138),2)</f>
        <v>0</v>
      </c>
      <c r="AU138" s="136">
        <f>'01 - Dle sborníku UOŽI_05'!P124</f>
        <v>0</v>
      </c>
      <c r="AV138" s="135">
        <f>'01 - Dle sborníku UOŽI_05'!J37</f>
        <v>0</v>
      </c>
      <c r="AW138" s="135">
        <f>'01 - Dle sborníku UOŽI_05'!J38</f>
        <v>0</v>
      </c>
      <c r="AX138" s="135">
        <f>'01 - Dle sborníku UOŽI_05'!J39</f>
        <v>0</v>
      </c>
      <c r="AY138" s="135">
        <f>'01 - Dle sborníku UOŽI_05'!J40</f>
        <v>0</v>
      </c>
      <c r="AZ138" s="135">
        <f>'01 - Dle sborníku UOŽI_05'!F37</f>
        <v>0</v>
      </c>
      <c r="BA138" s="135">
        <f>'01 - Dle sborníku UOŽI_05'!F38</f>
        <v>0</v>
      </c>
      <c r="BB138" s="135">
        <f>'01 - Dle sborníku UOŽI_05'!F39</f>
        <v>0</v>
      </c>
      <c r="BC138" s="135">
        <f>'01 - Dle sborníku UOŽI_05'!F40</f>
        <v>0</v>
      </c>
      <c r="BD138" s="137">
        <f>'01 - Dle sborníku UOŽI_05'!F41</f>
        <v>0</v>
      </c>
      <c r="BE138" s="4"/>
      <c r="BT138" s="138" t="s">
        <v>137</v>
      </c>
      <c r="BV138" s="138" t="s">
        <v>75</v>
      </c>
      <c r="BW138" s="138" t="s">
        <v>186</v>
      </c>
      <c r="BX138" s="138" t="s">
        <v>185</v>
      </c>
      <c r="CL138" s="138" t="s">
        <v>1</v>
      </c>
    </row>
    <row r="139" s="7" customFormat="1" ht="24.75" customHeight="1">
      <c r="A139" s="7"/>
      <c r="B139" s="117"/>
      <c r="C139" s="118"/>
      <c r="D139" s="119" t="s">
        <v>187</v>
      </c>
      <c r="E139" s="119"/>
      <c r="F139" s="119"/>
      <c r="G139" s="119"/>
      <c r="H139" s="119"/>
      <c r="I139" s="120"/>
      <c r="J139" s="119" t="s">
        <v>188</v>
      </c>
      <c r="K139" s="119"/>
      <c r="L139" s="119"/>
      <c r="M139" s="119"/>
      <c r="N139" s="119"/>
      <c r="O139" s="119"/>
      <c r="P139" s="119"/>
      <c r="Q139" s="119"/>
      <c r="R139" s="119"/>
      <c r="S139" s="119"/>
      <c r="T139" s="119"/>
      <c r="U139" s="119"/>
      <c r="V139" s="119"/>
      <c r="W139" s="119"/>
      <c r="X139" s="119"/>
      <c r="Y139" s="119"/>
      <c r="Z139" s="119"/>
      <c r="AA139" s="119"/>
      <c r="AB139" s="119"/>
      <c r="AC139" s="119"/>
      <c r="AD139" s="119"/>
      <c r="AE139" s="119"/>
      <c r="AF139" s="119"/>
      <c r="AG139" s="129">
        <f>ROUND(AG140+AG143+AG145+AG147+AG149,2)</f>
        <v>0</v>
      </c>
      <c r="AH139" s="120"/>
      <c r="AI139" s="120"/>
      <c r="AJ139" s="120"/>
      <c r="AK139" s="120"/>
      <c r="AL139" s="120"/>
      <c r="AM139" s="120"/>
      <c r="AN139" s="121">
        <f>SUM(AG139,AT139)</f>
        <v>0</v>
      </c>
      <c r="AO139" s="120"/>
      <c r="AP139" s="120"/>
      <c r="AQ139" s="122" t="s">
        <v>132</v>
      </c>
      <c r="AR139" s="123"/>
      <c r="AS139" s="124">
        <f>ROUND(AS140+AS143+AS145+AS147+AS149,2)</f>
        <v>0</v>
      </c>
      <c r="AT139" s="125">
        <f>ROUND(SUM(AV139:AW139),2)</f>
        <v>0</v>
      </c>
      <c r="AU139" s="126">
        <f>ROUND(AU140+AU143+AU145+AU147+AU149,5)</f>
        <v>0</v>
      </c>
      <c r="AV139" s="125">
        <f>ROUND(AZ139*L29,2)</f>
        <v>0</v>
      </c>
      <c r="AW139" s="125">
        <f>ROUND(BA139*L30,2)</f>
        <v>0</v>
      </c>
      <c r="AX139" s="125">
        <f>ROUND(BB139*L29,2)</f>
        <v>0</v>
      </c>
      <c r="AY139" s="125">
        <f>ROUND(BC139*L30,2)</f>
        <v>0</v>
      </c>
      <c r="AZ139" s="125">
        <f>ROUND(AZ140+AZ143+AZ145+AZ147+AZ149,2)</f>
        <v>0</v>
      </c>
      <c r="BA139" s="125">
        <f>ROUND(BA140+BA143+BA145+BA147+BA149,2)</f>
        <v>0</v>
      </c>
      <c r="BB139" s="125">
        <f>ROUND(BB140+BB143+BB145+BB147+BB149,2)</f>
        <v>0</v>
      </c>
      <c r="BC139" s="125">
        <f>ROUND(BC140+BC143+BC145+BC147+BC149,2)</f>
        <v>0</v>
      </c>
      <c r="BD139" s="127">
        <f>ROUND(BD140+BD143+BD145+BD147+BD149,2)</f>
        <v>0</v>
      </c>
      <c r="BE139" s="7"/>
      <c r="BS139" s="128" t="s">
        <v>72</v>
      </c>
      <c r="BT139" s="128" t="s">
        <v>81</v>
      </c>
      <c r="BU139" s="128" t="s">
        <v>74</v>
      </c>
      <c r="BV139" s="128" t="s">
        <v>75</v>
      </c>
      <c r="BW139" s="128" t="s">
        <v>189</v>
      </c>
      <c r="BX139" s="128" t="s">
        <v>5</v>
      </c>
      <c r="CL139" s="128" t="s">
        <v>1</v>
      </c>
      <c r="CM139" s="128" t="s">
        <v>73</v>
      </c>
    </row>
    <row r="140" s="4" customFormat="1" ht="23.25" customHeight="1">
      <c r="A140" s="4"/>
      <c r="B140" s="67"/>
      <c r="C140" s="130"/>
      <c r="D140" s="130"/>
      <c r="E140" s="131" t="s">
        <v>114</v>
      </c>
      <c r="F140" s="131"/>
      <c r="G140" s="131"/>
      <c r="H140" s="131"/>
      <c r="I140" s="131"/>
      <c r="J140" s="130"/>
      <c r="K140" s="131" t="s">
        <v>190</v>
      </c>
      <c r="L140" s="131"/>
      <c r="M140" s="131"/>
      <c r="N140" s="131"/>
      <c r="O140" s="131"/>
      <c r="P140" s="131"/>
      <c r="Q140" s="131"/>
      <c r="R140" s="131"/>
      <c r="S140" s="131"/>
      <c r="T140" s="131"/>
      <c r="U140" s="131"/>
      <c r="V140" s="131"/>
      <c r="W140" s="131"/>
      <c r="X140" s="131"/>
      <c r="Y140" s="131"/>
      <c r="Z140" s="131"/>
      <c r="AA140" s="131"/>
      <c r="AB140" s="131"/>
      <c r="AC140" s="131"/>
      <c r="AD140" s="131"/>
      <c r="AE140" s="131"/>
      <c r="AF140" s="131"/>
      <c r="AG140" s="139">
        <f>ROUND(SUM(AG141:AG142),2)</f>
        <v>0</v>
      </c>
      <c r="AH140" s="130"/>
      <c r="AI140" s="130"/>
      <c r="AJ140" s="130"/>
      <c r="AK140" s="130"/>
      <c r="AL140" s="130"/>
      <c r="AM140" s="130"/>
      <c r="AN140" s="132">
        <f>SUM(AG140,AT140)</f>
        <v>0</v>
      </c>
      <c r="AO140" s="130"/>
      <c r="AP140" s="130"/>
      <c r="AQ140" s="133" t="s">
        <v>116</v>
      </c>
      <c r="AR140" s="69"/>
      <c r="AS140" s="134">
        <f>ROUND(SUM(AS141:AS142),2)</f>
        <v>0</v>
      </c>
      <c r="AT140" s="135">
        <f>ROUND(SUM(AV140:AW140),2)</f>
        <v>0</v>
      </c>
      <c r="AU140" s="136">
        <f>ROUND(SUM(AU141:AU142),5)</f>
        <v>0</v>
      </c>
      <c r="AV140" s="135">
        <f>ROUND(AZ140*L29,2)</f>
        <v>0</v>
      </c>
      <c r="AW140" s="135">
        <f>ROUND(BA140*L30,2)</f>
        <v>0</v>
      </c>
      <c r="AX140" s="135">
        <f>ROUND(BB140*L29,2)</f>
        <v>0</v>
      </c>
      <c r="AY140" s="135">
        <f>ROUND(BC140*L30,2)</f>
        <v>0</v>
      </c>
      <c r="AZ140" s="135">
        <f>ROUND(SUM(AZ141:AZ142),2)</f>
        <v>0</v>
      </c>
      <c r="BA140" s="135">
        <f>ROUND(SUM(BA141:BA142),2)</f>
        <v>0</v>
      </c>
      <c r="BB140" s="135">
        <f>ROUND(SUM(BB141:BB142),2)</f>
        <v>0</v>
      </c>
      <c r="BC140" s="135">
        <f>ROUND(SUM(BC141:BC142),2)</f>
        <v>0</v>
      </c>
      <c r="BD140" s="137">
        <f>ROUND(SUM(BD141:BD142),2)</f>
        <v>0</v>
      </c>
      <c r="BE140" s="4"/>
      <c r="BS140" s="138" t="s">
        <v>72</v>
      </c>
      <c r="BT140" s="138" t="s">
        <v>83</v>
      </c>
      <c r="BU140" s="138" t="s">
        <v>74</v>
      </c>
      <c r="BV140" s="138" t="s">
        <v>75</v>
      </c>
      <c r="BW140" s="138" t="s">
        <v>191</v>
      </c>
      <c r="BX140" s="138" t="s">
        <v>189</v>
      </c>
      <c r="CL140" s="138" t="s">
        <v>1</v>
      </c>
    </row>
    <row r="141" s="4" customFormat="1" ht="16.5" customHeight="1">
      <c r="A141" s="116" t="s">
        <v>77</v>
      </c>
      <c r="B141" s="67"/>
      <c r="C141" s="130"/>
      <c r="D141" s="130"/>
      <c r="E141" s="130"/>
      <c r="F141" s="131" t="s">
        <v>114</v>
      </c>
      <c r="G141" s="131"/>
      <c r="H141" s="131"/>
      <c r="I141" s="131"/>
      <c r="J141" s="131"/>
      <c r="K141" s="130"/>
      <c r="L141" s="131" t="s">
        <v>147</v>
      </c>
      <c r="M141" s="131"/>
      <c r="N141" s="131"/>
      <c r="O141" s="131"/>
      <c r="P141" s="131"/>
      <c r="Q141" s="131"/>
      <c r="R141" s="131"/>
      <c r="S141" s="131"/>
      <c r="T141" s="131"/>
      <c r="U141" s="131"/>
      <c r="V141" s="131"/>
      <c r="W141" s="131"/>
      <c r="X141" s="131"/>
      <c r="Y141" s="131"/>
      <c r="Z141" s="131"/>
      <c r="AA141" s="131"/>
      <c r="AB141" s="131"/>
      <c r="AC141" s="131"/>
      <c r="AD141" s="131"/>
      <c r="AE141" s="131"/>
      <c r="AF141" s="131"/>
      <c r="AG141" s="132">
        <f>'01 - Dle sborníku UOŽI_06'!J34</f>
        <v>0</v>
      </c>
      <c r="AH141" s="130"/>
      <c r="AI141" s="130"/>
      <c r="AJ141" s="130"/>
      <c r="AK141" s="130"/>
      <c r="AL141" s="130"/>
      <c r="AM141" s="130"/>
      <c r="AN141" s="132">
        <f>SUM(AG141,AT141)</f>
        <v>0</v>
      </c>
      <c r="AO141" s="130"/>
      <c r="AP141" s="130"/>
      <c r="AQ141" s="133" t="s">
        <v>116</v>
      </c>
      <c r="AR141" s="69"/>
      <c r="AS141" s="134">
        <v>0</v>
      </c>
      <c r="AT141" s="135">
        <f>ROUND(SUM(AV141:AW141),2)</f>
        <v>0</v>
      </c>
      <c r="AU141" s="136">
        <f>'01 - Dle sborníku UOŽI_06'!P126</f>
        <v>0</v>
      </c>
      <c r="AV141" s="135">
        <f>'01 - Dle sborníku UOŽI_06'!J37</f>
        <v>0</v>
      </c>
      <c r="AW141" s="135">
        <f>'01 - Dle sborníku UOŽI_06'!J38</f>
        <v>0</v>
      </c>
      <c r="AX141" s="135">
        <f>'01 - Dle sborníku UOŽI_06'!J39</f>
        <v>0</v>
      </c>
      <c r="AY141" s="135">
        <f>'01 - Dle sborníku UOŽI_06'!J40</f>
        <v>0</v>
      </c>
      <c r="AZ141" s="135">
        <f>'01 - Dle sborníku UOŽI_06'!F37</f>
        <v>0</v>
      </c>
      <c r="BA141" s="135">
        <f>'01 - Dle sborníku UOŽI_06'!F38</f>
        <v>0</v>
      </c>
      <c r="BB141" s="135">
        <f>'01 - Dle sborníku UOŽI_06'!F39</f>
        <v>0</v>
      </c>
      <c r="BC141" s="135">
        <f>'01 - Dle sborníku UOŽI_06'!F40</f>
        <v>0</v>
      </c>
      <c r="BD141" s="137">
        <f>'01 - Dle sborníku UOŽI_06'!F41</f>
        <v>0</v>
      </c>
      <c r="BE141" s="4"/>
      <c r="BT141" s="138" t="s">
        <v>137</v>
      </c>
      <c r="BV141" s="138" t="s">
        <v>75</v>
      </c>
      <c r="BW141" s="138" t="s">
        <v>192</v>
      </c>
      <c r="BX141" s="138" t="s">
        <v>191</v>
      </c>
      <c r="CL141" s="138" t="s">
        <v>1</v>
      </c>
    </row>
    <row r="142" s="4" customFormat="1" ht="16.5" customHeight="1">
      <c r="A142" s="116" t="s">
        <v>77</v>
      </c>
      <c r="B142" s="67"/>
      <c r="C142" s="130"/>
      <c r="D142" s="130"/>
      <c r="E142" s="130"/>
      <c r="F142" s="131" t="s">
        <v>118</v>
      </c>
      <c r="G142" s="131"/>
      <c r="H142" s="131"/>
      <c r="I142" s="131"/>
      <c r="J142" s="131"/>
      <c r="K142" s="130"/>
      <c r="L142" s="131" t="s">
        <v>165</v>
      </c>
      <c r="M142" s="131"/>
      <c r="N142" s="131"/>
      <c r="O142" s="131"/>
      <c r="P142" s="131"/>
      <c r="Q142" s="131"/>
      <c r="R142" s="131"/>
      <c r="S142" s="131"/>
      <c r="T142" s="131"/>
      <c r="U142" s="131"/>
      <c r="V142" s="131"/>
      <c r="W142" s="131"/>
      <c r="X142" s="131"/>
      <c r="Y142" s="131"/>
      <c r="Z142" s="131"/>
      <c r="AA142" s="131"/>
      <c r="AB142" s="131"/>
      <c r="AC142" s="131"/>
      <c r="AD142" s="131"/>
      <c r="AE142" s="131"/>
      <c r="AF142" s="131"/>
      <c r="AG142" s="132">
        <f>'02 - Dle sborníku URS_01'!J34</f>
        <v>0</v>
      </c>
      <c r="AH142" s="130"/>
      <c r="AI142" s="130"/>
      <c r="AJ142" s="130"/>
      <c r="AK142" s="130"/>
      <c r="AL142" s="130"/>
      <c r="AM142" s="130"/>
      <c r="AN142" s="132">
        <f>SUM(AG142,AT142)</f>
        <v>0</v>
      </c>
      <c r="AO142" s="130"/>
      <c r="AP142" s="130"/>
      <c r="AQ142" s="133" t="s">
        <v>116</v>
      </c>
      <c r="AR142" s="69"/>
      <c r="AS142" s="134">
        <v>0</v>
      </c>
      <c r="AT142" s="135">
        <f>ROUND(SUM(AV142:AW142),2)</f>
        <v>0</v>
      </c>
      <c r="AU142" s="136">
        <f>'02 - Dle sborníku URS_01'!P126</f>
        <v>0</v>
      </c>
      <c r="AV142" s="135">
        <f>'02 - Dle sborníku URS_01'!J37</f>
        <v>0</v>
      </c>
      <c r="AW142" s="135">
        <f>'02 - Dle sborníku URS_01'!J38</f>
        <v>0</v>
      </c>
      <c r="AX142" s="135">
        <f>'02 - Dle sborníku URS_01'!J39</f>
        <v>0</v>
      </c>
      <c r="AY142" s="135">
        <f>'02 - Dle sborníku URS_01'!J40</f>
        <v>0</v>
      </c>
      <c r="AZ142" s="135">
        <f>'02 - Dle sborníku URS_01'!F37</f>
        <v>0</v>
      </c>
      <c r="BA142" s="135">
        <f>'02 - Dle sborníku URS_01'!F38</f>
        <v>0</v>
      </c>
      <c r="BB142" s="135">
        <f>'02 - Dle sborníku URS_01'!F39</f>
        <v>0</v>
      </c>
      <c r="BC142" s="135">
        <f>'02 - Dle sborníku URS_01'!F40</f>
        <v>0</v>
      </c>
      <c r="BD142" s="137">
        <f>'02 - Dle sborníku URS_01'!F41</f>
        <v>0</v>
      </c>
      <c r="BE142" s="4"/>
      <c r="BT142" s="138" t="s">
        <v>137</v>
      </c>
      <c r="BV142" s="138" t="s">
        <v>75</v>
      </c>
      <c r="BW142" s="138" t="s">
        <v>193</v>
      </c>
      <c r="BX142" s="138" t="s">
        <v>191</v>
      </c>
      <c r="CL142" s="138" t="s">
        <v>1</v>
      </c>
    </row>
    <row r="143" s="4" customFormat="1" ht="16.5" customHeight="1">
      <c r="A143" s="4"/>
      <c r="B143" s="67"/>
      <c r="C143" s="130"/>
      <c r="D143" s="130"/>
      <c r="E143" s="131" t="s">
        <v>118</v>
      </c>
      <c r="F143" s="131"/>
      <c r="G143" s="131"/>
      <c r="H143" s="131"/>
      <c r="I143" s="131"/>
      <c r="J143" s="130"/>
      <c r="K143" s="131" t="s">
        <v>184</v>
      </c>
      <c r="L143" s="131"/>
      <c r="M143" s="131"/>
      <c r="N143" s="131"/>
      <c r="O143" s="131"/>
      <c r="P143" s="131"/>
      <c r="Q143" s="131"/>
      <c r="R143" s="131"/>
      <c r="S143" s="131"/>
      <c r="T143" s="131"/>
      <c r="U143" s="131"/>
      <c r="V143" s="131"/>
      <c r="W143" s="131"/>
      <c r="X143" s="131"/>
      <c r="Y143" s="131"/>
      <c r="Z143" s="131"/>
      <c r="AA143" s="131"/>
      <c r="AB143" s="131"/>
      <c r="AC143" s="131"/>
      <c r="AD143" s="131"/>
      <c r="AE143" s="131"/>
      <c r="AF143" s="131"/>
      <c r="AG143" s="139">
        <f>ROUND(AG144,2)</f>
        <v>0</v>
      </c>
      <c r="AH143" s="130"/>
      <c r="AI143" s="130"/>
      <c r="AJ143" s="130"/>
      <c r="AK143" s="130"/>
      <c r="AL143" s="130"/>
      <c r="AM143" s="130"/>
      <c r="AN143" s="132">
        <f>SUM(AG143,AT143)</f>
        <v>0</v>
      </c>
      <c r="AO143" s="130"/>
      <c r="AP143" s="130"/>
      <c r="AQ143" s="133" t="s">
        <v>116</v>
      </c>
      <c r="AR143" s="69"/>
      <c r="AS143" s="134">
        <f>ROUND(AS144,2)</f>
        <v>0</v>
      </c>
      <c r="AT143" s="135">
        <f>ROUND(SUM(AV143:AW143),2)</f>
        <v>0</v>
      </c>
      <c r="AU143" s="136">
        <f>ROUND(AU144,5)</f>
        <v>0</v>
      </c>
      <c r="AV143" s="135">
        <f>ROUND(AZ143*L29,2)</f>
        <v>0</v>
      </c>
      <c r="AW143" s="135">
        <f>ROUND(BA143*L30,2)</f>
        <v>0</v>
      </c>
      <c r="AX143" s="135">
        <f>ROUND(BB143*L29,2)</f>
        <v>0</v>
      </c>
      <c r="AY143" s="135">
        <f>ROUND(BC143*L30,2)</f>
        <v>0</v>
      </c>
      <c r="AZ143" s="135">
        <f>ROUND(AZ144,2)</f>
        <v>0</v>
      </c>
      <c r="BA143" s="135">
        <f>ROUND(BA144,2)</f>
        <v>0</v>
      </c>
      <c r="BB143" s="135">
        <f>ROUND(BB144,2)</f>
        <v>0</v>
      </c>
      <c r="BC143" s="135">
        <f>ROUND(BC144,2)</f>
        <v>0</v>
      </c>
      <c r="BD143" s="137">
        <f>ROUND(BD144,2)</f>
        <v>0</v>
      </c>
      <c r="BE143" s="4"/>
      <c r="BS143" s="138" t="s">
        <v>72</v>
      </c>
      <c r="BT143" s="138" t="s">
        <v>83</v>
      </c>
      <c r="BU143" s="138" t="s">
        <v>74</v>
      </c>
      <c r="BV143" s="138" t="s">
        <v>75</v>
      </c>
      <c r="BW143" s="138" t="s">
        <v>194</v>
      </c>
      <c r="BX143" s="138" t="s">
        <v>189</v>
      </c>
      <c r="CL143" s="138" t="s">
        <v>1</v>
      </c>
    </row>
    <row r="144" s="4" customFormat="1" ht="16.5" customHeight="1">
      <c r="A144" s="116" t="s">
        <v>77</v>
      </c>
      <c r="B144" s="67"/>
      <c r="C144" s="130"/>
      <c r="D144" s="130"/>
      <c r="E144" s="130"/>
      <c r="F144" s="131" t="s">
        <v>114</v>
      </c>
      <c r="G144" s="131"/>
      <c r="H144" s="131"/>
      <c r="I144" s="131"/>
      <c r="J144" s="131"/>
      <c r="K144" s="130"/>
      <c r="L144" s="131" t="s">
        <v>147</v>
      </c>
      <c r="M144" s="131"/>
      <c r="N144" s="131"/>
      <c r="O144" s="131"/>
      <c r="P144" s="131"/>
      <c r="Q144" s="131"/>
      <c r="R144" s="131"/>
      <c r="S144" s="131"/>
      <c r="T144" s="131"/>
      <c r="U144" s="131"/>
      <c r="V144" s="131"/>
      <c r="W144" s="131"/>
      <c r="X144" s="131"/>
      <c r="Y144" s="131"/>
      <c r="Z144" s="131"/>
      <c r="AA144" s="131"/>
      <c r="AB144" s="131"/>
      <c r="AC144" s="131"/>
      <c r="AD144" s="131"/>
      <c r="AE144" s="131"/>
      <c r="AF144" s="131"/>
      <c r="AG144" s="132">
        <f>'01 - Dle sborníku UOŽI_07'!J34</f>
        <v>0</v>
      </c>
      <c r="AH144" s="130"/>
      <c r="AI144" s="130"/>
      <c r="AJ144" s="130"/>
      <c r="AK144" s="130"/>
      <c r="AL144" s="130"/>
      <c r="AM144" s="130"/>
      <c r="AN144" s="132">
        <f>SUM(AG144,AT144)</f>
        <v>0</v>
      </c>
      <c r="AO144" s="130"/>
      <c r="AP144" s="130"/>
      <c r="AQ144" s="133" t="s">
        <v>116</v>
      </c>
      <c r="AR144" s="69"/>
      <c r="AS144" s="134">
        <v>0</v>
      </c>
      <c r="AT144" s="135">
        <f>ROUND(SUM(AV144:AW144),2)</f>
        <v>0</v>
      </c>
      <c r="AU144" s="136">
        <f>'01 - Dle sborníku UOŽI_07'!P124</f>
        <v>0</v>
      </c>
      <c r="AV144" s="135">
        <f>'01 - Dle sborníku UOŽI_07'!J37</f>
        <v>0</v>
      </c>
      <c r="AW144" s="135">
        <f>'01 - Dle sborníku UOŽI_07'!J38</f>
        <v>0</v>
      </c>
      <c r="AX144" s="135">
        <f>'01 - Dle sborníku UOŽI_07'!J39</f>
        <v>0</v>
      </c>
      <c r="AY144" s="135">
        <f>'01 - Dle sborníku UOŽI_07'!J40</f>
        <v>0</v>
      </c>
      <c r="AZ144" s="135">
        <f>'01 - Dle sborníku UOŽI_07'!F37</f>
        <v>0</v>
      </c>
      <c r="BA144" s="135">
        <f>'01 - Dle sborníku UOŽI_07'!F38</f>
        <v>0</v>
      </c>
      <c r="BB144" s="135">
        <f>'01 - Dle sborníku UOŽI_07'!F39</f>
        <v>0</v>
      </c>
      <c r="BC144" s="135">
        <f>'01 - Dle sborníku UOŽI_07'!F40</f>
        <v>0</v>
      </c>
      <c r="BD144" s="137">
        <f>'01 - Dle sborníku UOŽI_07'!F41</f>
        <v>0</v>
      </c>
      <c r="BE144" s="4"/>
      <c r="BT144" s="138" t="s">
        <v>137</v>
      </c>
      <c r="BV144" s="138" t="s">
        <v>75</v>
      </c>
      <c r="BW144" s="138" t="s">
        <v>195</v>
      </c>
      <c r="BX144" s="138" t="s">
        <v>194</v>
      </c>
      <c r="CL144" s="138" t="s">
        <v>1</v>
      </c>
    </row>
    <row r="145" s="4" customFormat="1" ht="16.5" customHeight="1">
      <c r="A145" s="4"/>
      <c r="B145" s="67"/>
      <c r="C145" s="130"/>
      <c r="D145" s="130"/>
      <c r="E145" s="131" t="s">
        <v>144</v>
      </c>
      <c r="F145" s="131"/>
      <c r="G145" s="131"/>
      <c r="H145" s="131"/>
      <c r="I145" s="131"/>
      <c r="J145" s="130"/>
      <c r="K145" s="131" t="s">
        <v>196</v>
      </c>
      <c r="L145" s="131"/>
      <c r="M145" s="131"/>
      <c r="N145" s="131"/>
      <c r="O145" s="131"/>
      <c r="P145" s="131"/>
      <c r="Q145" s="131"/>
      <c r="R145" s="131"/>
      <c r="S145" s="131"/>
      <c r="T145" s="131"/>
      <c r="U145" s="131"/>
      <c r="V145" s="131"/>
      <c r="W145" s="131"/>
      <c r="X145" s="131"/>
      <c r="Y145" s="131"/>
      <c r="Z145" s="131"/>
      <c r="AA145" s="131"/>
      <c r="AB145" s="131"/>
      <c r="AC145" s="131"/>
      <c r="AD145" s="131"/>
      <c r="AE145" s="131"/>
      <c r="AF145" s="131"/>
      <c r="AG145" s="139">
        <f>ROUND(AG146,2)</f>
        <v>0</v>
      </c>
      <c r="AH145" s="130"/>
      <c r="AI145" s="130"/>
      <c r="AJ145" s="130"/>
      <c r="AK145" s="130"/>
      <c r="AL145" s="130"/>
      <c r="AM145" s="130"/>
      <c r="AN145" s="132">
        <f>SUM(AG145,AT145)</f>
        <v>0</v>
      </c>
      <c r="AO145" s="130"/>
      <c r="AP145" s="130"/>
      <c r="AQ145" s="133" t="s">
        <v>116</v>
      </c>
      <c r="AR145" s="69"/>
      <c r="AS145" s="134">
        <f>ROUND(AS146,2)</f>
        <v>0</v>
      </c>
      <c r="AT145" s="135">
        <f>ROUND(SUM(AV145:AW145),2)</f>
        <v>0</v>
      </c>
      <c r="AU145" s="136">
        <f>ROUND(AU146,5)</f>
        <v>0</v>
      </c>
      <c r="AV145" s="135">
        <f>ROUND(AZ145*L29,2)</f>
        <v>0</v>
      </c>
      <c r="AW145" s="135">
        <f>ROUND(BA145*L30,2)</f>
        <v>0</v>
      </c>
      <c r="AX145" s="135">
        <f>ROUND(BB145*L29,2)</f>
        <v>0</v>
      </c>
      <c r="AY145" s="135">
        <f>ROUND(BC145*L30,2)</f>
        <v>0</v>
      </c>
      <c r="AZ145" s="135">
        <f>ROUND(AZ146,2)</f>
        <v>0</v>
      </c>
      <c r="BA145" s="135">
        <f>ROUND(BA146,2)</f>
        <v>0</v>
      </c>
      <c r="BB145" s="135">
        <f>ROUND(BB146,2)</f>
        <v>0</v>
      </c>
      <c r="BC145" s="135">
        <f>ROUND(BC146,2)</f>
        <v>0</v>
      </c>
      <c r="BD145" s="137">
        <f>ROUND(BD146,2)</f>
        <v>0</v>
      </c>
      <c r="BE145" s="4"/>
      <c r="BS145" s="138" t="s">
        <v>72</v>
      </c>
      <c r="BT145" s="138" t="s">
        <v>83</v>
      </c>
      <c r="BU145" s="138" t="s">
        <v>74</v>
      </c>
      <c r="BV145" s="138" t="s">
        <v>75</v>
      </c>
      <c r="BW145" s="138" t="s">
        <v>197</v>
      </c>
      <c r="BX145" s="138" t="s">
        <v>189</v>
      </c>
      <c r="CL145" s="138" t="s">
        <v>1</v>
      </c>
    </row>
    <row r="146" s="4" customFormat="1" ht="16.5" customHeight="1">
      <c r="A146" s="116" t="s">
        <v>77</v>
      </c>
      <c r="B146" s="67"/>
      <c r="C146" s="130"/>
      <c r="D146" s="130"/>
      <c r="E146" s="130"/>
      <c r="F146" s="131" t="s">
        <v>114</v>
      </c>
      <c r="G146" s="131"/>
      <c r="H146" s="131"/>
      <c r="I146" s="131"/>
      <c r="J146" s="131"/>
      <c r="K146" s="130"/>
      <c r="L146" s="131" t="s">
        <v>147</v>
      </c>
      <c r="M146" s="131"/>
      <c r="N146" s="131"/>
      <c r="O146" s="131"/>
      <c r="P146" s="131"/>
      <c r="Q146" s="131"/>
      <c r="R146" s="131"/>
      <c r="S146" s="131"/>
      <c r="T146" s="131"/>
      <c r="U146" s="131"/>
      <c r="V146" s="131"/>
      <c r="W146" s="131"/>
      <c r="X146" s="131"/>
      <c r="Y146" s="131"/>
      <c r="Z146" s="131"/>
      <c r="AA146" s="131"/>
      <c r="AB146" s="131"/>
      <c r="AC146" s="131"/>
      <c r="AD146" s="131"/>
      <c r="AE146" s="131"/>
      <c r="AF146" s="131"/>
      <c r="AG146" s="132">
        <f>'01 - Dle sborníku UOŽI_08'!J34</f>
        <v>0</v>
      </c>
      <c r="AH146" s="130"/>
      <c r="AI146" s="130"/>
      <c r="AJ146" s="130"/>
      <c r="AK146" s="130"/>
      <c r="AL146" s="130"/>
      <c r="AM146" s="130"/>
      <c r="AN146" s="132">
        <f>SUM(AG146,AT146)</f>
        <v>0</v>
      </c>
      <c r="AO146" s="130"/>
      <c r="AP146" s="130"/>
      <c r="AQ146" s="133" t="s">
        <v>116</v>
      </c>
      <c r="AR146" s="69"/>
      <c r="AS146" s="134">
        <v>0</v>
      </c>
      <c r="AT146" s="135">
        <f>ROUND(SUM(AV146:AW146),2)</f>
        <v>0</v>
      </c>
      <c r="AU146" s="136">
        <f>'01 - Dle sborníku UOŽI_08'!P125</f>
        <v>0</v>
      </c>
      <c r="AV146" s="135">
        <f>'01 - Dle sborníku UOŽI_08'!J37</f>
        <v>0</v>
      </c>
      <c r="AW146" s="135">
        <f>'01 - Dle sborníku UOŽI_08'!J38</f>
        <v>0</v>
      </c>
      <c r="AX146" s="135">
        <f>'01 - Dle sborníku UOŽI_08'!J39</f>
        <v>0</v>
      </c>
      <c r="AY146" s="135">
        <f>'01 - Dle sborníku UOŽI_08'!J40</f>
        <v>0</v>
      </c>
      <c r="AZ146" s="135">
        <f>'01 - Dle sborníku UOŽI_08'!F37</f>
        <v>0</v>
      </c>
      <c r="BA146" s="135">
        <f>'01 - Dle sborníku UOŽI_08'!F38</f>
        <v>0</v>
      </c>
      <c r="BB146" s="135">
        <f>'01 - Dle sborníku UOŽI_08'!F39</f>
        <v>0</v>
      </c>
      <c r="BC146" s="135">
        <f>'01 - Dle sborníku UOŽI_08'!F40</f>
        <v>0</v>
      </c>
      <c r="BD146" s="137">
        <f>'01 - Dle sborníku UOŽI_08'!F41</f>
        <v>0</v>
      </c>
      <c r="BE146" s="4"/>
      <c r="BT146" s="138" t="s">
        <v>137</v>
      </c>
      <c r="BV146" s="138" t="s">
        <v>75</v>
      </c>
      <c r="BW146" s="138" t="s">
        <v>198</v>
      </c>
      <c r="BX146" s="138" t="s">
        <v>197</v>
      </c>
      <c r="CL146" s="138" t="s">
        <v>1</v>
      </c>
    </row>
    <row r="147" s="4" customFormat="1" ht="16.5" customHeight="1">
      <c r="A147" s="4"/>
      <c r="B147" s="67"/>
      <c r="C147" s="130"/>
      <c r="D147" s="130"/>
      <c r="E147" s="131" t="s">
        <v>149</v>
      </c>
      <c r="F147" s="131"/>
      <c r="G147" s="131"/>
      <c r="H147" s="131"/>
      <c r="I147" s="131"/>
      <c r="J147" s="130"/>
      <c r="K147" s="131" t="s">
        <v>199</v>
      </c>
      <c r="L147" s="131"/>
      <c r="M147" s="131"/>
      <c r="N147" s="131"/>
      <c r="O147" s="131"/>
      <c r="P147" s="131"/>
      <c r="Q147" s="131"/>
      <c r="R147" s="131"/>
      <c r="S147" s="131"/>
      <c r="T147" s="131"/>
      <c r="U147" s="131"/>
      <c r="V147" s="131"/>
      <c r="W147" s="131"/>
      <c r="X147" s="131"/>
      <c r="Y147" s="131"/>
      <c r="Z147" s="131"/>
      <c r="AA147" s="131"/>
      <c r="AB147" s="131"/>
      <c r="AC147" s="131"/>
      <c r="AD147" s="131"/>
      <c r="AE147" s="131"/>
      <c r="AF147" s="131"/>
      <c r="AG147" s="139">
        <f>ROUND(AG148,2)</f>
        <v>0</v>
      </c>
      <c r="AH147" s="130"/>
      <c r="AI147" s="130"/>
      <c r="AJ147" s="130"/>
      <c r="AK147" s="130"/>
      <c r="AL147" s="130"/>
      <c r="AM147" s="130"/>
      <c r="AN147" s="132">
        <f>SUM(AG147,AT147)</f>
        <v>0</v>
      </c>
      <c r="AO147" s="130"/>
      <c r="AP147" s="130"/>
      <c r="AQ147" s="133" t="s">
        <v>116</v>
      </c>
      <c r="AR147" s="69"/>
      <c r="AS147" s="134">
        <f>ROUND(AS148,2)</f>
        <v>0</v>
      </c>
      <c r="AT147" s="135">
        <f>ROUND(SUM(AV147:AW147),2)</f>
        <v>0</v>
      </c>
      <c r="AU147" s="136">
        <f>ROUND(AU148,5)</f>
        <v>0</v>
      </c>
      <c r="AV147" s="135">
        <f>ROUND(AZ147*L29,2)</f>
        <v>0</v>
      </c>
      <c r="AW147" s="135">
        <f>ROUND(BA147*L30,2)</f>
        <v>0</v>
      </c>
      <c r="AX147" s="135">
        <f>ROUND(BB147*L29,2)</f>
        <v>0</v>
      </c>
      <c r="AY147" s="135">
        <f>ROUND(BC147*L30,2)</f>
        <v>0</v>
      </c>
      <c r="AZ147" s="135">
        <f>ROUND(AZ148,2)</f>
        <v>0</v>
      </c>
      <c r="BA147" s="135">
        <f>ROUND(BA148,2)</f>
        <v>0</v>
      </c>
      <c r="BB147" s="135">
        <f>ROUND(BB148,2)</f>
        <v>0</v>
      </c>
      <c r="BC147" s="135">
        <f>ROUND(BC148,2)</f>
        <v>0</v>
      </c>
      <c r="BD147" s="137">
        <f>ROUND(BD148,2)</f>
        <v>0</v>
      </c>
      <c r="BE147" s="4"/>
      <c r="BS147" s="138" t="s">
        <v>72</v>
      </c>
      <c r="BT147" s="138" t="s">
        <v>83</v>
      </c>
      <c r="BU147" s="138" t="s">
        <v>74</v>
      </c>
      <c r="BV147" s="138" t="s">
        <v>75</v>
      </c>
      <c r="BW147" s="138" t="s">
        <v>200</v>
      </c>
      <c r="BX147" s="138" t="s">
        <v>189</v>
      </c>
      <c r="CL147" s="138" t="s">
        <v>1</v>
      </c>
    </row>
    <row r="148" s="4" customFormat="1" ht="16.5" customHeight="1">
      <c r="A148" s="116" t="s">
        <v>77</v>
      </c>
      <c r="B148" s="67"/>
      <c r="C148" s="130"/>
      <c r="D148" s="130"/>
      <c r="E148" s="130"/>
      <c r="F148" s="131" t="s">
        <v>114</v>
      </c>
      <c r="G148" s="131"/>
      <c r="H148" s="131"/>
      <c r="I148" s="131"/>
      <c r="J148" s="131"/>
      <c r="K148" s="130"/>
      <c r="L148" s="131" t="s">
        <v>147</v>
      </c>
      <c r="M148" s="131"/>
      <c r="N148" s="131"/>
      <c r="O148" s="131"/>
      <c r="P148" s="131"/>
      <c r="Q148" s="131"/>
      <c r="R148" s="131"/>
      <c r="S148" s="131"/>
      <c r="T148" s="131"/>
      <c r="U148" s="131"/>
      <c r="V148" s="131"/>
      <c r="W148" s="131"/>
      <c r="X148" s="131"/>
      <c r="Y148" s="131"/>
      <c r="Z148" s="131"/>
      <c r="AA148" s="131"/>
      <c r="AB148" s="131"/>
      <c r="AC148" s="131"/>
      <c r="AD148" s="131"/>
      <c r="AE148" s="131"/>
      <c r="AF148" s="131"/>
      <c r="AG148" s="132">
        <f>'01 - Dle sborníku UOŽI_09'!J34</f>
        <v>0</v>
      </c>
      <c r="AH148" s="130"/>
      <c r="AI148" s="130"/>
      <c r="AJ148" s="130"/>
      <c r="AK148" s="130"/>
      <c r="AL148" s="130"/>
      <c r="AM148" s="130"/>
      <c r="AN148" s="132">
        <f>SUM(AG148,AT148)</f>
        <v>0</v>
      </c>
      <c r="AO148" s="130"/>
      <c r="AP148" s="130"/>
      <c r="AQ148" s="133" t="s">
        <v>116</v>
      </c>
      <c r="AR148" s="69"/>
      <c r="AS148" s="134">
        <v>0</v>
      </c>
      <c r="AT148" s="135">
        <f>ROUND(SUM(AV148:AW148),2)</f>
        <v>0</v>
      </c>
      <c r="AU148" s="136">
        <f>'01 - Dle sborníku UOŽI_09'!P125</f>
        <v>0</v>
      </c>
      <c r="AV148" s="135">
        <f>'01 - Dle sborníku UOŽI_09'!J37</f>
        <v>0</v>
      </c>
      <c r="AW148" s="135">
        <f>'01 - Dle sborníku UOŽI_09'!J38</f>
        <v>0</v>
      </c>
      <c r="AX148" s="135">
        <f>'01 - Dle sborníku UOŽI_09'!J39</f>
        <v>0</v>
      </c>
      <c r="AY148" s="135">
        <f>'01 - Dle sborníku UOŽI_09'!J40</f>
        <v>0</v>
      </c>
      <c r="AZ148" s="135">
        <f>'01 - Dle sborníku UOŽI_09'!F37</f>
        <v>0</v>
      </c>
      <c r="BA148" s="135">
        <f>'01 - Dle sborníku UOŽI_09'!F38</f>
        <v>0</v>
      </c>
      <c r="BB148" s="135">
        <f>'01 - Dle sborníku UOŽI_09'!F39</f>
        <v>0</v>
      </c>
      <c r="BC148" s="135">
        <f>'01 - Dle sborníku UOŽI_09'!F40</f>
        <v>0</v>
      </c>
      <c r="BD148" s="137">
        <f>'01 - Dle sborníku UOŽI_09'!F41</f>
        <v>0</v>
      </c>
      <c r="BE148" s="4"/>
      <c r="BT148" s="138" t="s">
        <v>137</v>
      </c>
      <c r="BV148" s="138" t="s">
        <v>75</v>
      </c>
      <c r="BW148" s="138" t="s">
        <v>201</v>
      </c>
      <c r="BX148" s="138" t="s">
        <v>200</v>
      </c>
      <c r="CL148" s="138" t="s">
        <v>1</v>
      </c>
    </row>
    <row r="149" s="4" customFormat="1" ht="16.5" customHeight="1">
      <c r="A149" s="4"/>
      <c r="B149" s="67"/>
      <c r="C149" s="130"/>
      <c r="D149" s="130"/>
      <c r="E149" s="131" t="s">
        <v>153</v>
      </c>
      <c r="F149" s="131"/>
      <c r="G149" s="131"/>
      <c r="H149" s="131"/>
      <c r="I149" s="131"/>
      <c r="J149" s="130"/>
      <c r="K149" s="131" t="s">
        <v>202</v>
      </c>
      <c r="L149" s="131"/>
      <c r="M149" s="131"/>
      <c r="N149" s="131"/>
      <c r="O149" s="131"/>
      <c r="P149" s="131"/>
      <c r="Q149" s="131"/>
      <c r="R149" s="131"/>
      <c r="S149" s="131"/>
      <c r="T149" s="131"/>
      <c r="U149" s="131"/>
      <c r="V149" s="131"/>
      <c r="W149" s="131"/>
      <c r="X149" s="131"/>
      <c r="Y149" s="131"/>
      <c r="Z149" s="131"/>
      <c r="AA149" s="131"/>
      <c r="AB149" s="131"/>
      <c r="AC149" s="131"/>
      <c r="AD149" s="131"/>
      <c r="AE149" s="131"/>
      <c r="AF149" s="131"/>
      <c r="AG149" s="139">
        <f>ROUND(AG150,2)</f>
        <v>0</v>
      </c>
      <c r="AH149" s="130"/>
      <c r="AI149" s="130"/>
      <c r="AJ149" s="130"/>
      <c r="AK149" s="130"/>
      <c r="AL149" s="130"/>
      <c r="AM149" s="130"/>
      <c r="AN149" s="132">
        <f>SUM(AG149,AT149)</f>
        <v>0</v>
      </c>
      <c r="AO149" s="130"/>
      <c r="AP149" s="130"/>
      <c r="AQ149" s="133" t="s">
        <v>116</v>
      </c>
      <c r="AR149" s="69"/>
      <c r="AS149" s="134">
        <f>ROUND(AS150,2)</f>
        <v>0</v>
      </c>
      <c r="AT149" s="135">
        <f>ROUND(SUM(AV149:AW149),2)</f>
        <v>0</v>
      </c>
      <c r="AU149" s="136">
        <f>ROUND(AU150,5)</f>
        <v>0</v>
      </c>
      <c r="AV149" s="135">
        <f>ROUND(AZ149*L29,2)</f>
        <v>0</v>
      </c>
      <c r="AW149" s="135">
        <f>ROUND(BA149*L30,2)</f>
        <v>0</v>
      </c>
      <c r="AX149" s="135">
        <f>ROUND(BB149*L29,2)</f>
        <v>0</v>
      </c>
      <c r="AY149" s="135">
        <f>ROUND(BC149*L30,2)</f>
        <v>0</v>
      </c>
      <c r="AZ149" s="135">
        <f>ROUND(AZ150,2)</f>
        <v>0</v>
      </c>
      <c r="BA149" s="135">
        <f>ROUND(BA150,2)</f>
        <v>0</v>
      </c>
      <c r="BB149" s="135">
        <f>ROUND(BB150,2)</f>
        <v>0</v>
      </c>
      <c r="BC149" s="135">
        <f>ROUND(BC150,2)</f>
        <v>0</v>
      </c>
      <c r="BD149" s="137">
        <f>ROUND(BD150,2)</f>
        <v>0</v>
      </c>
      <c r="BE149" s="4"/>
      <c r="BS149" s="138" t="s">
        <v>72</v>
      </c>
      <c r="BT149" s="138" t="s">
        <v>83</v>
      </c>
      <c r="BU149" s="138" t="s">
        <v>74</v>
      </c>
      <c r="BV149" s="138" t="s">
        <v>75</v>
      </c>
      <c r="BW149" s="138" t="s">
        <v>203</v>
      </c>
      <c r="BX149" s="138" t="s">
        <v>189</v>
      </c>
      <c r="CL149" s="138" t="s">
        <v>1</v>
      </c>
    </row>
    <row r="150" s="4" customFormat="1" ht="16.5" customHeight="1">
      <c r="A150" s="116" t="s">
        <v>77</v>
      </c>
      <c r="B150" s="67"/>
      <c r="C150" s="130"/>
      <c r="D150" s="130"/>
      <c r="E150" s="130"/>
      <c r="F150" s="131" t="s">
        <v>114</v>
      </c>
      <c r="G150" s="131"/>
      <c r="H150" s="131"/>
      <c r="I150" s="131"/>
      <c r="J150" s="131"/>
      <c r="K150" s="130"/>
      <c r="L150" s="131" t="s">
        <v>147</v>
      </c>
      <c r="M150" s="131"/>
      <c r="N150" s="131"/>
      <c r="O150" s="131"/>
      <c r="P150" s="131"/>
      <c r="Q150" s="131"/>
      <c r="R150" s="131"/>
      <c r="S150" s="131"/>
      <c r="T150" s="131"/>
      <c r="U150" s="131"/>
      <c r="V150" s="131"/>
      <c r="W150" s="131"/>
      <c r="X150" s="131"/>
      <c r="Y150" s="131"/>
      <c r="Z150" s="131"/>
      <c r="AA150" s="131"/>
      <c r="AB150" s="131"/>
      <c r="AC150" s="131"/>
      <c r="AD150" s="131"/>
      <c r="AE150" s="131"/>
      <c r="AF150" s="131"/>
      <c r="AG150" s="132">
        <f>'01 - Dle sborníku UOŽI_10'!J34</f>
        <v>0</v>
      </c>
      <c r="AH150" s="130"/>
      <c r="AI150" s="130"/>
      <c r="AJ150" s="130"/>
      <c r="AK150" s="130"/>
      <c r="AL150" s="130"/>
      <c r="AM150" s="130"/>
      <c r="AN150" s="132">
        <f>SUM(AG150,AT150)</f>
        <v>0</v>
      </c>
      <c r="AO150" s="130"/>
      <c r="AP150" s="130"/>
      <c r="AQ150" s="133" t="s">
        <v>116</v>
      </c>
      <c r="AR150" s="69"/>
      <c r="AS150" s="134">
        <v>0</v>
      </c>
      <c r="AT150" s="135">
        <f>ROUND(SUM(AV150:AW150),2)</f>
        <v>0</v>
      </c>
      <c r="AU150" s="136">
        <f>'01 - Dle sborníku UOŽI_10'!P124</f>
        <v>0</v>
      </c>
      <c r="AV150" s="135">
        <f>'01 - Dle sborníku UOŽI_10'!J37</f>
        <v>0</v>
      </c>
      <c r="AW150" s="135">
        <f>'01 - Dle sborníku UOŽI_10'!J38</f>
        <v>0</v>
      </c>
      <c r="AX150" s="135">
        <f>'01 - Dle sborníku UOŽI_10'!J39</f>
        <v>0</v>
      </c>
      <c r="AY150" s="135">
        <f>'01 - Dle sborníku UOŽI_10'!J40</f>
        <v>0</v>
      </c>
      <c r="AZ150" s="135">
        <f>'01 - Dle sborníku UOŽI_10'!F37</f>
        <v>0</v>
      </c>
      <c r="BA150" s="135">
        <f>'01 - Dle sborníku UOŽI_10'!F38</f>
        <v>0</v>
      </c>
      <c r="BB150" s="135">
        <f>'01 - Dle sborníku UOŽI_10'!F39</f>
        <v>0</v>
      </c>
      <c r="BC150" s="135">
        <f>'01 - Dle sborníku UOŽI_10'!F40</f>
        <v>0</v>
      </c>
      <c r="BD150" s="137">
        <f>'01 - Dle sborníku UOŽI_10'!F41</f>
        <v>0</v>
      </c>
      <c r="BE150" s="4"/>
      <c r="BT150" s="138" t="s">
        <v>137</v>
      </c>
      <c r="BV150" s="138" t="s">
        <v>75</v>
      </c>
      <c r="BW150" s="138" t="s">
        <v>204</v>
      </c>
      <c r="BX150" s="138" t="s">
        <v>203</v>
      </c>
      <c r="CL150" s="138" t="s">
        <v>1</v>
      </c>
    </row>
    <row r="151" s="7" customFormat="1" ht="24.75" customHeight="1">
      <c r="A151" s="7"/>
      <c r="B151" s="117"/>
      <c r="C151" s="118"/>
      <c r="D151" s="119" t="s">
        <v>205</v>
      </c>
      <c r="E151" s="119"/>
      <c r="F151" s="119"/>
      <c r="G151" s="119"/>
      <c r="H151" s="119"/>
      <c r="I151" s="120"/>
      <c r="J151" s="119" t="s">
        <v>206</v>
      </c>
      <c r="K151" s="119"/>
      <c r="L151" s="119"/>
      <c r="M151" s="119"/>
      <c r="N151" s="119"/>
      <c r="O151" s="119"/>
      <c r="P151" s="119"/>
      <c r="Q151" s="119"/>
      <c r="R151" s="119"/>
      <c r="S151" s="119"/>
      <c r="T151" s="119"/>
      <c r="U151" s="119"/>
      <c r="V151" s="119"/>
      <c r="W151" s="119"/>
      <c r="X151" s="119"/>
      <c r="Y151" s="119"/>
      <c r="Z151" s="119"/>
      <c r="AA151" s="119"/>
      <c r="AB151" s="119"/>
      <c r="AC151" s="119"/>
      <c r="AD151" s="119"/>
      <c r="AE151" s="119"/>
      <c r="AF151" s="119"/>
      <c r="AG151" s="129">
        <f>ROUND(AG152+AG155+AG157,2)</f>
        <v>0</v>
      </c>
      <c r="AH151" s="120"/>
      <c r="AI151" s="120"/>
      <c r="AJ151" s="120"/>
      <c r="AK151" s="120"/>
      <c r="AL151" s="120"/>
      <c r="AM151" s="120"/>
      <c r="AN151" s="121">
        <f>SUM(AG151,AT151)</f>
        <v>0</v>
      </c>
      <c r="AO151" s="120"/>
      <c r="AP151" s="120"/>
      <c r="AQ151" s="122" t="s">
        <v>132</v>
      </c>
      <c r="AR151" s="123"/>
      <c r="AS151" s="124">
        <f>ROUND(AS152+AS155+AS157,2)</f>
        <v>0</v>
      </c>
      <c r="AT151" s="125">
        <f>ROUND(SUM(AV151:AW151),2)</f>
        <v>0</v>
      </c>
      <c r="AU151" s="126">
        <f>ROUND(AU152+AU155+AU157,5)</f>
        <v>0</v>
      </c>
      <c r="AV151" s="125">
        <f>ROUND(AZ151*L29,2)</f>
        <v>0</v>
      </c>
      <c r="AW151" s="125">
        <f>ROUND(BA151*L30,2)</f>
        <v>0</v>
      </c>
      <c r="AX151" s="125">
        <f>ROUND(BB151*L29,2)</f>
        <v>0</v>
      </c>
      <c r="AY151" s="125">
        <f>ROUND(BC151*L30,2)</f>
        <v>0</v>
      </c>
      <c r="AZ151" s="125">
        <f>ROUND(AZ152+AZ155+AZ157,2)</f>
        <v>0</v>
      </c>
      <c r="BA151" s="125">
        <f>ROUND(BA152+BA155+BA157,2)</f>
        <v>0</v>
      </c>
      <c r="BB151" s="125">
        <f>ROUND(BB152+BB155+BB157,2)</f>
        <v>0</v>
      </c>
      <c r="BC151" s="125">
        <f>ROUND(BC152+BC155+BC157,2)</f>
        <v>0</v>
      </c>
      <c r="BD151" s="127">
        <f>ROUND(BD152+BD155+BD157,2)</f>
        <v>0</v>
      </c>
      <c r="BE151" s="7"/>
      <c r="BS151" s="128" t="s">
        <v>72</v>
      </c>
      <c r="BT151" s="128" t="s">
        <v>81</v>
      </c>
      <c r="BU151" s="128" t="s">
        <v>74</v>
      </c>
      <c r="BV151" s="128" t="s">
        <v>75</v>
      </c>
      <c r="BW151" s="128" t="s">
        <v>207</v>
      </c>
      <c r="BX151" s="128" t="s">
        <v>5</v>
      </c>
      <c r="CL151" s="128" t="s">
        <v>1</v>
      </c>
      <c r="CM151" s="128" t="s">
        <v>73</v>
      </c>
    </row>
    <row r="152" s="4" customFormat="1" ht="23.25" customHeight="1">
      <c r="A152" s="4"/>
      <c r="B152" s="67"/>
      <c r="C152" s="130"/>
      <c r="D152" s="130"/>
      <c r="E152" s="131" t="s">
        <v>114</v>
      </c>
      <c r="F152" s="131"/>
      <c r="G152" s="131"/>
      <c r="H152" s="131"/>
      <c r="I152" s="131"/>
      <c r="J152" s="130"/>
      <c r="K152" s="131" t="s">
        <v>208</v>
      </c>
      <c r="L152" s="131"/>
      <c r="M152" s="131"/>
      <c r="N152" s="131"/>
      <c r="O152" s="131"/>
      <c r="P152" s="131"/>
      <c r="Q152" s="131"/>
      <c r="R152" s="131"/>
      <c r="S152" s="131"/>
      <c r="T152" s="131"/>
      <c r="U152" s="131"/>
      <c r="V152" s="131"/>
      <c r="W152" s="131"/>
      <c r="X152" s="131"/>
      <c r="Y152" s="131"/>
      <c r="Z152" s="131"/>
      <c r="AA152" s="131"/>
      <c r="AB152" s="131"/>
      <c r="AC152" s="131"/>
      <c r="AD152" s="131"/>
      <c r="AE152" s="131"/>
      <c r="AF152" s="131"/>
      <c r="AG152" s="139">
        <f>ROUND(SUM(AG153:AG154),2)</f>
        <v>0</v>
      </c>
      <c r="AH152" s="130"/>
      <c r="AI152" s="130"/>
      <c r="AJ152" s="130"/>
      <c r="AK152" s="130"/>
      <c r="AL152" s="130"/>
      <c r="AM152" s="130"/>
      <c r="AN152" s="132">
        <f>SUM(AG152,AT152)</f>
        <v>0</v>
      </c>
      <c r="AO152" s="130"/>
      <c r="AP152" s="130"/>
      <c r="AQ152" s="133" t="s">
        <v>116</v>
      </c>
      <c r="AR152" s="69"/>
      <c r="AS152" s="134">
        <f>ROUND(SUM(AS153:AS154),2)</f>
        <v>0</v>
      </c>
      <c r="AT152" s="135">
        <f>ROUND(SUM(AV152:AW152),2)</f>
        <v>0</v>
      </c>
      <c r="AU152" s="136">
        <f>ROUND(SUM(AU153:AU154),5)</f>
        <v>0</v>
      </c>
      <c r="AV152" s="135">
        <f>ROUND(AZ152*L29,2)</f>
        <v>0</v>
      </c>
      <c r="AW152" s="135">
        <f>ROUND(BA152*L30,2)</f>
        <v>0</v>
      </c>
      <c r="AX152" s="135">
        <f>ROUND(BB152*L29,2)</f>
        <v>0</v>
      </c>
      <c r="AY152" s="135">
        <f>ROUND(BC152*L30,2)</f>
        <v>0</v>
      </c>
      <c r="AZ152" s="135">
        <f>ROUND(SUM(AZ153:AZ154),2)</f>
        <v>0</v>
      </c>
      <c r="BA152" s="135">
        <f>ROUND(SUM(BA153:BA154),2)</f>
        <v>0</v>
      </c>
      <c r="BB152" s="135">
        <f>ROUND(SUM(BB153:BB154),2)</f>
        <v>0</v>
      </c>
      <c r="BC152" s="135">
        <f>ROUND(SUM(BC153:BC154),2)</f>
        <v>0</v>
      </c>
      <c r="BD152" s="137">
        <f>ROUND(SUM(BD153:BD154),2)</f>
        <v>0</v>
      </c>
      <c r="BE152" s="4"/>
      <c r="BS152" s="138" t="s">
        <v>72</v>
      </c>
      <c r="BT152" s="138" t="s">
        <v>83</v>
      </c>
      <c r="BU152" s="138" t="s">
        <v>74</v>
      </c>
      <c r="BV152" s="138" t="s">
        <v>75</v>
      </c>
      <c r="BW152" s="138" t="s">
        <v>209</v>
      </c>
      <c r="BX152" s="138" t="s">
        <v>207</v>
      </c>
      <c r="CL152" s="138" t="s">
        <v>1</v>
      </c>
    </row>
    <row r="153" s="4" customFormat="1" ht="16.5" customHeight="1">
      <c r="A153" s="116" t="s">
        <v>77</v>
      </c>
      <c r="B153" s="67"/>
      <c r="C153" s="130"/>
      <c r="D153" s="130"/>
      <c r="E153" s="130"/>
      <c r="F153" s="131" t="s">
        <v>114</v>
      </c>
      <c r="G153" s="131"/>
      <c r="H153" s="131"/>
      <c r="I153" s="131"/>
      <c r="J153" s="131"/>
      <c r="K153" s="130"/>
      <c r="L153" s="131" t="s">
        <v>210</v>
      </c>
      <c r="M153" s="131"/>
      <c r="N153" s="131"/>
      <c r="O153" s="131"/>
      <c r="P153" s="131"/>
      <c r="Q153" s="131"/>
      <c r="R153" s="131"/>
      <c r="S153" s="131"/>
      <c r="T153" s="131"/>
      <c r="U153" s="131"/>
      <c r="V153" s="131"/>
      <c r="W153" s="131"/>
      <c r="X153" s="131"/>
      <c r="Y153" s="131"/>
      <c r="Z153" s="131"/>
      <c r="AA153" s="131"/>
      <c r="AB153" s="131"/>
      <c r="AC153" s="131"/>
      <c r="AD153" s="131"/>
      <c r="AE153" s="131"/>
      <c r="AF153" s="131"/>
      <c r="AG153" s="132">
        <f>'01 - Dle souboru UOŽI'!J34</f>
        <v>0</v>
      </c>
      <c r="AH153" s="130"/>
      <c r="AI153" s="130"/>
      <c r="AJ153" s="130"/>
      <c r="AK153" s="130"/>
      <c r="AL153" s="130"/>
      <c r="AM153" s="130"/>
      <c r="AN153" s="132">
        <f>SUM(AG153,AT153)</f>
        <v>0</v>
      </c>
      <c r="AO153" s="130"/>
      <c r="AP153" s="130"/>
      <c r="AQ153" s="133" t="s">
        <v>116</v>
      </c>
      <c r="AR153" s="69"/>
      <c r="AS153" s="134">
        <v>0</v>
      </c>
      <c r="AT153" s="135">
        <f>ROUND(SUM(AV153:AW153),2)</f>
        <v>0</v>
      </c>
      <c r="AU153" s="136">
        <f>'01 - Dle souboru UOŽI'!P125</f>
        <v>0</v>
      </c>
      <c r="AV153" s="135">
        <f>'01 - Dle souboru UOŽI'!J37</f>
        <v>0</v>
      </c>
      <c r="AW153" s="135">
        <f>'01 - Dle souboru UOŽI'!J38</f>
        <v>0</v>
      </c>
      <c r="AX153" s="135">
        <f>'01 - Dle souboru UOŽI'!J39</f>
        <v>0</v>
      </c>
      <c r="AY153" s="135">
        <f>'01 - Dle souboru UOŽI'!J40</f>
        <v>0</v>
      </c>
      <c r="AZ153" s="135">
        <f>'01 - Dle souboru UOŽI'!F37</f>
        <v>0</v>
      </c>
      <c r="BA153" s="135">
        <f>'01 - Dle souboru UOŽI'!F38</f>
        <v>0</v>
      </c>
      <c r="BB153" s="135">
        <f>'01 - Dle souboru UOŽI'!F39</f>
        <v>0</v>
      </c>
      <c r="BC153" s="135">
        <f>'01 - Dle souboru UOŽI'!F40</f>
        <v>0</v>
      </c>
      <c r="BD153" s="137">
        <f>'01 - Dle souboru UOŽI'!F41</f>
        <v>0</v>
      </c>
      <c r="BE153" s="4"/>
      <c r="BT153" s="138" t="s">
        <v>137</v>
      </c>
      <c r="BV153" s="138" t="s">
        <v>75</v>
      </c>
      <c r="BW153" s="138" t="s">
        <v>211</v>
      </c>
      <c r="BX153" s="138" t="s">
        <v>209</v>
      </c>
      <c r="CL153" s="138" t="s">
        <v>1</v>
      </c>
    </row>
    <row r="154" s="4" customFormat="1" ht="16.5" customHeight="1">
      <c r="A154" s="116" t="s">
        <v>77</v>
      </c>
      <c r="B154" s="67"/>
      <c r="C154" s="130"/>
      <c r="D154" s="130"/>
      <c r="E154" s="130"/>
      <c r="F154" s="131" t="s">
        <v>118</v>
      </c>
      <c r="G154" s="131"/>
      <c r="H154" s="131"/>
      <c r="I154" s="131"/>
      <c r="J154" s="131"/>
      <c r="K154" s="130"/>
      <c r="L154" s="131" t="s">
        <v>212</v>
      </c>
      <c r="M154" s="131"/>
      <c r="N154" s="131"/>
      <c r="O154" s="131"/>
      <c r="P154" s="131"/>
      <c r="Q154" s="131"/>
      <c r="R154" s="131"/>
      <c r="S154" s="131"/>
      <c r="T154" s="131"/>
      <c r="U154" s="131"/>
      <c r="V154" s="131"/>
      <c r="W154" s="131"/>
      <c r="X154" s="131"/>
      <c r="Y154" s="131"/>
      <c r="Z154" s="131"/>
      <c r="AA154" s="131"/>
      <c r="AB154" s="131"/>
      <c r="AC154" s="131"/>
      <c r="AD154" s="131"/>
      <c r="AE154" s="131"/>
      <c r="AF154" s="131"/>
      <c r="AG154" s="132">
        <f>'02 - Dle souboru URS'!J34</f>
        <v>0</v>
      </c>
      <c r="AH154" s="130"/>
      <c r="AI154" s="130"/>
      <c r="AJ154" s="130"/>
      <c r="AK154" s="130"/>
      <c r="AL154" s="130"/>
      <c r="AM154" s="130"/>
      <c r="AN154" s="132">
        <f>SUM(AG154,AT154)</f>
        <v>0</v>
      </c>
      <c r="AO154" s="130"/>
      <c r="AP154" s="130"/>
      <c r="AQ154" s="133" t="s">
        <v>116</v>
      </c>
      <c r="AR154" s="69"/>
      <c r="AS154" s="134">
        <v>0</v>
      </c>
      <c r="AT154" s="135">
        <f>ROUND(SUM(AV154:AW154),2)</f>
        <v>0</v>
      </c>
      <c r="AU154" s="136">
        <f>'02 - Dle souboru URS'!P124</f>
        <v>0</v>
      </c>
      <c r="AV154" s="135">
        <f>'02 - Dle souboru URS'!J37</f>
        <v>0</v>
      </c>
      <c r="AW154" s="135">
        <f>'02 - Dle souboru URS'!J38</f>
        <v>0</v>
      </c>
      <c r="AX154" s="135">
        <f>'02 - Dle souboru URS'!J39</f>
        <v>0</v>
      </c>
      <c r="AY154" s="135">
        <f>'02 - Dle souboru URS'!J40</f>
        <v>0</v>
      </c>
      <c r="AZ154" s="135">
        <f>'02 - Dle souboru URS'!F37</f>
        <v>0</v>
      </c>
      <c r="BA154" s="135">
        <f>'02 - Dle souboru URS'!F38</f>
        <v>0</v>
      </c>
      <c r="BB154" s="135">
        <f>'02 - Dle souboru URS'!F39</f>
        <v>0</v>
      </c>
      <c r="BC154" s="135">
        <f>'02 - Dle souboru URS'!F40</f>
        <v>0</v>
      </c>
      <c r="BD154" s="137">
        <f>'02 - Dle souboru URS'!F41</f>
        <v>0</v>
      </c>
      <c r="BE154" s="4"/>
      <c r="BT154" s="138" t="s">
        <v>137</v>
      </c>
      <c r="BV154" s="138" t="s">
        <v>75</v>
      </c>
      <c r="BW154" s="138" t="s">
        <v>213</v>
      </c>
      <c r="BX154" s="138" t="s">
        <v>209</v>
      </c>
      <c r="CL154" s="138" t="s">
        <v>1</v>
      </c>
    </row>
    <row r="155" s="4" customFormat="1" ht="16.5" customHeight="1">
      <c r="A155" s="4"/>
      <c r="B155" s="67"/>
      <c r="C155" s="130"/>
      <c r="D155" s="130"/>
      <c r="E155" s="131" t="s">
        <v>118</v>
      </c>
      <c r="F155" s="131"/>
      <c r="G155" s="131"/>
      <c r="H155" s="131"/>
      <c r="I155" s="131"/>
      <c r="J155" s="130"/>
      <c r="K155" s="131" t="s">
        <v>202</v>
      </c>
      <c r="L155" s="131"/>
      <c r="M155" s="131"/>
      <c r="N155" s="131"/>
      <c r="O155" s="131"/>
      <c r="P155" s="131"/>
      <c r="Q155" s="131"/>
      <c r="R155" s="131"/>
      <c r="S155" s="131"/>
      <c r="T155" s="131"/>
      <c r="U155" s="131"/>
      <c r="V155" s="131"/>
      <c r="W155" s="131"/>
      <c r="X155" s="131"/>
      <c r="Y155" s="131"/>
      <c r="Z155" s="131"/>
      <c r="AA155" s="131"/>
      <c r="AB155" s="131"/>
      <c r="AC155" s="131"/>
      <c r="AD155" s="131"/>
      <c r="AE155" s="131"/>
      <c r="AF155" s="131"/>
      <c r="AG155" s="139">
        <f>ROUND(AG156,2)</f>
        <v>0</v>
      </c>
      <c r="AH155" s="130"/>
      <c r="AI155" s="130"/>
      <c r="AJ155" s="130"/>
      <c r="AK155" s="130"/>
      <c r="AL155" s="130"/>
      <c r="AM155" s="130"/>
      <c r="AN155" s="132">
        <f>SUM(AG155,AT155)</f>
        <v>0</v>
      </c>
      <c r="AO155" s="130"/>
      <c r="AP155" s="130"/>
      <c r="AQ155" s="133" t="s">
        <v>116</v>
      </c>
      <c r="AR155" s="69"/>
      <c r="AS155" s="134">
        <f>ROUND(AS156,2)</f>
        <v>0</v>
      </c>
      <c r="AT155" s="135">
        <f>ROUND(SUM(AV155:AW155),2)</f>
        <v>0</v>
      </c>
      <c r="AU155" s="136">
        <f>ROUND(AU156,5)</f>
        <v>0</v>
      </c>
      <c r="AV155" s="135">
        <f>ROUND(AZ155*L29,2)</f>
        <v>0</v>
      </c>
      <c r="AW155" s="135">
        <f>ROUND(BA155*L30,2)</f>
        <v>0</v>
      </c>
      <c r="AX155" s="135">
        <f>ROUND(BB155*L29,2)</f>
        <v>0</v>
      </c>
      <c r="AY155" s="135">
        <f>ROUND(BC155*L30,2)</f>
        <v>0</v>
      </c>
      <c r="AZ155" s="135">
        <f>ROUND(AZ156,2)</f>
        <v>0</v>
      </c>
      <c r="BA155" s="135">
        <f>ROUND(BA156,2)</f>
        <v>0</v>
      </c>
      <c r="BB155" s="135">
        <f>ROUND(BB156,2)</f>
        <v>0</v>
      </c>
      <c r="BC155" s="135">
        <f>ROUND(BC156,2)</f>
        <v>0</v>
      </c>
      <c r="BD155" s="137">
        <f>ROUND(BD156,2)</f>
        <v>0</v>
      </c>
      <c r="BE155" s="4"/>
      <c r="BS155" s="138" t="s">
        <v>72</v>
      </c>
      <c r="BT155" s="138" t="s">
        <v>83</v>
      </c>
      <c r="BU155" s="138" t="s">
        <v>74</v>
      </c>
      <c r="BV155" s="138" t="s">
        <v>75</v>
      </c>
      <c r="BW155" s="138" t="s">
        <v>214</v>
      </c>
      <c r="BX155" s="138" t="s">
        <v>207</v>
      </c>
      <c r="CL155" s="138" t="s">
        <v>1</v>
      </c>
    </row>
    <row r="156" s="4" customFormat="1" ht="16.5" customHeight="1">
      <c r="A156" s="116" t="s">
        <v>77</v>
      </c>
      <c r="B156" s="67"/>
      <c r="C156" s="130"/>
      <c r="D156" s="130"/>
      <c r="E156" s="130"/>
      <c r="F156" s="131" t="s">
        <v>114</v>
      </c>
      <c r="G156" s="131"/>
      <c r="H156" s="131"/>
      <c r="I156" s="131"/>
      <c r="J156" s="131"/>
      <c r="K156" s="130"/>
      <c r="L156" s="131" t="s">
        <v>210</v>
      </c>
      <c r="M156" s="131"/>
      <c r="N156" s="131"/>
      <c r="O156" s="131"/>
      <c r="P156" s="131"/>
      <c r="Q156" s="131"/>
      <c r="R156" s="131"/>
      <c r="S156" s="131"/>
      <c r="T156" s="131"/>
      <c r="U156" s="131"/>
      <c r="V156" s="131"/>
      <c r="W156" s="131"/>
      <c r="X156" s="131"/>
      <c r="Y156" s="131"/>
      <c r="Z156" s="131"/>
      <c r="AA156" s="131"/>
      <c r="AB156" s="131"/>
      <c r="AC156" s="131"/>
      <c r="AD156" s="131"/>
      <c r="AE156" s="131"/>
      <c r="AF156" s="131"/>
      <c r="AG156" s="132">
        <f>'01 - Dle souboru UOŽI_01'!J34</f>
        <v>0</v>
      </c>
      <c r="AH156" s="130"/>
      <c r="AI156" s="130"/>
      <c r="AJ156" s="130"/>
      <c r="AK156" s="130"/>
      <c r="AL156" s="130"/>
      <c r="AM156" s="130"/>
      <c r="AN156" s="132">
        <f>SUM(AG156,AT156)</f>
        <v>0</v>
      </c>
      <c r="AO156" s="130"/>
      <c r="AP156" s="130"/>
      <c r="AQ156" s="133" t="s">
        <v>116</v>
      </c>
      <c r="AR156" s="69"/>
      <c r="AS156" s="134">
        <v>0</v>
      </c>
      <c r="AT156" s="135">
        <f>ROUND(SUM(AV156:AW156),2)</f>
        <v>0</v>
      </c>
      <c r="AU156" s="136">
        <f>'01 - Dle souboru UOŽI_01'!P124</f>
        <v>0</v>
      </c>
      <c r="AV156" s="135">
        <f>'01 - Dle souboru UOŽI_01'!J37</f>
        <v>0</v>
      </c>
      <c r="AW156" s="135">
        <f>'01 - Dle souboru UOŽI_01'!J38</f>
        <v>0</v>
      </c>
      <c r="AX156" s="135">
        <f>'01 - Dle souboru UOŽI_01'!J39</f>
        <v>0</v>
      </c>
      <c r="AY156" s="135">
        <f>'01 - Dle souboru UOŽI_01'!J40</f>
        <v>0</v>
      </c>
      <c r="AZ156" s="135">
        <f>'01 - Dle souboru UOŽI_01'!F37</f>
        <v>0</v>
      </c>
      <c r="BA156" s="135">
        <f>'01 - Dle souboru UOŽI_01'!F38</f>
        <v>0</v>
      </c>
      <c r="BB156" s="135">
        <f>'01 - Dle souboru UOŽI_01'!F39</f>
        <v>0</v>
      </c>
      <c r="BC156" s="135">
        <f>'01 - Dle souboru UOŽI_01'!F40</f>
        <v>0</v>
      </c>
      <c r="BD156" s="137">
        <f>'01 - Dle souboru UOŽI_01'!F41</f>
        <v>0</v>
      </c>
      <c r="BE156" s="4"/>
      <c r="BT156" s="138" t="s">
        <v>137</v>
      </c>
      <c r="BV156" s="138" t="s">
        <v>75</v>
      </c>
      <c r="BW156" s="138" t="s">
        <v>215</v>
      </c>
      <c r="BX156" s="138" t="s">
        <v>214</v>
      </c>
      <c r="CL156" s="138" t="s">
        <v>1</v>
      </c>
    </row>
    <row r="157" s="4" customFormat="1" ht="16.5" customHeight="1">
      <c r="A157" s="4"/>
      <c r="B157" s="67"/>
      <c r="C157" s="130"/>
      <c r="D157" s="130"/>
      <c r="E157" s="131" t="s">
        <v>144</v>
      </c>
      <c r="F157" s="131"/>
      <c r="G157" s="131"/>
      <c r="H157" s="131"/>
      <c r="I157" s="131"/>
      <c r="J157" s="130"/>
      <c r="K157" s="131" t="s">
        <v>216</v>
      </c>
      <c r="L157" s="131"/>
      <c r="M157" s="131"/>
      <c r="N157" s="131"/>
      <c r="O157" s="131"/>
      <c r="P157" s="131"/>
      <c r="Q157" s="131"/>
      <c r="R157" s="131"/>
      <c r="S157" s="131"/>
      <c r="T157" s="131"/>
      <c r="U157" s="131"/>
      <c r="V157" s="131"/>
      <c r="W157" s="131"/>
      <c r="X157" s="131"/>
      <c r="Y157" s="131"/>
      <c r="Z157" s="131"/>
      <c r="AA157" s="131"/>
      <c r="AB157" s="131"/>
      <c r="AC157" s="131"/>
      <c r="AD157" s="131"/>
      <c r="AE157" s="131"/>
      <c r="AF157" s="131"/>
      <c r="AG157" s="139">
        <f>ROUND(AG158,2)</f>
        <v>0</v>
      </c>
      <c r="AH157" s="130"/>
      <c r="AI157" s="130"/>
      <c r="AJ157" s="130"/>
      <c r="AK157" s="130"/>
      <c r="AL157" s="130"/>
      <c r="AM157" s="130"/>
      <c r="AN157" s="132">
        <f>SUM(AG157,AT157)</f>
        <v>0</v>
      </c>
      <c r="AO157" s="130"/>
      <c r="AP157" s="130"/>
      <c r="AQ157" s="133" t="s">
        <v>116</v>
      </c>
      <c r="AR157" s="69"/>
      <c r="AS157" s="134">
        <f>ROUND(AS158,2)</f>
        <v>0</v>
      </c>
      <c r="AT157" s="135">
        <f>ROUND(SUM(AV157:AW157),2)</f>
        <v>0</v>
      </c>
      <c r="AU157" s="136">
        <f>ROUND(AU158,5)</f>
        <v>0</v>
      </c>
      <c r="AV157" s="135">
        <f>ROUND(AZ157*L29,2)</f>
        <v>0</v>
      </c>
      <c r="AW157" s="135">
        <f>ROUND(BA157*L30,2)</f>
        <v>0</v>
      </c>
      <c r="AX157" s="135">
        <f>ROUND(BB157*L29,2)</f>
        <v>0</v>
      </c>
      <c r="AY157" s="135">
        <f>ROUND(BC157*L30,2)</f>
        <v>0</v>
      </c>
      <c r="AZ157" s="135">
        <f>ROUND(AZ158,2)</f>
        <v>0</v>
      </c>
      <c r="BA157" s="135">
        <f>ROUND(BA158,2)</f>
        <v>0</v>
      </c>
      <c r="BB157" s="135">
        <f>ROUND(BB158,2)</f>
        <v>0</v>
      </c>
      <c r="BC157" s="135">
        <f>ROUND(BC158,2)</f>
        <v>0</v>
      </c>
      <c r="BD157" s="137">
        <f>ROUND(BD158,2)</f>
        <v>0</v>
      </c>
      <c r="BE157" s="4"/>
      <c r="BS157" s="138" t="s">
        <v>72</v>
      </c>
      <c r="BT157" s="138" t="s">
        <v>83</v>
      </c>
      <c r="BU157" s="138" t="s">
        <v>74</v>
      </c>
      <c r="BV157" s="138" t="s">
        <v>75</v>
      </c>
      <c r="BW157" s="138" t="s">
        <v>217</v>
      </c>
      <c r="BX157" s="138" t="s">
        <v>207</v>
      </c>
      <c r="CL157" s="138" t="s">
        <v>1</v>
      </c>
    </row>
    <row r="158" s="4" customFormat="1" ht="16.5" customHeight="1">
      <c r="A158" s="116" t="s">
        <v>77</v>
      </c>
      <c r="B158" s="67"/>
      <c r="C158" s="130"/>
      <c r="D158" s="130"/>
      <c r="E158" s="130"/>
      <c r="F158" s="131" t="s">
        <v>114</v>
      </c>
      <c r="G158" s="131"/>
      <c r="H158" s="131"/>
      <c r="I158" s="131"/>
      <c r="J158" s="131"/>
      <c r="K158" s="130"/>
      <c r="L158" s="131" t="s">
        <v>210</v>
      </c>
      <c r="M158" s="131"/>
      <c r="N158" s="131"/>
      <c r="O158" s="131"/>
      <c r="P158" s="131"/>
      <c r="Q158" s="131"/>
      <c r="R158" s="131"/>
      <c r="S158" s="131"/>
      <c r="T158" s="131"/>
      <c r="U158" s="131"/>
      <c r="V158" s="131"/>
      <c r="W158" s="131"/>
      <c r="X158" s="131"/>
      <c r="Y158" s="131"/>
      <c r="Z158" s="131"/>
      <c r="AA158" s="131"/>
      <c r="AB158" s="131"/>
      <c r="AC158" s="131"/>
      <c r="AD158" s="131"/>
      <c r="AE158" s="131"/>
      <c r="AF158" s="131"/>
      <c r="AG158" s="132">
        <f>'01 - Dle souboru UOŽI_02'!J34</f>
        <v>0</v>
      </c>
      <c r="AH158" s="130"/>
      <c r="AI158" s="130"/>
      <c r="AJ158" s="130"/>
      <c r="AK158" s="130"/>
      <c r="AL158" s="130"/>
      <c r="AM158" s="130"/>
      <c r="AN158" s="132">
        <f>SUM(AG158,AT158)</f>
        <v>0</v>
      </c>
      <c r="AO158" s="130"/>
      <c r="AP158" s="130"/>
      <c r="AQ158" s="133" t="s">
        <v>116</v>
      </c>
      <c r="AR158" s="69"/>
      <c r="AS158" s="134">
        <v>0</v>
      </c>
      <c r="AT158" s="135">
        <f>ROUND(SUM(AV158:AW158),2)</f>
        <v>0</v>
      </c>
      <c r="AU158" s="136">
        <f>'01 - Dle souboru UOŽI_02'!P124</f>
        <v>0</v>
      </c>
      <c r="AV158" s="135">
        <f>'01 - Dle souboru UOŽI_02'!J37</f>
        <v>0</v>
      </c>
      <c r="AW158" s="135">
        <f>'01 - Dle souboru UOŽI_02'!J38</f>
        <v>0</v>
      </c>
      <c r="AX158" s="135">
        <f>'01 - Dle souboru UOŽI_02'!J39</f>
        <v>0</v>
      </c>
      <c r="AY158" s="135">
        <f>'01 - Dle souboru UOŽI_02'!J40</f>
        <v>0</v>
      </c>
      <c r="AZ158" s="135">
        <f>'01 - Dle souboru UOŽI_02'!F37</f>
        <v>0</v>
      </c>
      <c r="BA158" s="135">
        <f>'01 - Dle souboru UOŽI_02'!F38</f>
        <v>0</v>
      </c>
      <c r="BB158" s="135">
        <f>'01 - Dle souboru UOŽI_02'!F39</f>
        <v>0</v>
      </c>
      <c r="BC158" s="135">
        <f>'01 - Dle souboru UOŽI_02'!F40</f>
        <v>0</v>
      </c>
      <c r="BD158" s="137">
        <f>'01 - Dle souboru UOŽI_02'!F41</f>
        <v>0</v>
      </c>
      <c r="BE158" s="4"/>
      <c r="BT158" s="138" t="s">
        <v>137</v>
      </c>
      <c r="BV158" s="138" t="s">
        <v>75</v>
      </c>
      <c r="BW158" s="138" t="s">
        <v>218</v>
      </c>
      <c r="BX158" s="138" t="s">
        <v>217</v>
      </c>
      <c r="CL158" s="138" t="s">
        <v>1</v>
      </c>
    </row>
    <row r="159" s="7" customFormat="1" ht="24.75" customHeight="1">
      <c r="A159" s="7"/>
      <c r="B159" s="117"/>
      <c r="C159" s="118"/>
      <c r="D159" s="119" t="s">
        <v>219</v>
      </c>
      <c r="E159" s="119"/>
      <c r="F159" s="119"/>
      <c r="G159" s="119"/>
      <c r="H159" s="119"/>
      <c r="I159" s="120"/>
      <c r="J159" s="119" t="s">
        <v>220</v>
      </c>
      <c r="K159" s="119"/>
      <c r="L159" s="119"/>
      <c r="M159" s="119"/>
      <c r="N159" s="119"/>
      <c r="O159" s="119"/>
      <c r="P159" s="119"/>
      <c r="Q159" s="119"/>
      <c r="R159" s="119"/>
      <c r="S159" s="119"/>
      <c r="T159" s="119"/>
      <c r="U159" s="119"/>
      <c r="V159" s="119"/>
      <c r="W159" s="119"/>
      <c r="X159" s="119"/>
      <c r="Y159" s="119"/>
      <c r="Z159" s="119"/>
      <c r="AA159" s="119"/>
      <c r="AB159" s="119"/>
      <c r="AC159" s="119"/>
      <c r="AD159" s="119"/>
      <c r="AE159" s="119"/>
      <c r="AF159" s="119"/>
      <c r="AG159" s="129">
        <f>ROUND(AG160+AG163+AG165+AG167,2)</f>
        <v>0</v>
      </c>
      <c r="AH159" s="120"/>
      <c r="AI159" s="120"/>
      <c r="AJ159" s="120"/>
      <c r="AK159" s="120"/>
      <c r="AL159" s="120"/>
      <c r="AM159" s="120"/>
      <c r="AN159" s="121">
        <f>SUM(AG159,AT159)</f>
        <v>0</v>
      </c>
      <c r="AO159" s="120"/>
      <c r="AP159" s="120"/>
      <c r="AQ159" s="122" t="s">
        <v>132</v>
      </c>
      <c r="AR159" s="123"/>
      <c r="AS159" s="124">
        <f>ROUND(AS160+AS163+AS165+AS167,2)</f>
        <v>0</v>
      </c>
      <c r="AT159" s="125">
        <f>ROUND(SUM(AV159:AW159),2)</f>
        <v>0</v>
      </c>
      <c r="AU159" s="126">
        <f>ROUND(AU160+AU163+AU165+AU167,5)</f>
        <v>0</v>
      </c>
      <c r="AV159" s="125">
        <f>ROUND(AZ159*L29,2)</f>
        <v>0</v>
      </c>
      <c r="AW159" s="125">
        <f>ROUND(BA159*L30,2)</f>
        <v>0</v>
      </c>
      <c r="AX159" s="125">
        <f>ROUND(BB159*L29,2)</f>
        <v>0</v>
      </c>
      <c r="AY159" s="125">
        <f>ROUND(BC159*L30,2)</f>
        <v>0</v>
      </c>
      <c r="AZ159" s="125">
        <f>ROUND(AZ160+AZ163+AZ165+AZ167,2)</f>
        <v>0</v>
      </c>
      <c r="BA159" s="125">
        <f>ROUND(BA160+BA163+BA165+BA167,2)</f>
        <v>0</v>
      </c>
      <c r="BB159" s="125">
        <f>ROUND(BB160+BB163+BB165+BB167,2)</f>
        <v>0</v>
      </c>
      <c r="BC159" s="125">
        <f>ROUND(BC160+BC163+BC165+BC167,2)</f>
        <v>0</v>
      </c>
      <c r="BD159" s="127">
        <f>ROUND(BD160+BD163+BD165+BD167,2)</f>
        <v>0</v>
      </c>
      <c r="BE159" s="7"/>
      <c r="BS159" s="128" t="s">
        <v>72</v>
      </c>
      <c r="BT159" s="128" t="s">
        <v>81</v>
      </c>
      <c r="BU159" s="128" t="s">
        <v>74</v>
      </c>
      <c r="BV159" s="128" t="s">
        <v>75</v>
      </c>
      <c r="BW159" s="128" t="s">
        <v>221</v>
      </c>
      <c r="BX159" s="128" t="s">
        <v>5</v>
      </c>
      <c r="CL159" s="128" t="s">
        <v>1</v>
      </c>
      <c r="CM159" s="128" t="s">
        <v>73</v>
      </c>
    </row>
    <row r="160" s="4" customFormat="1" ht="23.25" customHeight="1">
      <c r="A160" s="4"/>
      <c r="B160" s="67"/>
      <c r="C160" s="130"/>
      <c r="D160" s="130"/>
      <c r="E160" s="131" t="s">
        <v>114</v>
      </c>
      <c r="F160" s="131"/>
      <c r="G160" s="131"/>
      <c r="H160" s="131"/>
      <c r="I160" s="131"/>
      <c r="J160" s="130"/>
      <c r="K160" s="131" t="s">
        <v>222</v>
      </c>
      <c r="L160" s="131"/>
      <c r="M160" s="131"/>
      <c r="N160" s="131"/>
      <c r="O160" s="131"/>
      <c r="P160" s="131"/>
      <c r="Q160" s="131"/>
      <c r="R160" s="131"/>
      <c r="S160" s="131"/>
      <c r="T160" s="131"/>
      <c r="U160" s="131"/>
      <c r="V160" s="131"/>
      <c r="W160" s="131"/>
      <c r="X160" s="131"/>
      <c r="Y160" s="131"/>
      <c r="Z160" s="131"/>
      <c r="AA160" s="131"/>
      <c r="AB160" s="131"/>
      <c r="AC160" s="131"/>
      <c r="AD160" s="131"/>
      <c r="AE160" s="131"/>
      <c r="AF160" s="131"/>
      <c r="AG160" s="139">
        <f>ROUND(SUM(AG161:AG162),2)</f>
        <v>0</v>
      </c>
      <c r="AH160" s="130"/>
      <c r="AI160" s="130"/>
      <c r="AJ160" s="130"/>
      <c r="AK160" s="130"/>
      <c r="AL160" s="130"/>
      <c r="AM160" s="130"/>
      <c r="AN160" s="132">
        <f>SUM(AG160,AT160)</f>
        <v>0</v>
      </c>
      <c r="AO160" s="130"/>
      <c r="AP160" s="130"/>
      <c r="AQ160" s="133" t="s">
        <v>116</v>
      </c>
      <c r="AR160" s="69"/>
      <c r="AS160" s="134">
        <f>ROUND(SUM(AS161:AS162),2)</f>
        <v>0</v>
      </c>
      <c r="AT160" s="135">
        <f>ROUND(SUM(AV160:AW160),2)</f>
        <v>0</v>
      </c>
      <c r="AU160" s="136">
        <f>ROUND(SUM(AU161:AU162),5)</f>
        <v>0</v>
      </c>
      <c r="AV160" s="135">
        <f>ROUND(AZ160*L29,2)</f>
        <v>0</v>
      </c>
      <c r="AW160" s="135">
        <f>ROUND(BA160*L30,2)</f>
        <v>0</v>
      </c>
      <c r="AX160" s="135">
        <f>ROUND(BB160*L29,2)</f>
        <v>0</v>
      </c>
      <c r="AY160" s="135">
        <f>ROUND(BC160*L30,2)</f>
        <v>0</v>
      </c>
      <c r="AZ160" s="135">
        <f>ROUND(SUM(AZ161:AZ162),2)</f>
        <v>0</v>
      </c>
      <c r="BA160" s="135">
        <f>ROUND(SUM(BA161:BA162),2)</f>
        <v>0</v>
      </c>
      <c r="BB160" s="135">
        <f>ROUND(SUM(BB161:BB162),2)</f>
        <v>0</v>
      </c>
      <c r="BC160" s="135">
        <f>ROUND(SUM(BC161:BC162),2)</f>
        <v>0</v>
      </c>
      <c r="BD160" s="137">
        <f>ROUND(SUM(BD161:BD162),2)</f>
        <v>0</v>
      </c>
      <c r="BE160" s="4"/>
      <c r="BS160" s="138" t="s">
        <v>72</v>
      </c>
      <c r="BT160" s="138" t="s">
        <v>83</v>
      </c>
      <c r="BU160" s="138" t="s">
        <v>74</v>
      </c>
      <c r="BV160" s="138" t="s">
        <v>75</v>
      </c>
      <c r="BW160" s="138" t="s">
        <v>223</v>
      </c>
      <c r="BX160" s="138" t="s">
        <v>221</v>
      </c>
      <c r="CL160" s="138" t="s">
        <v>1</v>
      </c>
    </row>
    <row r="161" s="4" customFormat="1" ht="16.5" customHeight="1">
      <c r="A161" s="116" t="s">
        <v>77</v>
      </c>
      <c r="B161" s="67"/>
      <c r="C161" s="130"/>
      <c r="D161" s="130"/>
      <c r="E161" s="130"/>
      <c r="F161" s="131" t="s">
        <v>114</v>
      </c>
      <c r="G161" s="131"/>
      <c r="H161" s="131"/>
      <c r="I161" s="131"/>
      <c r="J161" s="131"/>
      <c r="K161" s="130"/>
      <c r="L161" s="131" t="s">
        <v>147</v>
      </c>
      <c r="M161" s="131"/>
      <c r="N161" s="131"/>
      <c r="O161" s="131"/>
      <c r="P161" s="131"/>
      <c r="Q161" s="131"/>
      <c r="R161" s="131"/>
      <c r="S161" s="131"/>
      <c r="T161" s="131"/>
      <c r="U161" s="131"/>
      <c r="V161" s="131"/>
      <c r="W161" s="131"/>
      <c r="X161" s="131"/>
      <c r="Y161" s="131"/>
      <c r="Z161" s="131"/>
      <c r="AA161" s="131"/>
      <c r="AB161" s="131"/>
      <c r="AC161" s="131"/>
      <c r="AD161" s="131"/>
      <c r="AE161" s="131"/>
      <c r="AF161" s="131"/>
      <c r="AG161" s="132">
        <f>'01 - Dle sborníku UOŽI_11'!J34</f>
        <v>0</v>
      </c>
      <c r="AH161" s="130"/>
      <c r="AI161" s="130"/>
      <c r="AJ161" s="130"/>
      <c r="AK161" s="130"/>
      <c r="AL161" s="130"/>
      <c r="AM161" s="130"/>
      <c r="AN161" s="132">
        <f>SUM(AG161,AT161)</f>
        <v>0</v>
      </c>
      <c r="AO161" s="130"/>
      <c r="AP161" s="130"/>
      <c r="AQ161" s="133" t="s">
        <v>116</v>
      </c>
      <c r="AR161" s="69"/>
      <c r="AS161" s="134">
        <v>0</v>
      </c>
      <c r="AT161" s="135">
        <f>ROUND(SUM(AV161:AW161),2)</f>
        <v>0</v>
      </c>
      <c r="AU161" s="136">
        <f>'01 - Dle sborníku UOŽI_11'!P125</f>
        <v>0</v>
      </c>
      <c r="AV161" s="135">
        <f>'01 - Dle sborníku UOŽI_11'!J37</f>
        <v>0</v>
      </c>
      <c r="AW161" s="135">
        <f>'01 - Dle sborníku UOŽI_11'!J38</f>
        <v>0</v>
      </c>
      <c r="AX161" s="135">
        <f>'01 - Dle sborníku UOŽI_11'!J39</f>
        <v>0</v>
      </c>
      <c r="AY161" s="135">
        <f>'01 - Dle sborníku UOŽI_11'!J40</f>
        <v>0</v>
      </c>
      <c r="AZ161" s="135">
        <f>'01 - Dle sborníku UOŽI_11'!F37</f>
        <v>0</v>
      </c>
      <c r="BA161" s="135">
        <f>'01 - Dle sborníku UOŽI_11'!F38</f>
        <v>0</v>
      </c>
      <c r="BB161" s="135">
        <f>'01 - Dle sborníku UOŽI_11'!F39</f>
        <v>0</v>
      </c>
      <c r="BC161" s="135">
        <f>'01 - Dle sborníku UOŽI_11'!F40</f>
        <v>0</v>
      </c>
      <c r="BD161" s="137">
        <f>'01 - Dle sborníku UOŽI_11'!F41</f>
        <v>0</v>
      </c>
      <c r="BE161" s="4"/>
      <c r="BT161" s="138" t="s">
        <v>137</v>
      </c>
      <c r="BV161" s="138" t="s">
        <v>75</v>
      </c>
      <c r="BW161" s="138" t="s">
        <v>224</v>
      </c>
      <c r="BX161" s="138" t="s">
        <v>223</v>
      </c>
      <c r="CL161" s="138" t="s">
        <v>1</v>
      </c>
    </row>
    <row r="162" s="4" customFormat="1" ht="16.5" customHeight="1">
      <c r="A162" s="116" t="s">
        <v>77</v>
      </c>
      <c r="B162" s="67"/>
      <c r="C162" s="130"/>
      <c r="D162" s="130"/>
      <c r="E162" s="130"/>
      <c r="F162" s="131" t="s">
        <v>118</v>
      </c>
      <c r="G162" s="131"/>
      <c r="H162" s="131"/>
      <c r="I162" s="131"/>
      <c r="J162" s="131"/>
      <c r="K162" s="130"/>
      <c r="L162" s="131" t="s">
        <v>165</v>
      </c>
      <c r="M162" s="131"/>
      <c r="N162" s="131"/>
      <c r="O162" s="131"/>
      <c r="P162" s="131"/>
      <c r="Q162" s="131"/>
      <c r="R162" s="131"/>
      <c r="S162" s="131"/>
      <c r="T162" s="131"/>
      <c r="U162" s="131"/>
      <c r="V162" s="131"/>
      <c r="W162" s="131"/>
      <c r="X162" s="131"/>
      <c r="Y162" s="131"/>
      <c r="Z162" s="131"/>
      <c r="AA162" s="131"/>
      <c r="AB162" s="131"/>
      <c r="AC162" s="131"/>
      <c r="AD162" s="131"/>
      <c r="AE162" s="131"/>
      <c r="AF162" s="131"/>
      <c r="AG162" s="132">
        <f>'02 - Dle sborníku URS_02'!J34</f>
        <v>0</v>
      </c>
      <c r="AH162" s="130"/>
      <c r="AI162" s="130"/>
      <c r="AJ162" s="130"/>
      <c r="AK162" s="130"/>
      <c r="AL162" s="130"/>
      <c r="AM162" s="130"/>
      <c r="AN162" s="132">
        <f>SUM(AG162,AT162)</f>
        <v>0</v>
      </c>
      <c r="AO162" s="130"/>
      <c r="AP162" s="130"/>
      <c r="AQ162" s="133" t="s">
        <v>116</v>
      </c>
      <c r="AR162" s="69"/>
      <c r="AS162" s="134">
        <v>0</v>
      </c>
      <c r="AT162" s="135">
        <f>ROUND(SUM(AV162:AW162),2)</f>
        <v>0</v>
      </c>
      <c r="AU162" s="136">
        <f>'02 - Dle sborníku URS_02'!P124</f>
        <v>0</v>
      </c>
      <c r="AV162" s="135">
        <f>'02 - Dle sborníku URS_02'!J37</f>
        <v>0</v>
      </c>
      <c r="AW162" s="135">
        <f>'02 - Dle sborníku URS_02'!J38</f>
        <v>0</v>
      </c>
      <c r="AX162" s="135">
        <f>'02 - Dle sborníku URS_02'!J39</f>
        <v>0</v>
      </c>
      <c r="AY162" s="135">
        <f>'02 - Dle sborníku URS_02'!J40</f>
        <v>0</v>
      </c>
      <c r="AZ162" s="135">
        <f>'02 - Dle sborníku URS_02'!F37</f>
        <v>0</v>
      </c>
      <c r="BA162" s="135">
        <f>'02 - Dle sborníku URS_02'!F38</f>
        <v>0</v>
      </c>
      <c r="BB162" s="135">
        <f>'02 - Dle sborníku URS_02'!F39</f>
        <v>0</v>
      </c>
      <c r="BC162" s="135">
        <f>'02 - Dle sborníku URS_02'!F40</f>
        <v>0</v>
      </c>
      <c r="BD162" s="137">
        <f>'02 - Dle sborníku URS_02'!F41</f>
        <v>0</v>
      </c>
      <c r="BE162" s="4"/>
      <c r="BT162" s="138" t="s">
        <v>137</v>
      </c>
      <c r="BV162" s="138" t="s">
        <v>75</v>
      </c>
      <c r="BW162" s="138" t="s">
        <v>225</v>
      </c>
      <c r="BX162" s="138" t="s">
        <v>223</v>
      </c>
      <c r="CL162" s="138" t="s">
        <v>1</v>
      </c>
    </row>
    <row r="163" s="4" customFormat="1" ht="16.5" customHeight="1">
      <c r="A163" s="4"/>
      <c r="B163" s="67"/>
      <c r="C163" s="130"/>
      <c r="D163" s="130"/>
      <c r="E163" s="131" t="s">
        <v>118</v>
      </c>
      <c r="F163" s="131"/>
      <c r="G163" s="131"/>
      <c r="H163" s="131"/>
      <c r="I163" s="131"/>
      <c r="J163" s="130"/>
      <c r="K163" s="131" t="s">
        <v>216</v>
      </c>
      <c r="L163" s="131"/>
      <c r="M163" s="131"/>
      <c r="N163" s="131"/>
      <c r="O163" s="131"/>
      <c r="P163" s="131"/>
      <c r="Q163" s="131"/>
      <c r="R163" s="131"/>
      <c r="S163" s="131"/>
      <c r="T163" s="131"/>
      <c r="U163" s="131"/>
      <c r="V163" s="131"/>
      <c r="W163" s="131"/>
      <c r="X163" s="131"/>
      <c r="Y163" s="131"/>
      <c r="Z163" s="131"/>
      <c r="AA163" s="131"/>
      <c r="AB163" s="131"/>
      <c r="AC163" s="131"/>
      <c r="AD163" s="131"/>
      <c r="AE163" s="131"/>
      <c r="AF163" s="131"/>
      <c r="AG163" s="139">
        <f>ROUND(AG164,2)</f>
        <v>0</v>
      </c>
      <c r="AH163" s="130"/>
      <c r="AI163" s="130"/>
      <c r="AJ163" s="130"/>
      <c r="AK163" s="130"/>
      <c r="AL163" s="130"/>
      <c r="AM163" s="130"/>
      <c r="AN163" s="132">
        <f>SUM(AG163,AT163)</f>
        <v>0</v>
      </c>
      <c r="AO163" s="130"/>
      <c r="AP163" s="130"/>
      <c r="AQ163" s="133" t="s">
        <v>116</v>
      </c>
      <c r="AR163" s="69"/>
      <c r="AS163" s="134">
        <f>ROUND(AS164,2)</f>
        <v>0</v>
      </c>
      <c r="AT163" s="135">
        <f>ROUND(SUM(AV163:AW163),2)</f>
        <v>0</v>
      </c>
      <c r="AU163" s="136">
        <f>ROUND(AU164,5)</f>
        <v>0</v>
      </c>
      <c r="AV163" s="135">
        <f>ROUND(AZ163*L29,2)</f>
        <v>0</v>
      </c>
      <c r="AW163" s="135">
        <f>ROUND(BA163*L30,2)</f>
        <v>0</v>
      </c>
      <c r="AX163" s="135">
        <f>ROUND(BB163*L29,2)</f>
        <v>0</v>
      </c>
      <c r="AY163" s="135">
        <f>ROUND(BC163*L30,2)</f>
        <v>0</v>
      </c>
      <c r="AZ163" s="135">
        <f>ROUND(AZ164,2)</f>
        <v>0</v>
      </c>
      <c r="BA163" s="135">
        <f>ROUND(BA164,2)</f>
        <v>0</v>
      </c>
      <c r="BB163" s="135">
        <f>ROUND(BB164,2)</f>
        <v>0</v>
      </c>
      <c r="BC163" s="135">
        <f>ROUND(BC164,2)</f>
        <v>0</v>
      </c>
      <c r="BD163" s="137">
        <f>ROUND(BD164,2)</f>
        <v>0</v>
      </c>
      <c r="BE163" s="4"/>
      <c r="BS163" s="138" t="s">
        <v>72</v>
      </c>
      <c r="BT163" s="138" t="s">
        <v>83</v>
      </c>
      <c r="BU163" s="138" t="s">
        <v>74</v>
      </c>
      <c r="BV163" s="138" t="s">
        <v>75</v>
      </c>
      <c r="BW163" s="138" t="s">
        <v>226</v>
      </c>
      <c r="BX163" s="138" t="s">
        <v>221</v>
      </c>
      <c r="CL163" s="138" t="s">
        <v>1</v>
      </c>
    </row>
    <row r="164" s="4" customFormat="1" ht="16.5" customHeight="1">
      <c r="A164" s="116" t="s">
        <v>77</v>
      </c>
      <c r="B164" s="67"/>
      <c r="C164" s="130"/>
      <c r="D164" s="130"/>
      <c r="E164" s="130"/>
      <c r="F164" s="131" t="s">
        <v>114</v>
      </c>
      <c r="G164" s="131"/>
      <c r="H164" s="131"/>
      <c r="I164" s="131"/>
      <c r="J164" s="131"/>
      <c r="K164" s="130"/>
      <c r="L164" s="131" t="s">
        <v>147</v>
      </c>
      <c r="M164" s="131"/>
      <c r="N164" s="131"/>
      <c r="O164" s="131"/>
      <c r="P164" s="131"/>
      <c r="Q164" s="131"/>
      <c r="R164" s="131"/>
      <c r="S164" s="131"/>
      <c r="T164" s="131"/>
      <c r="U164" s="131"/>
      <c r="V164" s="131"/>
      <c r="W164" s="131"/>
      <c r="X164" s="131"/>
      <c r="Y164" s="131"/>
      <c r="Z164" s="131"/>
      <c r="AA164" s="131"/>
      <c r="AB164" s="131"/>
      <c r="AC164" s="131"/>
      <c r="AD164" s="131"/>
      <c r="AE164" s="131"/>
      <c r="AF164" s="131"/>
      <c r="AG164" s="132">
        <f>'01 - Dle sborníku UOŽI_12'!J34</f>
        <v>0</v>
      </c>
      <c r="AH164" s="130"/>
      <c r="AI164" s="130"/>
      <c r="AJ164" s="130"/>
      <c r="AK164" s="130"/>
      <c r="AL164" s="130"/>
      <c r="AM164" s="130"/>
      <c r="AN164" s="132">
        <f>SUM(AG164,AT164)</f>
        <v>0</v>
      </c>
      <c r="AO164" s="130"/>
      <c r="AP164" s="130"/>
      <c r="AQ164" s="133" t="s">
        <v>116</v>
      </c>
      <c r="AR164" s="69"/>
      <c r="AS164" s="134">
        <v>0</v>
      </c>
      <c r="AT164" s="135">
        <f>ROUND(SUM(AV164:AW164),2)</f>
        <v>0</v>
      </c>
      <c r="AU164" s="136">
        <f>'01 - Dle sborníku UOŽI_12'!P124</f>
        <v>0</v>
      </c>
      <c r="AV164" s="135">
        <f>'01 - Dle sborníku UOŽI_12'!J37</f>
        <v>0</v>
      </c>
      <c r="AW164" s="135">
        <f>'01 - Dle sborníku UOŽI_12'!J38</f>
        <v>0</v>
      </c>
      <c r="AX164" s="135">
        <f>'01 - Dle sborníku UOŽI_12'!J39</f>
        <v>0</v>
      </c>
      <c r="AY164" s="135">
        <f>'01 - Dle sborníku UOŽI_12'!J40</f>
        <v>0</v>
      </c>
      <c r="AZ164" s="135">
        <f>'01 - Dle sborníku UOŽI_12'!F37</f>
        <v>0</v>
      </c>
      <c r="BA164" s="135">
        <f>'01 - Dle sborníku UOŽI_12'!F38</f>
        <v>0</v>
      </c>
      <c r="BB164" s="135">
        <f>'01 - Dle sborníku UOŽI_12'!F39</f>
        <v>0</v>
      </c>
      <c r="BC164" s="135">
        <f>'01 - Dle sborníku UOŽI_12'!F40</f>
        <v>0</v>
      </c>
      <c r="BD164" s="137">
        <f>'01 - Dle sborníku UOŽI_12'!F41</f>
        <v>0</v>
      </c>
      <c r="BE164" s="4"/>
      <c r="BT164" s="138" t="s">
        <v>137</v>
      </c>
      <c r="BV164" s="138" t="s">
        <v>75</v>
      </c>
      <c r="BW164" s="138" t="s">
        <v>227</v>
      </c>
      <c r="BX164" s="138" t="s">
        <v>226</v>
      </c>
      <c r="CL164" s="138" t="s">
        <v>1</v>
      </c>
    </row>
    <row r="165" s="4" customFormat="1" ht="23.25" customHeight="1">
      <c r="A165" s="4"/>
      <c r="B165" s="67"/>
      <c r="C165" s="130"/>
      <c r="D165" s="130"/>
      <c r="E165" s="131" t="s">
        <v>144</v>
      </c>
      <c r="F165" s="131"/>
      <c r="G165" s="131"/>
      <c r="H165" s="131"/>
      <c r="I165" s="131"/>
      <c r="J165" s="130"/>
      <c r="K165" s="131" t="s">
        <v>228</v>
      </c>
      <c r="L165" s="131"/>
      <c r="M165" s="131"/>
      <c r="N165" s="131"/>
      <c r="O165" s="131"/>
      <c r="P165" s="131"/>
      <c r="Q165" s="131"/>
      <c r="R165" s="131"/>
      <c r="S165" s="131"/>
      <c r="T165" s="131"/>
      <c r="U165" s="131"/>
      <c r="V165" s="131"/>
      <c r="W165" s="131"/>
      <c r="X165" s="131"/>
      <c r="Y165" s="131"/>
      <c r="Z165" s="131"/>
      <c r="AA165" s="131"/>
      <c r="AB165" s="131"/>
      <c r="AC165" s="131"/>
      <c r="AD165" s="131"/>
      <c r="AE165" s="131"/>
      <c r="AF165" s="131"/>
      <c r="AG165" s="139">
        <f>ROUND(AG166,2)</f>
        <v>0</v>
      </c>
      <c r="AH165" s="130"/>
      <c r="AI165" s="130"/>
      <c r="AJ165" s="130"/>
      <c r="AK165" s="130"/>
      <c r="AL165" s="130"/>
      <c r="AM165" s="130"/>
      <c r="AN165" s="132">
        <f>SUM(AG165,AT165)</f>
        <v>0</v>
      </c>
      <c r="AO165" s="130"/>
      <c r="AP165" s="130"/>
      <c r="AQ165" s="133" t="s">
        <v>116</v>
      </c>
      <c r="AR165" s="69"/>
      <c r="AS165" s="134">
        <f>ROUND(AS166,2)</f>
        <v>0</v>
      </c>
      <c r="AT165" s="135">
        <f>ROUND(SUM(AV165:AW165),2)</f>
        <v>0</v>
      </c>
      <c r="AU165" s="136">
        <f>ROUND(AU166,5)</f>
        <v>0</v>
      </c>
      <c r="AV165" s="135">
        <f>ROUND(AZ165*L29,2)</f>
        <v>0</v>
      </c>
      <c r="AW165" s="135">
        <f>ROUND(BA165*L30,2)</f>
        <v>0</v>
      </c>
      <c r="AX165" s="135">
        <f>ROUND(BB165*L29,2)</f>
        <v>0</v>
      </c>
      <c r="AY165" s="135">
        <f>ROUND(BC165*L30,2)</f>
        <v>0</v>
      </c>
      <c r="AZ165" s="135">
        <f>ROUND(AZ166,2)</f>
        <v>0</v>
      </c>
      <c r="BA165" s="135">
        <f>ROUND(BA166,2)</f>
        <v>0</v>
      </c>
      <c r="BB165" s="135">
        <f>ROUND(BB166,2)</f>
        <v>0</v>
      </c>
      <c r="BC165" s="135">
        <f>ROUND(BC166,2)</f>
        <v>0</v>
      </c>
      <c r="BD165" s="137">
        <f>ROUND(BD166,2)</f>
        <v>0</v>
      </c>
      <c r="BE165" s="4"/>
      <c r="BS165" s="138" t="s">
        <v>72</v>
      </c>
      <c r="BT165" s="138" t="s">
        <v>83</v>
      </c>
      <c r="BU165" s="138" t="s">
        <v>74</v>
      </c>
      <c r="BV165" s="138" t="s">
        <v>75</v>
      </c>
      <c r="BW165" s="138" t="s">
        <v>229</v>
      </c>
      <c r="BX165" s="138" t="s">
        <v>221</v>
      </c>
      <c r="CL165" s="138" t="s">
        <v>1</v>
      </c>
    </row>
    <row r="166" s="4" customFormat="1" ht="16.5" customHeight="1">
      <c r="A166" s="116" t="s">
        <v>77</v>
      </c>
      <c r="B166" s="67"/>
      <c r="C166" s="130"/>
      <c r="D166" s="130"/>
      <c r="E166" s="130"/>
      <c r="F166" s="131" t="s">
        <v>114</v>
      </c>
      <c r="G166" s="131"/>
      <c r="H166" s="131"/>
      <c r="I166" s="131"/>
      <c r="J166" s="131"/>
      <c r="K166" s="130"/>
      <c r="L166" s="131" t="s">
        <v>147</v>
      </c>
      <c r="M166" s="131"/>
      <c r="N166" s="131"/>
      <c r="O166" s="131"/>
      <c r="P166" s="131"/>
      <c r="Q166" s="131"/>
      <c r="R166" s="131"/>
      <c r="S166" s="131"/>
      <c r="T166" s="131"/>
      <c r="U166" s="131"/>
      <c r="V166" s="131"/>
      <c r="W166" s="131"/>
      <c r="X166" s="131"/>
      <c r="Y166" s="131"/>
      <c r="Z166" s="131"/>
      <c r="AA166" s="131"/>
      <c r="AB166" s="131"/>
      <c r="AC166" s="131"/>
      <c r="AD166" s="131"/>
      <c r="AE166" s="131"/>
      <c r="AF166" s="131"/>
      <c r="AG166" s="132">
        <f>'01 - Dle sborníku UOŽI_13'!J34</f>
        <v>0</v>
      </c>
      <c r="AH166" s="130"/>
      <c r="AI166" s="130"/>
      <c r="AJ166" s="130"/>
      <c r="AK166" s="130"/>
      <c r="AL166" s="130"/>
      <c r="AM166" s="130"/>
      <c r="AN166" s="132">
        <f>SUM(AG166,AT166)</f>
        <v>0</v>
      </c>
      <c r="AO166" s="130"/>
      <c r="AP166" s="130"/>
      <c r="AQ166" s="133" t="s">
        <v>116</v>
      </c>
      <c r="AR166" s="69"/>
      <c r="AS166" s="134">
        <v>0</v>
      </c>
      <c r="AT166" s="135">
        <f>ROUND(SUM(AV166:AW166),2)</f>
        <v>0</v>
      </c>
      <c r="AU166" s="136">
        <f>'01 - Dle sborníku UOŽI_13'!P125</f>
        <v>0</v>
      </c>
      <c r="AV166" s="135">
        <f>'01 - Dle sborníku UOŽI_13'!J37</f>
        <v>0</v>
      </c>
      <c r="AW166" s="135">
        <f>'01 - Dle sborníku UOŽI_13'!J38</f>
        <v>0</v>
      </c>
      <c r="AX166" s="135">
        <f>'01 - Dle sborníku UOŽI_13'!J39</f>
        <v>0</v>
      </c>
      <c r="AY166" s="135">
        <f>'01 - Dle sborníku UOŽI_13'!J40</f>
        <v>0</v>
      </c>
      <c r="AZ166" s="135">
        <f>'01 - Dle sborníku UOŽI_13'!F37</f>
        <v>0</v>
      </c>
      <c r="BA166" s="135">
        <f>'01 - Dle sborníku UOŽI_13'!F38</f>
        <v>0</v>
      </c>
      <c r="BB166" s="135">
        <f>'01 - Dle sborníku UOŽI_13'!F39</f>
        <v>0</v>
      </c>
      <c r="BC166" s="135">
        <f>'01 - Dle sborníku UOŽI_13'!F40</f>
        <v>0</v>
      </c>
      <c r="BD166" s="137">
        <f>'01 - Dle sborníku UOŽI_13'!F41</f>
        <v>0</v>
      </c>
      <c r="BE166" s="4"/>
      <c r="BT166" s="138" t="s">
        <v>137</v>
      </c>
      <c r="BV166" s="138" t="s">
        <v>75</v>
      </c>
      <c r="BW166" s="138" t="s">
        <v>230</v>
      </c>
      <c r="BX166" s="138" t="s">
        <v>229</v>
      </c>
      <c r="CL166" s="138" t="s">
        <v>1</v>
      </c>
    </row>
    <row r="167" s="4" customFormat="1" ht="16.5" customHeight="1">
      <c r="A167" s="4"/>
      <c r="B167" s="67"/>
      <c r="C167" s="130"/>
      <c r="D167" s="130"/>
      <c r="E167" s="131" t="s">
        <v>149</v>
      </c>
      <c r="F167" s="131"/>
      <c r="G167" s="131"/>
      <c r="H167" s="131"/>
      <c r="I167" s="131"/>
      <c r="J167" s="130"/>
      <c r="K167" s="131" t="s">
        <v>231</v>
      </c>
      <c r="L167" s="131"/>
      <c r="M167" s="131"/>
      <c r="N167" s="131"/>
      <c r="O167" s="131"/>
      <c r="P167" s="131"/>
      <c r="Q167" s="131"/>
      <c r="R167" s="131"/>
      <c r="S167" s="131"/>
      <c r="T167" s="131"/>
      <c r="U167" s="131"/>
      <c r="V167" s="131"/>
      <c r="W167" s="131"/>
      <c r="X167" s="131"/>
      <c r="Y167" s="131"/>
      <c r="Z167" s="131"/>
      <c r="AA167" s="131"/>
      <c r="AB167" s="131"/>
      <c r="AC167" s="131"/>
      <c r="AD167" s="131"/>
      <c r="AE167" s="131"/>
      <c r="AF167" s="131"/>
      <c r="AG167" s="139">
        <f>ROUND(AG168,2)</f>
        <v>0</v>
      </c>
      <c r="AH167" s="130"/>
      <c r="AI167" s="130"/>
      <c r="AJ167" s="130"/>
      <c r="AK167" s="130"/>
      <c r="AL167" s="130"/>
      <c r="AM167" s="130"/>
      <c r="AN167" s="132">
        <f>SUM(AG167,AT167)</f>
        <v>0</v>
      </c>
      <c r="AO167" s="130"/>
      <c r="AP167" s="130"/>
      <c r="AQ167" s="133" t="s">
        <v>116</v>
      </c>
      <c r="AR167" s="69"/>
      <c r="AS167" s="134">
        <f>ROUND(AS168,2)</f>
        <v>0</v>
      </c>
      <c r="AT167" s="135">
        <f>ROUND(SUM(AV167:AW167),2)</f>
        <v>0</v>
      </c>
      <c r="AU167" s="136">
        <f>ROUND(AU168,5)</f>
        <v>0</v>
      </c>
      <c r="AV167" s="135">
        <f>ROUND(AZ167*L29,2)</f>
        <v>0</v>
      </c>
      <c r="AW167" s="135">
        <f>ROUND(BA167*L30,2)</f>
        <v>0</v>
      </c>
      <c r="AX167" s="135">
        <f>ROUND(BB167*L29,2)</f>
        <v>0</v>
      </c>
      <c r="AY167" s="135">
        <f>ROUND(BC167*L30,2)</f>
        <v>0</v>
      </c>
      <c r="AZ167" s="135">
        <f>ROUND(AZ168,2)</f>
        <v>0</v>
      </c>
      <c r="BA167" s="135">
        <f>ROUND(BA168,2)</f>
        <v>0</v>
      </c>
      <c r="BB167" s="135">
        <f>ROUND(BB168,2)</f>
        <v>0</v>
      </c>
      <c r="BC167" s="135">
        <f>ROUND(BC168,2)</f>
        <v>0</v>
      </c>
      <c r="BD167" s="137">
        <f>ROUND(BD168,2)</f>
        <v>0</v>
      </c>
      <c r="BE167" s="4"/>
      <c r="BS167" s="138" t="s">
        <v>72</v>
      </c>
      <c r="BT167" s="138" t="s">
        <v>83</v>
      </c>
      <c r="BU167" s="138" t="s">
        <v>74</v>
      </c>
      <c r="BV167" s="138" t="s">
        <v>75</v>
      </c>
      <c r="BW167" s="138" t="s">
        <v>232</v>
      </c>
      <c r="BX167" s="138" t="s">
        <v>221</v>
      </c>
      <c r="CL167" s="138" t="s">
        <v>1</v>
      </c>
    </row>
    <row r="168" s="4" customFormat="1" ht="16.5" customHeight="1">
      <c r="A168" s="116" t="s">
        <v>77</v>
      </c>
      <c r="B168" s="67"/>
      <c r="C168" s="130"/>
      <c r="D168" s="130"/>
      <c r="E168" s="130"/>
      <c r="F168" s="131" t="s">
        <v>114</v>
      </c>
      <c r="G168" s="131"/>
      <c r="H168" s="131"/>
      <c r="I168" s="131"/>
      <c r="J168" s="131"/>
      <c r="K168" s="130"/>
      <c r="L168" s="131" t="s">
        <v>147</v>
      </c>
      <c r="M168" s="131"/>
      <c r="N168" s="131"/>
      <c r="O168" s="131"/>
      <c r="P168" s="131"/>
      <c r="Q168" s="131"/>
      <c r="R168" s="131"/>
      <c r="S168" s="131"/>
      <c r="T168" s="131"/>
      <c r="U168" s="131"/>
      <c r="V168" s="131"/>
      <c r="W168" s="131"/>
      <c r="X168" s="131"/>
      <c r="Y168" s="131"/>
      <c r="Z168" s="131"/>
      <c r="AA168" s="131"/>
      <c r="AB168" s="131"/>
      <c r="AC168" s="131"/>
      <c r="AD168" s="131"/>
      <c r="AE168" s="131"/>
      <c r="AF168" s="131"/>
      <c r="AG168" s="132">
        <f>'01 - Dle sborníku UOŽI_14'!J34</f>
        <v>0</v>
      </c>
      <c r="AH168" s="130"/>
      <c r="AI168" s="130"/>
      <c r="AJ168" s="130"/>
      <c r="AK168" s="130"/>
      <c r="AL168" s="130"/>
      <c r="AM168" s="130"/>
      <c r="AN168" s="132">
        <f>SUM(AG168,AT168)</f>
        <v>0</v>
      </c>
      <c r="AO168" s="130"/>
      <c r="AP168" s="130"/>
      <c r="AQ168" s="133" t="s">
        <v>116</v>
      </c>
      <c r="AR168" s="69"/>
      <c r="AS168" s="134">
        <v>0</v>
      </c>
      <c r="AT168" s="135">
        <f>ROUND(SUM(AV168:AW168),2)</f>
        <v>0</v>
      </c>
      <c r="AU168" s="136">
        <f>'01 - Dle sborníku UOŽI_14'!P124</f>
        <v>0</v>
      </c>
      <c r="AV168" s="135">
        <f>'01 - Dle sborníku UOŽI_14'!J37</f>
        <v>0</v>
      </c>
      <c r="AW168" s="135">
        <f>'01 - Dle sborníku UOŽI_14'!J38</f>
        <v>0</v>
      </c>
      <c r="AX168" s="135">
        <f>'01 - Dle sborníku UOŽI_14'!J39</f>
        <v>0</v>
      </c>
      <c r="AY168" s="135">
        <f>'01 - Dle sborníku UOŽI_14'!J40</f>
        <v>0</v>
      </c>
      <c r="AZ168" s="135">
        <f>'01 - Dle sborníku UOŽI_14'!F37</f>
        <v>0</v>
      </c>
      <c r="BA168" s="135">
        <f>'01 - Dle sborníku UOŽI_14'!F38</f>
        <v>0</v>
      </c>
      <c r="BB168" s="135">
        <f>'01 - Dle sborníku UOŽI_14'!F39</f>
        <v>0</v>
      </c>
      <c r="BC168" s="135">
        <f>'01 - Dle sborníku UOŽI_14'!F40</f>
        <v>0</v>
      </c>
      <c r="BD168" s="137">
        <f>'01 - Dle sborníku UOŽI_14'!F41</f>
        <v>0</v>
      </c>
      <c r="BE168" s="4"/>
      <c r="BT168" s="138" t="s">
        <v>137</v>
      </c>
      <c r="BV168" s="138" t="s">
        <v>75</v>
      </c>
      <c r="BW168" s="138" t="s">
        <v>233</v>
      </c>
      <c r="BX168" s="138" t="s">
        <v>232</v>
      </c>
      <c r="CL168" s="138" t="s">
        <v>1</v>
      </c>
    </row>
    <row r="169" s="7" customFormat="1" ht="16.5" customHeight="1">
      <c r="A169" s="7"/>
      <c r="B169" s="117"/>
      <c r="C169" s="118"/>
      <c r="D169" s="119" t="s">
        <v>234</v>
      </c>
      <c r="E169" s="119"/>
      <c r="F169" s="119"/>
      <c r="G169" s="119"/>
      <c r="H169" s="119"/>
      <c r="I169" s="120"/>
      <c r="J169" s="119" t="s">
        <v>235</v>
      </c>
      <c r="K169" s="119"/>
      <c r="L169" s="119"/>
      <c r="M169" s="119"/>
      <c r="N169" s="119"/>
      <c r="O169" s="119"/>
      <c r="P169" s="119"/>
      <c r="Q169" s="119"/>
      <c r="R169" s="119"/>
      <c r="S169" s="119"/>
      <c r="T169" s="119"/>
      <c r="U169" s="119"/>
      <c r="V169" s="119"/>
      <c r="W169" s="119"/>
      <c r="X169" s="119"/>
      <c r="Y169" s="119"/>
      <c r="Z169" s="119"/>
      <c r="AA169" s="119"/>
      <c r="AB169" s="119"/>
      <c r="AC169" s="119"/>
      <c r="AD169" s="119"/>
      <c r="AE169" s="119"/>
      <c r="AF169" s="119"/>
      <c r="AG169" s="129">
        <f>ROUND(AG170,2)</f>
        <v>0</v>
      </c>
      <c r="AH169" s="120"/>
      <c r="AI169" s="120"/>
      <c r="AJ169" s="120"/>
      <c r="AK169" s="120"/>
      <c r="AL169" s="120"/>
      <c r="AM169" s="120"/>
      <c r="AN169" s="121">
        <f>SUM(AG169,AT169)</f>
        <v>0</v>
      </c>
      <c r="AO169" s="120"/>
      <c r="AP169" s="120"/>
      <c r="AQ169" s="122" t="s">
        <v>128</v>
      </c>
      <c r="AR169" s="123"/>
      <c r="AS169" s="124">
        <f>ROUND(AS170,2)</f>
        <v>0</v>
      </c>
      <c r="AT169" s="125">
        <f>ROUND(SUM(AV169:AW169),2)</f>
        <v>0</v>
      </c>
      <c r="AU169" s="126">
        <f>ROUND(AU170,5)</f>
        <v>0</v>
      </c>
      <c r="AV169" s="125">
        <f>ROUND(AZ169*L29,2)</f>
        <v>0</v>
      </c>
      <c r="AW169" s="125">
        <f>ROUND(BA169*L30,2)</f>
        <v>0</v>
      </c>
      <c r="AX169" s="125">
        <f>ROUND(BB169*L29,2)</f>
        <v>0</v>
      </c>
      <c r="AY169" s="125">
        <f>ROUND(BC169*L30,2)</f>
        <v>0</v>
      </c>
      <c r="AZ169" s="125">
        <f>ROUND(AZ170,2)</f>
        <v>0</v>
      </c>
      <c r="BA169" s="125">
        <f>ROUND(BA170,2)</f>
        <v>0</v>
      </c>
      <c r="BB169" s="125">
        <f>ROUND(BB170,2)</f>
        <v>0</v>
      </c>
      <c r="BC169" s="125">
        <f>ROUND(BC170,2)</f>
        <v>0</v>
      </c>
      <c r="BD169" s="127">
        <f>ROUND(BD170,2)</f>
        <v>0</v>
      </c>
      <c r="BE169" s="7"/>
      <c r="BS169" s="128" t="s">
        <v>72</v>
      </c>
      <c r="BT169" s="128" t="s">
        <v>81</v>
      </c>
      <c r="BU169" s="128" t="s">
        <v>74</v>
      </c>
      <c r="BV169" s="128" t="s">
        <v>75</v>
      </c>
      <c r="BW169" s="128" t="s">
        <v>236</v>
      </c>
      <c r="BX169" s="128" t="s">
        <v>5</v>
      </c>
      <c r="CL169" s="128" t="s">
        <v>1</v>
      </c>
      <c r="CM169" s="128" t="s">
        <v>73</v>
      </c>
    </row>
    <row r="170" s="4" customFormat="1" ht="16.5" customHeight="1">
      <c r="A170" s="116" t="s">
        <v>77</v>
      </c>
      <c r="B170" s="67"/>
      <c r="C170" s="130"/>
      <c r="D170" s="130"/>
      <c r="E170" s="131" t="s">
        <v>114</v>
      </c>
      <c r="F170" s="131"/>
      <c r="G170" s="131"/>
      <c r="H170" s="131"/>
      <c r="I170" s="131"/>
      <c r="J170" s="130"/>
      <c r="K170" s="131" t="s">
        <v>237</v>
      </c>
      <c r="L170" s="131"/>
      <c r="M170" s="131"/>
      <c r="N170" s="131"/>
      <c r="O170" s="131"/>
      <c r="P170" s="131"/>
      <c r="Q170" s="131"/>
      <c r="R170" s="131"/>
      <c r="S170" s="131"/>
      <c r="T170" s="131"/>
      <c r="U170" s="131"/>
      <c r="V170" s="131"/>
      <c r="W170" s="131"/>
      <c r="X170" s="131"/>
      <c r="Y170" s="131"/>
      <c r="Z170" s="131"/>
      <c r="AA170" s="131"/>
      <c r="AB170" s="131"/>
      <c r="AC170" s="131"/>
      <c r="AD170" s="131"/>
      <c r="AE170" s="131"/>
      <c r="AF170" s="131"/>
      <c r="AG170" s="132">
        <f>'01 - VRN'!J32</f>
        <v>0</v>
      </c>
      <c r="AH170" s="130"/>
      <c r="AI170" s="130"/>
      <c r="AJ170" s="130"/>
      <c r="AK170" s="130"/>
      <c r="AL170" s="130"/>
      <c r="AM170" s="130"/>
      <c r="AN170" s="132">
        <f>SUM(AG170,AT170)</f>
        <v>0</v>
      </c>
      <c r="AO170" s="130"/>
      <c r="AP170" s="130"/>
      <c r="AQ170" s="133" t="s">
        <v>116</v>
      </c>
      <c r="AR170" s="69"/>
      <c r="AS170" s="140">
        <v>0</v>
      </c>
      <c r="AT170" s="141">
        <f>ROUND(SUM(AV170:AW170),2)</f>
        <v>0</v>
      </c>
      <c r="AU170" s="142">
        <f>'01 - VRN'!P120</f>
        <v>0</v>
      </c>
      <c r="AV170" s="141">
        <f>'01 - VRN'!J35</f>
        <v>0</v>
      </c>
      <c r="AW170" s="141">
        <f>'01 - VRN'!J36</f>
        <v>0</v>
      </c>
      <c r="AX170" s="141">
        <f>'01 - VRN'!J37</f>
        <v>0</v>
      </c>
      <c r="AY170" s="141">
        <f>'01 - VRN'!J38</f>
        <v>0</v>
      </c>
      <c r="AZ170" s="141">
        <f>'01 - VRN'!F35</f>
        <v>0</v>
      </c>
      <c r="BA170" s="141">
        <f>'01 - VRN'!F36</f>
        <v>0</v>
      </c>
      <c r="BB170" s="141">
        <f>'01 - VRN'!F37</f>
        <v>0</v>
      </c>
      <c r="BC170" s="141">
        <f>'01 - VRN'!F38</f>
        <v>0</v>
      </c>
      <c r="BD170" s="143">
        <f>'01 - VRN'!F39</f>
        <v>0</v>
      </c>
      <c r="BE170" s="4"/>
      <c r="BT170" s="138" t="s">
        <v>83</v>
      </c>
      <c r="BV170" s="138" t="s">
        <v>75</v>
      </c>
      <c r="BW170" s="138" t="s">
        <v>238</v>
      </c>
      <c r="BX170" s="138" t="s">
        <v>236</v>
      </c>
      <c r="CL170" s="138" t="s">
        <v>1</v>
      </c>
    </row>
    <row r="171" s="2" customFormat="1" ht="30" customHeight="1">
      <c r="A171" s="35"/>
      <c r="B171" s="36"/>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c r="AL171" s="37"/>
      <c r="AM171" s="37"/>
      <c r="AN171" s="37"/>
      <c r="AO171" s="37"/>
      <c r="AP171" s="37"/>
      <c r="AQ171" s="37"/>
      <c r="AR171" s="41"/>
      <c r="AS171" s="35"/>
      <c r="AT171" s="35"/>
      <c r="AU171" s="35"/>
      <c r="AV171" s="35"/>
      <c r="AW171" s="35"/>
      <c r="AX171" s="35"/>
      <c r="AY171" s="35"/>
      <c r="AZ171" s="35"/>
      <c r="BA171" s="35"/>
      <c r="BB171" s="35"/>
      <c r="BC171" s="35"/>
      <c r="BD171" s="35"/>
      <c r="BE171" s="35"/>
    </row>
    <row r="172" s="2" customFormat="1" ht="6.96" customHeight="1">
      <c r="A172" s="35"/>
      <c r="B172" s="63"/>
      <c r="C172" s="64"/>
      <c r="D172" s="64"/>
      <c r="E172" s="64"/>
      <c r="F172" s="64"/>
      <c r="G172" s="64"/>
      <c r="H172" s="64"/>
      <c r="I172" s="64"/>
      <c r="J172" s="64"/>
      <c r="K172" s="64"/>
      <c r="L172" s="64"/>
      <c r="M172" s="64"/>
      <c r="N172" s="64"/>
      <c r="O172" s="64"/>
      <c r="P172" s="64"/>
      <c r="Q172" s="64"/>
      <c r="R172" s="64"/>
      <c r="S172" s="64"/>
      <c r="T172" s="64"/>
      <c r="U172" s="64"/>
      <c r="V172" s="64"/>
      <c r="W172" s="64"/>
      <c r="X172" s="64"/>
      <c r="Y172" s="64"/>
      <c r="Z172" s="64"/>
      <c r="AA172" s="64"/>
      <c r="AB172" s="64"/>
      <c r="AC172" s="64"/>
      <c r="AD172" s="64"/>
      <c r="AE172" s="64"/>
      <c r="AF172" s="64"/>
      <c r="AG172" s="64"/>
      <c r="AH172" s="64"/>
      <c r="AI172" s="64"/>
      <c r="AJ172" s="64"/>
      <c r="AK172" s="64"/>
      <c r="AL172" s="64"/>
      <c r="AM172" s="64"/>
      <c r="AN172" s="64"/>
      <c r="AO172" s="64"/>
      <c r="AP172" s="64"/>
      <c r="AQ172" s="64"/>
      <c r="AR172" s="41"/>
      <c r="AS172" s="35"/>
      <c r="AT172" s="35"/>
      <c r="AU172" s="35"/>
      <c r="AV172" s="35"/>
      <c r="AW172" s="35"/>
      <c r="AX172" s="35"/>
      <c r="AY172" s="35"/>
      <c r="AZ172" s="35"/>
      <c r="BA172" s="35"/>
      <c r="BB172" s="35"/>
      <c r="BC172" s="35"/>
      <c r="BD172" s="35"/>
      <c r="BE172" s="35"/>
    </row>
  </sheetData>
  <sheetProtection sheet="1" formatColumns="0" formatRows="0" objects="1" scenarios="1" spinCount="100000" saltValue="3ORzt0rafO4SdfmBgISHqsHg4bDdzgfbjgqskinIqC0Ikhi121BLzHd+SCVgw5UGM5L7/xCxJrpLjPJST+En6A==" hashValue="ESCOJnAgRG4ffAprsmXws8MbsrwEpfQl7+VwoA8yS5p6gwyuGU6IIMp8KWIwidUGjE6A6+Nk235nMDY6XkUk4A==" algorithmName="SHA-512" password="CC35"/>
  <mergeCells count="342">
    <mergeCell ref="BE5:BE34"/>
    <mergeCell ref="K5:AO5"/>
    <mergeCell ref="K6:AO6"/>
    <mergeCell ref="E14:AJ14"/>
    <mergeCell ref="E23:AN23"/>
    <mergeCell ref="AK26:AO26"/>
    <mergeCell ref="L28:P28"/>
    <mergeCell ref="W28:AE28"/>
    <mergeCell ref="AK28:AO28"/>
    <mergeCell ref="W29:AE29"/>
    <mergeCell ref="L29:P29"/>
    <mergeCell ref="AK29:AO29"/>
    <mergeCell ref="AK30:AO30"/>
    <mergeCell ref="L30:P30"/>
    <mergeCell ref="W30:AE30"/>
    <mergeCell ref="L31:P31"/>
    <mergeCell ref="W31:AE31"/>
    <mergeCell ref="AK31:AO31"/>
    <mergeCell ref="AK32:AO32"/>
    <mergeCell ref="L32:P32"/>
    <mergeCell ref="W32:AE32"/>
    <mergeCell ref="AK33:AO33"/>
    <mergeCell ref="L33:P33"/>
    <mergeCell ref="W33:AE33"/>
    <mergeCell ref="AK35:AO35"/>
    <mergeCell ref="X35:AB35"/>
    <mergeCell ref="AR2:BE2"/>
    <mergeCell ref="AG101:AM101"/>
    <mergeCell ref="AN101:AP101"/>
    <mergeCell ref="AN102:AP102"/>
    <mergeCell ref="AG102:AM102"/>
    <mergeCell ref="AN103:AP103"/>
    <mergeCell ref="AG103:AM103"/>
    <mergeCell ref="AN104:AP104"/>
    <mergeCell ref="AG104:AM104"/>
    <mergeCell ref="AN105:AP105"/>
    <mergeCell ref="AG105:AM105"/>
    <mergeCell ref="AN106:AP106"/>
    <mergeCell ref="AG106:AM106"/>
    <mergeCell ref="AN107:AP107"/>
    <mergeCell ref="AG107:AM107"/>
    <mergeCell ref="AG108:AM108"/>
    <mergeCell ref="AN108:AP108"/>
    <mergeCell ref="AG109:AM109"/>
    <mergeCell ref="AN109:AP109"/>
    <mergeCell ref="AN110:AP110"/>
    <mergeCell ref="AG110:AM110"/>
    <mergeCell ref="AN111:AP111"/>
    <mergeCell ref="AG111:AM111"/>
    <mergeCell ref="AN112:AP112"/>
    <mergeCell ref="AG112:AM112"/>
    <mergeCell ref="AN113:AP113"/>
    <mergeCell ref="AG113:AM113"/>
    <mergeCell ref="AN114:AP114"/>
    <mergeCell ref="AG114:AM114"/>
    <mergeCell ref="AN115:AP115"/>
    <mergeCell ref="AG115:AM115"/>
    <mergeCell ref="AN116:AP116"/>
    <mergeCell ref="AG116:AM116"/>
    <mergeCell ref="AG117:AM117"/>
    <mergeCell ref="AN117:AP117"/>
    <mergeCell ref="AN118:AP118"/>
    <mergeCell ref="AG118:AM118"/>
    <mergeCell ref="AG119:AM119"/>
    <mergeCell ref="AN119:AP119"/>
    <mergeCell ref="AG120:AM120"/>
    <mergeCell ref="AN120:AP120"/>
    <mergeCell ref="AG121:AM121"/>
    <mergeCell ref="AN121:AP121"/>
    <mergeCell ref="AN122:AP122"/>
    <mergeCell ref="AG122:AM122"/>
    <mergeCell ref="AN123:AP123"/>
    <mergeCell ref="AG123:AM123"/>
    <mergeCell ref="AN124:AP124"/>
    <mergeCell ref="AG124:AM124"/>
    <mergeCell ref="AN125:AP125"/>
    <mergeCell ref="AG125:AM125"/>
    <mergeCell ref="AN126:AP126"/>
    <mergeCell ref="AG126:AM126"/>
    <mergeCell ref="AN127:AP127"/>
    <mergeCell ref="AG127:AM127"/>
    <mergeCell ref="AN128:AP128"/>
    <mergeCell ref="AG128:AM128"/>
    <mergeCell ref="AN129:AP129"/>
    <mergeCell ref="AG129:AM129"/>
    <mergeCell ref="AN130:AP130"/>
    <mergeCell ref="AG130:AM130"/>
    <mergeCell ref="AG131:AM131"/>
    <mergeCell ref="AN131:AP131"/>
    <mergeCell ref="AG132:AM132"/>
    <mergeCell ref="AN132:AP132"/>
    <mergeCell ref="AG133:AM133"/>
    <mergeCell ref="AN133:AP133"/>
    <mergeCell ref="AG134:AM134"/>
    <mergeCell ref="AN134:AP134"/>
    <mergeCell ref="AG135:AM135"/>
    <mergeCell ref="AN135:AP135"/>
    <mergeCell ref="AN136:AP136"/>
    <mergeCell ref="AG136:AM136"/>
    <mergeCell ref="AN137:AP137"/>
    <mergeCell ref="AG137:AM137"/>
    <mergeCell ref="AG138:AM138"/>
    <mergeCell ref="AN138:AP138"/>
    <mergeCell ref="AG139:AM139"/>
    <mergeCell ref="AN139:AP139"/>
    <mergeCell ref="AG140:AM140"/>
    <mergeCell ref="AN140:AP140"/>
    <mergeCell ref="AN141:AP141"/>
    <mergeCell ref="AG141:AM141"/>
    <mergeCell ref="AN142:AP142"/>
    <mergeCell ref="AG142:AM142"/>
    <mergeCell ref="AN143:AP143"/>
    <mergeCell ref="AG143:AM143"/>
    <mergeCell ref="AG144:AM144"/>
    <mergeCell ref="AN144:AP144"/>
    <mergeCell ref="AN145:AP145"/>
    <mergeCell ref="AG145:AM145"/>
    <mergeCell ref="AN146:AP146"/>
    <mergeCell ref="AG146:AM146"/>
    <mergeCell ref="AN147:AP147"/>
    <mergeCell ref="AG147:AM147"/>
    <mergeCell ref="AN148:AP148"/>
    <mergeCell ref="AG148:AM148"/>
    <mergeCell ref="AG149:AM149"/>
    <mergeCell ref="AN149:AP149"/>
    <mergeCell ref="AG150:AM150"/>
    <mergeCell ref="AN150:AP150"/>
    <mergeCell ref="AN151:AP151"/>
    <mergeCell ref="AG151:AM151"/>
    <mergeCell ref="AG152:AM152"/>
    <mergeCell ref="AN152:AP152"/>
    <mergeCell ref="AG153:AM153"/>
    <mergeCell ref="AN153:AP153"/>
    <mergeCell ref="AG154:AM154"/>
    <mergeCell ref="AN154:AP154"/>
    <mergeCell ref="AG155:AM155"/>
    <mergeCell ref="AN155:AP155"/>
    <mergeCell ref="AN156:AP156"/>
    <mergeCell ref="AG156:AM156"/>
    <mergeCell ref="AG157:AM157"/>
    <mergeCell ref="AN157:AP157"/>
    <mergeCell ref="AG158:AM158"/>
    <mergeCell ref="AN158:AP158"/>
    <mergeCell ref="AN159:AP159"/>
    <mergeCell ref="AG159:AM159"/>
    <mergeCell ref="AG160:AM160"/>
    <mergeCell ref="AN160:AP160"/>
    <mergeCell ref="AN161:AP161"/>
    <mergeCell ref="AG161:AM161"/>
    <mergeCell ref="AN162:AP162"/>
    <mergeCell ref="AG162:AM162"/>
    <mergeCell ref="AG163:AM163"/>
    <mergeCell ref="AN163:AP163"/>
    <mergeCell ref="AN164:AP164"/>
    <mergeCell ref="AG164:AM164"/>
    <mergeCell ref="AN165:AP165"/>
    <mergeCell ref="AG165:AM165"/>
    <mergeCell ref="AN166:AP166"/>
    <mergeCell ref="AG166:AM166"/>
    <mergeCell ref="AN167:AP167"/>
    <mergeCell ref="AG167:AM167"/>
    <mergeCell ref="AN168:AP168"/>
    <mergeCell ref="AG168:AM168"/>
    <mergeCell ref="AN169:AP169"/>
    <mergeCell ref="AG169:AM169"/>
    <mergeCell ref="AN170:AP170"/>
    <mergeCell ref="AG170:AM170"/>
    <mergeCell ref="L85:AO85"/>
    <mergeCell ref="C92:G92"/>
    <mergeCell ref="I92:AF92"/>
    <mergeCell ref="J95:AF95"/>
    <mergeCell ref="D95:H95"/>
    <mergeCell ref="J96:AF96"/>
    <mergeCell ref="D96:H96"/>
    <mergeCell ref="D97:H97"/>
    <mergeCell ref="J97:AF97"/>
    <mergeCell ref="D98:H98"/>
    <mergeCell ref="J98:AF98"/>
    <mergeCell ref="J99:AF99"/>
    <mergeCell ref="D99:H99"/>
    <mergeCell ref="J100:AF100"/>
    <mergeCell ref="D100:H100"/>
    <mergeCell ref="D101:H101"/>
    <mergeCell ref="J101:AF101"/>
    <mergeCell ref="D102:H102"/>
    <mergeCell ref="J102:AF102"/>
    <mergeCell ref="J103:AF103"/>
    <mergeCell ref="D103:H103"/>
    <mergeCell ref="AM87:AN87"/>
    <mergeCell ref="AM89:AP89"/>
    <mergeCell ref="AS89:AT91"/>
    <mergeCell ref="AM90:AP90"/>
    <mergeCell ref="AN92:AP92"/>
    <mergeCell ref="AG92:AM92"/>
    <mergeCell ref="AN95:AP95"/>
    <mergeCell ref="AG95:AM95"/>
    <mergeCell ref="AN96:AP96"/>
    <mergeCell ref="AG96:AM96"/>
    <mergeCell ref="AN97:AP97"/>
    <mergeCell ref="AG97:AM97"/>
    <mergeCell ref="AN98:AP98"/>
    <mergeCell ref="AG98:AM98"/>
    <mergeCell ref="AG99:AM99"/>
    <mergeCell ref="AN99:AP99"/>
    <mergeCell ref="AN100:AP100"/>
    <mergeCell ref="AG100:AM100"/>
    <mergeCell ref="AG94:AM94"/>
    <mergeCell ref="AN94:AP94"/>
    <mergeCell ref="D104:H104"/>
    <mergeCell ref="J104:AF104"/>
    <mergeCell ref="D105:H105"/>
    <mergeCell ref="J105:AF105"/>
    <mergeCell ref="E106:I106"/>
    <mergeCell ref="K106:AF106"/>
    <mergeCell ref="K107:AF107"/>
    <mergeCell ref="E107:I107"/>
    <mergeCell ref="D108:H108"/>
    <mergeCell ref="J108:AF108"/>
    <mergeCell ref="D109:H109"/>
    <mergeCell ref="J109:AF109"/>
    <mergeCell ref="J110:AF110"/>
    <mergeCell ref="D110:H110"/>
    <mergeCell ref="J111:AF111"/>
    <mergeCell ref="D111:H111"/>
    <mergeCell ref="E112:I112"/>
    <mergeCell ref="K112:AF112"/>
    <mergeCell ref="F113:J113"/>
    <mergeCell ref="L113:AF113"/>
    <mergeCell ref="L114:AF114"/>
    <mergeCell ref="F114:J114"/>
    <mergeCell ref="K115:AF115"/>
    <mergeCell ref="E115:I115"/>
    <mergeCell ref="L116:AF116"/>
    <mergeCell ref="F116:J116"/>
    <mergeCell ref="K117:AF117"/>
    <mergeCell ref="E117:I117"/>
    <mergeCell ref="L118:AF118"/>
    <mergeCell ref="F118:J118"/>
    <mergeCell ref="E119:I119"/>
    <mergeCell ref="K119:AF119"/>
    <mergeCell ref="F120:J120"/>
    <mergeCell ref="L120:AF120"/>
    <mergeCell ref="E121:I121"/>
    <mergeCell ref="K121:AF121"/>
    <mergeCell ref="F122:J122"/>
    <mergeCell ref="L122:AF122"/>
    <mergeCell ref="D123:H123"/>
    <mergeCell ref="J123:AF123"/>
    <mergeCell ref="K124:AF124"/>
    <mergeCell ref="E124:I124"/>
    <mergeCell ref="L125:AF125"/>
    <mergeCell ref="F125:J125"/>
    <mergeCell ref="F126:J126"/>
    <mergeCell ref="L126:AF126"/>
    <mergeCell ref="E127:I127"/>
    <mergeCell ref="K127:AF127"/>
    <mergeCell ref="F128:J128"/>
    <mergeCell ref="L128:AF128"/>
    <mergeCell ref="E129:I129"/>
    <mergeCell ref="K129:AF129"/>
    <mergeCell ref="F130:J130"/>
    <mergeCell ref="L130:AF130"/>
    <mergeCell ref="K131:AF131"/>
    <mergeCell ref="E131:I131"/>
    <mergeCell ref="F132:J132"/>
    <mergeCell ref="L132:AF132"/>
    <mergeCell ref="E133:I133"/>
    <mergeCell ref="K133:AF133"/>
    <mergeCell ref="F134:J134"/>
    <mergeCell ref="L134:AF134"/>
    <mergeCell ref="E135:I135"/>
    <mergeCell ref="K135:AF135"/>
    <mergeCell ref="L136:AF136"/>
    <mergeCell ref="F136:J136"/>
    <mergeCell ref="E137:I137"/>
    <mergeCell ref="K137:AF137"/>
    <mergeCell ref="L138:AF138"/>
    <mergeCell ref="F138:J138"/>
    <mergeCell ref="D139:H139"/>
    <mergeCell ref="J139:AF139"/>
    <mergeCell ref="K140:AF140"/>
    <mergeCell ref="E140:I140"/>
    <mergeCell ref="L141:AF141"/>
    <mergeCell ref="F141:J141"/>
    <mergeCell ref="L142:AF142"/>
    <mergeCell ref="F142:J142"/>
    <mergeCell ref="K143:AF143"/>
    <mergeCell ref="E143:I143"/>
    <mergeCell ref="L144:AF144"/>
    <mergeCell ref="F144:J144"/>
    <mergeCell ref="K145:AF145"/>
    <mergeCell ref="E145:I145"/>
    <mergeCell ref="L146:AF146"/>
    <mergeCell ref="F146:J146"/>
    <mergeCell ref="K147:AF147"/>
    <mergeCell ref="E147:I147"/>
    <mergeCell ref="F148:J148"/>
    <mergeCell ref="L148:AF148"/>
    <mergeCell ref="E149:I149"/>
    <mergeCell ref="K149:AF149"/>
    <mergeCell ref="F150:J150"/>
    <mergeCell ref="L150:AF150"/>
    <mergeCell ref="D151:H151"/>
    <mergeCell ref="J151:AF151"/>
    <mergeCell ref="E152:I152"/>
    <mergeCell ref="K152:AF152"/>
    <mergeCell ref="F153:J153"/>
    <mergeCell ref="L153:AF153"/>
    <mergeCell ref="F154:J154"/>
    <mergeCell ref="L154:AF154"/>
    <mergeCell ref="E155:I155"/>
    <mergeCell ref="K155:AF155"/>
    <mergeCell ref="L156:AF156"/>
    <mergeCell ref="F156:J156"/>
    <mergeCell ref="E157:I157"/>
    <mergeCell ref="K157:AF157"/>
    <mergeCell ref="F158:J158"/>
    <mergeCell ref="L158:AF158"/>
    <mergeCell ref="J159:AF159"/>
    <mergeCell ref="D159:H159"/>
    <mergeCell ref="K160:AF160"/>
    <mergeCell ref="E160:I160"/>
    <mergeCell ref="L161:AF161"/>
    <mergeCell ref="F161:J161"/>
    <mergeCell ref="L162:AF162"/>
    <mergeCell ref="F162:J162"/>
    <mergeCell ref="E163:I163"/>
    <mergeCell ref="K163:AF163"/>
    <mergeCell ref="F164:J164"/>
    <mergeCell ref="L164:AF164"/>
    <mergeCell ref="E165:I165"/>
    <mergeCell ref="K165:AF165"/>
    <mergeCell ref="F166:J166"/>
    <mergeCell ref="L166:AF166"/>
    <mergeCell ref="E167:I167"/>
    <mergeCell ref="K167:AF167"/>
    <mergeCell ref="F168:J168"/>
    <mergeCell ref="L168:AF168"/>
    <mergeCell ref="D169:H169"/>
    <mergeCell ref="J169:AF169"/>
    <mergeCell ref="E170:I170"/>
    <mergeCell ref="K170:AF170"/>
  </mergeCells>
  <hyperlinks>
    <hyperlink ref="A95" location="'So 01 - Obnova železniční...'!C2" display="/"/>
    <hyperlink ref="A96" location="'So 02 - Obnova železniční...'!C2" display="/"/>
    <hyperlink ref="A97" location="'So 03 - Obnova železniční...'!C2" display="/"/>
    <hyperlink ref="A98" location="'SO 04 - Obnova železniční...'!C2" display="/"/>
    <hyperlink ref="A99" location="'SO 05 - Obnova železniční...'!C2" display="/"/>
    <hyperlink ref="A100" location="'SO 06 - Obnova železniční...'!C2" display="/"/>
    <hyperlink ref="A101" location="'SO 07 - Obnova železniční...'!C2" display="/"/>
    <hyperlink ref="A102" location="'SO 08 - Obnova železniční...'!C2" display="/"/>
    <hyperlink ref="A103" location="'SO 09 - Obnova železniční...'!C2" display="/"/>
    <hyperlink ref="A104" location="'SO 10 - Obnova železniční...'!C2" display="/"/>
    <hyperlink ref="A106" location="'01 - Sborník ÚOŽI'!C2" display="/"/>
    <hyperlink ref="A107" location="'02 - ÚRS '!C2" display="/"/>
    <hyperlink ref="A108" location="'SO 12 - Práce na zařízení...'!C2" display="/"/>
    <hyperlink ref="A109" location="'SO 13 - Materiál objednat...'!C2" display="/"/>
    <hyperlink ref="A110" location="'SO 14 - VON'!C2" display="/"/>
    <hyperlink ref="A113" location="'01 - Dle sborníku ÚOŽI'!C2" display="/"/>
    <hyperlink ref="A114" location="'02 - URS'!C2" display="/"/>
    <hyperlink ref="A116" location="'01 - Dle sborníku ÚOŽI_01'!C2" display="/"/>
    <hyperlink ref="A118" location="'01 - Dle sborníku UOŽI'!C2" display="/"/>
    <hyperlink ref="A120" location="'01 - Dle sborníku UOŽI_01'!C2" display="/"/>
    <hyperlink ref="A122" location="'01 - Dle sborníku'!C2" display="/"/>
    <hyperlink ref="A125" location="'01 - Dle sbornáku UOŽI'!C2" display="/"/>
    <hyperlink ref="A126" location="'02 - Dle sborníku URS'!C2" display="/"/>
    <hyperlink ref="A128" location="'01 - Dle sborníku UOŽI_02'!C2" display="/"/>
    <hyperlink ref="A130" location="'01 - Dle sborníku  UOŽI'!C2" display="/"/>
    <hyperlink ref="A132" location="'01 - Dle sborníku_01'!C2" display="/"/>
    <hyperlink ref="A134" location="'01 - Dle sborníku UOŽI_03'!C2" display="/"/>
    <hyperlink ref="A136" location="'01 - Dle sborníku UOŽI_04'!C2" display="/"/>
    <hyperlink ref="A138" location="'01 - Dle sborníku UOŽI_05'!C2" display="/"/>
    <hyperlink ref="A141" location="'01 - Dle sborníku UOŽI_06'!C2" display="/"/>
    <hyperlink ref="A142" location="'02 - Dle sborníku URS_01'!C2" display="/"/>
    <hyperlink ref="A144" location="'01 - Dle sborníku UOŽI_07'!C2" display="/"/>
    <hyperlink ref="A146" location="'01 - Dle sborníku UOŽI_08'!C2" display="/"/>
    <hyperlink ref="A148" location="'01 - Dle sborníku UOŽI_09'!C2" display="/"/>
    <hyperlink ref="A150" location="'01 - Dle sborníku UOŽI_10'!C2" display="/"/>
    <hyperlink ref="A153" location="'01 - Dle souboru UOŽI'!C2" display="/"/>
    <hyperlink ref="A154" location="'02 - Dle souboru URS'!C2" display="/"/>
    <hyperlink ref="A156" location="'01 - Dle souboru UOŽI_01'!C2" display="/"/>
    <hyperlink ref="A158" location="'01 - Dle souboru UOŽI_02'!C2" display="/"/>
    <hyperlink ref="A161" location="'01 - Dle sborníku UOŽI_11'!C2" display="/"/>
    <hyperlink ref="A162" location="'02 - Dle sborníku URS_02'!C2" display="/"/>
    <hyperlink ref="A164" location="'01 - Dle sborníku UOŽI_12'!C2" display="/"/>
    <hyperlink ref="A166" location="'01 - Dle sborníku UOŽI_13'!C2" display="/"/>
    <hyperlink ref="A168" location="'01 - Dle sborníku UOŽI_14'!C2" display="/"/>
    <hyperlink ref="A170" location="'01 - VRN'!C2" display="/"/>
  </hyperlinks>
  <pageMargins left="0.39375" right="0.39375" top="0.39375" bottom="0.39375" header="0" footer="0"/>
  <pageSetup paperSize="9" orientation="portrait"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107</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2" customFormat="1" ht="12" customHeight="1">
      <c r="A8" s="35"/>
      <c r="B8" s="41"/>
      <c r="C8" s="35"/>
      <c r="D8" s="148" t="s">
        <v>240</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0" t="s">
        <v>1493</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1" t="str">
        <f>'Rekapitulace stavby'!AN8</f>
        <v>9. 1. 2025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2"/>
      <c r="B27" s="153"/>
      <c r="C27" s="152"/>
      <c r="D27" s="152"/>
      <c r="E27" s="154" t="s">
        <v>1</v>
      </c>
      <c r="F27" s="154"/>
      <c r="G27" s="154"/>
      <c r="H27" s="154"/>
      <c r="I27" s="152"/>
      <c r="J27" s="152"/>
      <c r="K27" s="152"/>
      <c r="L27" s="155"/>
      <c r="S27" s="152"/>
      <c r="T27" s="152"/>
      <c r="U27" s="152"/>
      <c r="V27" s="152"/>
      <c r="W27" s="152"/>
      <c r="X27" s="152"/>
      <c r="Y27" s="152"/>
      <c r="Z27" s="152"/>
      <c r="AA27" s="152"/>
      <c r="AB27" s="152"/>
      <c r="AC27" s="152"/>
      <c r="AD27" s="152"/>
      <c r="AE27" s="152"/>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6"/>
      <c r="E29" s="156"/>
      <c r="F29" s="156"/>
      <c r="G29" s="156"/>
      <c r="H29" s="156"/>
      <c r="I29" s="156"/>
      <c r="J29" s="156"/>
      <c r="K29" s="156"/>
      <c r="L29" s="60"/>
      <c r="S29" s="35"/>
      <c r="T29" s="35"/>
      <c r="U29" s="35"/>
      <c r="V29" s="35"/>
      <c r="W29" s="35"/>
      <c r="X29" s="35"/>
      <c r="Y29" s="35"/>
      <c r="Z29" s="35"/>
      <c r="AA29" s="35"/>
      <c r="AB29" s="35"/>
      <c r="AC29" s="35"/>
      <c r="AD29" s="35"/>
      <c r="AE29" s="35"/>
    </row>
    <row r="30" s="2" customFormat="1" ht="25.44" customHeight="1">
      <c r="A30" s="35"/>
      <c r="B30" s="41"/>
      <c r="C30" s="35"/>
      <c r="D30" s="157" t="s">
        <v>33</v>
      </c>
      <c r="E30" s="35"/>
      <c r="F30" s="35"/>
      <c r="G30" s="35"/>
      <c r="H30" s="35"/>
      <c r="I30" s="35"/>
      <c r="J30" s="158">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14.4" customHeight="1">
      <c r="A32" s="35"/>
      <c r="B32" s="41"/>
      <c r="C32" s="35"/>
      <c r="D32" s="35"/>
      <c r="E32" s="35"/>
      <c r="F32" s="159" t="s">
        <v>35</v>
      </c>
      <c r="G32" s="35"/>
      <c r="H32" s="35"/>
      <c r="I32" s="159" t="s">
        <v>34</v>
      </c>
      <c r="J32" s="159" t="s">
        <v>36</v>
      </c>
      <c r="K32" s="35"/>
      <c r="L32" s="60"/>
      <c r="S32" s="35"/>
      <c r="T32" s="35"/>
      <c r="U32" s="35"/>
      <c r="V32" s="35"/>
      <c r="W32" s="35"/>
      <c r="X32" s="35"/>
      <c r="Y32" s="35"/>
      <c r="Z32" s="35"/>
      <c r="AA32" s="35"/>
      <c r="AB32" s="35"/>
      <c r="AC32" s="35"/>
      <c r="AD32" s="35"/>
      <c r="AE32" s="35"/>
    </row>
    <row r="33" s="2" customFormat="1" ht="14.4" customHeight="1">
      <c r="A33" s="35"/>
      <c r="B33" s="41"/>
      <c r="C33" s="35"/>
      <c r="D33" s="160" t="s">
        <v>37</v>
      </c>
      <c r="E33" s="148" t="s">
        <v>38</v>
      </c>
      <c r="F33" s="161">
        <f>ROUND((SUM(BE116:BE297)),  2)</f>
        <v>0</v>
      </c>
      <c r="G33" s="35"/>
      <c r="H33" s="35"/>
      <c r="I33" s="162">
        <v>0.20999999999999999</v>
      </c>
      <c r="J33" s="161">
        <f>ROUND(((SUM(BE116:BE297))*I33),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ROUND((SUM(BF116:BF297)),  2)</f>
        <v>0</v>
      </c>
      <c r="G34" s="35"/>
      <c r="H34" s="35"/>
      <c r="I34" s="162">
        <v>0.12</v>
      </c>
      <c r="J34" s="161">
        <f>ROUND(((SUM(BF116:BF297))*I34),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ROUND((SUM(BG116:BG297)),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ROUND((SUM(BH116:BH297)),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ROUND((SUM(BI116:BI297)),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240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09 - Obnova železničního svršku žst. Kostěnice km 294,657 - 296,055</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9. 1. 2025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2" t="s">
        <v>243</v>
      </c>
      <c r="D94" s="183"/>
      <c r="E94" s="183"/>
      <c r="F94" s="183"/>
      <c r="G94" s="183"/>
      <c r="H94" s="183"/>
      <c r="I94" s="183"/>
      <c r="J94" s="184" t="s">
        <v>244</v>
      </c>
      <c r="K94" s="183"/>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5" t="s">
        <v>245</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246</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251</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Choceň (včetně) – Pardubice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240</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30" customHeight="1">
      <c r="A108" s="35"/>
      <c r="B108" s="36"/>
      <c r="C108" s="37"/>
      <c r="D108" s="37"/>
      <c r="E108" s="73" t="str">
        <f>E9</f>
        <v>SO 09 - Obnova železničního svršku žst. Kostěnice km 294,657 - 296,055</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9. 1. 2025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7"/>
      <c r="B115" s="198"/>
      <c r="C115" s="199" t="s">
        <v>252</v>
      </c>
      <c r="D115" s="200" t="s">
        <v>58</v>
      </c>
      <c r="E115" s="200" t="s">
        <v>54</v>
      </c>
      <c r="F115" s="200" t="s">
        <v>55</v>
      </c>
      <c r="G115" s="200" t="s">
        <v>253</v>
      </c>
      <c r="H115" s="200" t="s">
        <v>254</v>
      </c>
      <c r="I115" s="200" t="s">
        <v>255</v>
      </c>
      <c r="J115" s="200" t="s">
        <v>244</v>
      </c>
      <c r="K115" s="201" t="s">
        <v>256</v>
      </c>
      <c r="L115" s="202"/>
      <c r="M115" s="97" t="s">
        <v>1</v>
      </c>
      <c r="N115" s="98" t="s">
        <v>37</v>
      </c>
      <c r="O115" s="98" t="s">
        <v>257</v>
      </c>
      <c r="P115" s="98" t="s">
        <v>258</v>
      </c>
      <c r="Q115" s="98" t="s">
        <v>259</v>
      </c>
      <c r="R115" s="98" t="s">
        <v>260</v>
      </c>
      <c r="S115" s="98" t="s">
        <v>261</v>
      </c>
      <c r="T115" s="99" t="s">
        <v>262</v>
      </c>
      <c r="U115" s="197"/>
      <c r="V115" s="197"/>
      <c r="W115" s="197"/>
      <c r="X115" s="197"/>
      <c r="Y115" s="197"/>
      <c r="Z115" s="197"/>
      <c r="AA115" s="197"/>
      <c r="AB115" s="197"/>
      <c r="AC115" s="197"/>
      <c r="AD115" s="197"/>
      <c r="AE115" s="197"/>
    </row>
    <row r="116" s="2" customFormat="1" ht="22.8" customHeight="1">
      <c r="A116" s="35"/>
      <c r="B116" s="36"/>
      <c r="C116" s="104" t="s">
        <v>263</v>
      </c>
      <c r="D116" s="37"/>
      <c r="E116" s="37"/>
      <c r="F116" s="37"/>
      <c r="G116" s="37"/>
      <c r="H116" s="37"/>
      <c r="I116" s="37"/>
      <c r="J116" s="203">
        <f>BK116</f>
        <v>0</v>
      </c>
      <c r="K116" s="37"/>
      <c r="L116" s="41"/>
      <c r="M116" s="100"/>
      <c r="N116" s="204"/>
      <c r="O116" s="101"/>
      <c r="P116" s="205">
        <f>SUM(P117:P297)</f>
        <v>0</v>
      </c>
      <c r="Q116" s="101"/>
      <c r="R116" s="205">
        <f>SUM(R117:R297)</f>
        <v>907.51999999999998</v>
      </c>
      <c r="S116" s="101"/>
      <c r="T116" s="206">
        <f>SUM(T117:T297)</f>
        <v>0</v>
      </c>
      <c r="U116" s="35"/>
      <c r="V116" s="35"/>
      <c r="W116" s="35"/>
      <c r="X116" s="35"/>
      <c r="Y116" s="35"/>
      <c r="Z116" s="35"/>
      <c r="AA116" s="35"/>
      <c r="AB116" s="35"/>
      <c r="AC116" s="35"/>
      <c r="AD116" s="35"/>
      <c r="AE116" s="35"/>
      <c r="AT116" s="14" t="s">
        <v>72</v>
      </c>
      <c r="AU116" s="14" t="s">
        <v>246</v>
      </c>
      <c r="BK116" s="207">
        <f>SUM(BK117:BK297)</f>
        <v>0</v>
      </c>
    </row>
    <row r="117" s="2" customFormat="1" ht="49.05" customHeight="1">
      <c r="A117" s="35"/>
      <c r="B117" s="36"/>
      <c r="C117" s="222" t="s">
        <v>81</v>
      </c>
      <c r="D117" s="222" t="s">
        <v>269</v>
      </c>
      <c r="E117" s="223" t="s">
        <v>270</v>
      </c>
      <c r="F117" s="224" t="s">
        <v>271</v>
      </c>
      <c r="G117" s="225" t="s">
        <v>272</v>
      </c>
      <c r="H117" s="226">
        <v>140</v>
      </c>
      <c r="I117" s="227"/>
      <c r="J117" s="228">
        <f>ROUND(I117*H117,2)</f>
        <v>0</v>
      </c>
      <c r="K117" s="224" t="s">
        <v>273</v>
      </c>
      <c r="L117" s="41"/>
      <c r="M117" s="229" t="s">
        <v>1</v>
      </c>
      <c r="N117" s="230" t="s">
        <v>38</v>
      </c>
      <c r="O117" s="88"/>
      <c r="P117" s="231">
        <f>O117*H117</f>
        <v>0</v>
      </c>
      <c r="Q117" s="231">
        <v>0</v>
      </c>
      <c r="R117" s="231">
        <f>Q117*H117</f>
        <v>0</v>
      </c>
      <c r="S117" s="231">
        <v>0</v>
      </c>
      <c r="T117" s="232">
        <f>S117*H117</f>
        <v>0</v>
      </c>
      <c r="U117" s="35"/>
      <c r="V117" s="35"/>
      <c r="W117" s="35"/>
      <c r="X117" s="35"/>
      <c r="Y117" s="35"/>
      <c r="Z117" s="35"/>
      <c r="AA117" s="35"/>
      <c r="AB117" s="35"/>
      <c r="AC117" s="35"/>
      <c r="AD117" s="35"/>
      <c r="AE117" s="35"/>
      <c r="AR117" s="233" t="s">
        <v>274</v>
      </c>
      <c r="AT117" s="233" t="s">
        <v>269</v>
      </c>
      <c r="AU117" s="233" t="s">
        <v>73</v>
      </c>
      <c r="AY117" s="14" t="s">
        <v>266</v>
      </c>
      <c r="BE117" s="234">
        <f>IF(N117="základní",J117,0)</f>
        <v>0</v>
      </c>
      <c r="BF117" s="234">
        <f>IF(N117="snížená",J117,0)</f>
        <v>0</v>
      </c>
      <c r="BG117" s="234">
        <f>IF(N117="zákl. přenesená",J117,0)</f>
        <v>0</v>
      </c>
      <c r="BH117" s="234">
        <f>IF(N117="sníž. přenesená",J117,0)</f>
        <v>0</v>
      </c>
      <c r="BI117" s="234">
        <f>IF(N117="nulová",J117,0)</f>
        <v>0</v>
      </c>
      <c r="BJ117" s="14" t="s">
        <v>81</v>
      </c>
      <c r="BK117" s="234">
        <f>ROUND(I117*H117,2)</f>
        <v>0</v>
      </c>
      <c r="BL117" s="14" t="s">
        <v>274</v>
      </c>
      <c r="BM117" s="233" t="s">
        <v>83</v>
      </c>
    </row>
    <row r="118" s="2" customFormat="1">
      <c r="A118" s="35"/>
      <c r="B118" s="36"/>
      <c r="C118" s="37"/>
      <c r="D118" s="235" t="s">
        <v>275</v>
      </c>
      <c r="E118" s="37"/>
      <c r="F118" s="236" t="s">
        <v>1494</v>
      </c>
      <c r="G118" s="37"/>
      <c r="H118" s="37"/>
      <c r="I118" s="237"/>
      <c r="J118" s="37"/>
      <c r="K118" s="37"/>
      <c r="L118" s="41"/>
      <c r="M118" s="238"/>
      <c r="N118" s="239"/>
      <c r="O118" s="88"/>
      <c r="P118" s="88"/>
      <c r="Q118" s="88"/>
      <c r="R118" s="88"/>
      <c r="S118" s="88"/>
      <c r="T118" s="89"/>
      <c r="U118" s="35"/>
      <c r="V118" s="35"/>
      <c r="W118" s="35"/>
      <c r="X118" s="35"/>
      <c r="Y118" s="35"/>
      <c r="Z118" s="35"/>
      <c r="AA118" s="35"/>
      <c r="AB118" s="35"/>
      <c r="AC118" s="35"/>
      <c r="AD118" s="35"/>
      <c r="AE118" s="35"/>
      <c r="AT118" s="14" t="s">
        <v>275</v>
      </c>
      <c r="AU118" s="14" t="s">
        <v>73</v>
      </c>
    </row>
    <row r="119" s="2" customFormat="1" ht="201" customHeight="1">
      <c r="A119" s="35"/>
      <c r="B119" s="36"/>
      <c r="C119" s="222" t="s">
        <v>83</v>
      </c>
      <c r="D119" s="222" t="s">
        <v>269</v>
      </c>
      <c r="E119" s="223" t="s">
        <v>1260</v>
      </c>
      <c r="F119" s="224" t="s">
        <v>1261</v>
      </c>
      <c r="G119" s="225" t="s">
        <v>296</v>
      </c>
      <c r="H119" s="226">
        <v>11</v>
      </c>
      <c r="I119" s="227"/>
      <c r="J119" s="228">
        <f>ROUND(I119*H119,2)</f>
        <v>0</v>
      </c>
      <c r="K119" s="224" t="s">
        <v>273</v>
      </c>
      <c r="L119" s="41"/>
      <c r="M119" s="229" t="s">
        <v>1</v>
      </c>
      <c r="N119" s="230" t="s">
        <v>38</v>
      </c>
      <c r="O119" s="88"/>
      <c r="P119" s="231">
        <f>O119*H119</f>
        <v>0</v>
      </c>
      <c r="Q119" s="231">
        <v>0</v>
      </c>
      <c r="R119" s="231">
        <f>Q119*H119</f>
        <v>0</v>
      </c>
      <c r="S119" s="231">
        <v>0</v>
      </c>
      <c r="T119" s="232">
        <f>S119*H119</f>
        <v>0</v>
      </c>
      <c r="U119" s="35"/>
      <c r="V119" s="35"/>
      <c r="W119" s="35"/>
      <c r="X119" s="35"/>
      <c r="Y119" s="35"/>
      <c r="Z119" s="35"/>
      <c r="AA119" s="35"/>
      <c r="AB119" s="35"/>
      <c r="AC119" s="35"/>
      <c r="AD119" s="35"/>
      <c r="AE119" s="35"/>
      <c r="AR119" s="233" t="s">
        <v>274</v>
      </c>
      <c r="AT119" s="233" t="s">
        <v>269</v>
      </c>
      <c r="AU119" s="233" t="s">
        <v>73</v>
      </c>
      <c r="AY119" s="14" t="s">
        <v>266</v>
      </c>
      <c r="BE119" s="234">
        <f>IF(N119="základní",J119,0)</f>
        <v>0</v>
      </c>
      <c r="BF119" s="234">
        <f>IF(N119="snížená",J119,0)</f>
        <v>0</v>
      </c>
      <c r="BG119" s="234">
        <f>IF(N119="zákl. přenesená",J119,0)</f>
        <v>0</v>
      </c>
      <c r="BH119" s="234">
        <f>IF(N119="sníž. přenesená",J119,0)</f>
        <v>0</v>
      </c>
      <c r="BI119" s="234">
        <f>IF(N119="nulová",J119,0)</f>
        <v>0</v>
      </c>
      <c r="BJ119" s="14" t="s">
        <v>81</v>
      </c>
      <c r="BK119" s="234">
        <f>ROUND(I119*H119,2)</f>
        <v>0</v>
      </c>
      <c r="BL119" s="14" t="s">
        <v>274</v>
      </c>
      <c r="BM119" s="233" t="s">
        <v>274</v>
      </c>
    </row>
    <row r="120" s="2" customFormat="1">
      <c r="A120" s="35"/>
      <c r="B120" s="36"/>
      <c r="C120" s="37"/>
      <c r="D120" s="235" t="s">
        <v>275</v>
      </c>
      <c r="E120" s="37"/>
      <c r="F120" s="236" t="s">
        <v>1495</v>
      </c>
      <c r="G120" s="37"/>
      <c r="H120" s="37"/>
      <c r="I120" s="237"/>
      <c r="J120" s="37"/>
      <c r="K120" s="37"/>
      <c r="L120" s="41"/>
      <c r="M120" s="238"/>
      <c r="N120" s="239"/>
      <c r="O120" s="88"/>
      <c r="P120" s="88"/>
      <c r="Q120" s="88"/>
      <c r="R120" s="88"/>
      <c r="S120" s="88"/>
      <c r="T120" s="89"/>
      <c r="U120" s="35"/>
      <c r="V120" s="35"/>
      <c r="W120" s="35"/>
      <c r="X120" s="35"/>
      <c r="Y120" s="35"/>
      <c r="Z120" s="35"/>
      <c r="AA120" s="35"/>
      <c r="AB120" s="35"/>
      <c r="AC120" s="35"/>
      <c r="AD120" s="35"/>
      <c r="AE120" s="35"/>
      <c r="AT120" s="14" t="s">
        <v>275</v>
      </c>
      <c r="AU120" s="14" t="s">
        <v>73</v>
      </c>
    </row>
    <row r="121" s="2" customFormat="1" ht="101.25" customHeight="1">
      <c r="A121" s="35"/>
      <c r="B121" s="36"/>
      <c r="C121" s="222" t="s">
        <v>137</v>
      </c>
      <c r="D121" s="222" t="s">
        <v>269</v>
      </c>
      <c r="E121" s="223" t="s">
        <v>300</v>
      </c>
      <c r="F121" s="224" t="s">
        <v>301</v>
      </c>
      <c r="G121" s="225" t="s">
        <v>302</v>
      </c>
      <c r="H121" s="226">
        <v>19.800000000000001</v>
      </c>
      <c r="I121" s="227"/>
      <c r="J121" s="228">
        <f>ROUND(I121*H121,2)</f>
        <v>0</v>
      </c>
      <c r="K121" s="224" t="s">
        <v>273</v>
      </c>
      <c r="L121" s="41"/>
      <c r="M121" s="229" t="s">
        <v>1</v>
      </c>
      <c r="N121" s="230" t="s">
        <v>38</v>
      </c>
      <c r="O121" s="88"/>
      <c r="P121" s="231">
        <f>O121*H121</f>
        <v>0</v>
      </c>
      <c r="Q121" s="231">
        <v>0</v>
      </c>
      <c r="R121" s="231">
        <f>Q121*H121</f>
        <v>0</v>
      </c>
      <c r="S121" s="231">
        <v>0</v>
      </c>
      <c r="T121" s="232">
        <f>S121*H121</f>
        <v>0</v>
      </c>
      <c r="U121" s="35"/>
      <c r="V121" s="35"/>
      <c r="W121" s="35"/>
      <c r="X121" s="35"/>
      <c r="Y121" s="35"/>
      <c r="Z121" s="35"/>
      <c r="AA121" s="35"/>
      <c r="AB121" s="35"/>
      <c r="AC121" s="35"/>
      <c r="AD121" s="35"/>
      <c r="AE121" s="35"/>
      <c r="AR121" s="233" t="s">
        <v>274</v>
      </c>
      <c r="AT121" s="233" t="s">
        <v>269</v>
      </c>
      <c r="AU121" s="233" t="s">
        <v>73</v>
      </c>
      <c r="AY121" s="14" t="s">
        <v>266</v>
      </c>
      <c r="BE121" s="234">
        <f>IF(N121="základní",J121,0)</f>
        <v>0</v>
      </c>
      <c r="BF121" s="234">
        <f>IF(N121="snížená",J121,0)</f>
        <v>0</v>
      </c>
      <c r="BG121" s="234">
        <f>IF(N121="zákl. přenesená",J121,0)</f>
        <v>0</v>
      </c>
      <c r="BH121" s="234">
        <f>IF(N121="sníž. přenesená",J121,0)</f>
        <v>0</v>
      </c>
      <c r="BI121" s="234">
        <f>IF(N121="nulová",J121,0)</f>
        <v>0</v>
      </c>
      <c r="BJ121" s="14" t="s">
        <v>81</v>
      </c>
      <c r="BK121" s="234">
        <f>ROUND(I121*H121,2)</f>
        <v>0</v>
      </c>
      <c r="BL121" s="14" t="s">
        <v>274</v>
      </c>
      <c r="BM121" s="233" t="s">
        <v>283</v>
      </c>
    </row>
    <row r="122" s="2" customFormat="1">
      <c r="A122" s="35"/>
      <c r="B122" s="36"/>
      <c r="C122" s="37"/>
      <c r="D122" s="235" t="s">
        <v>275</v>
      </c>
      <c r="E122" s="37"/>
      <c r="F122" s="236" t="s">
        <v>1496</v>
      </c>
      <c r="G122" s="37"/>
      <c r="H122" s="37"/>
      <c r="I122" s="237"/>
      <c r="J122" s="37"/>
      <c r="K122" s="37"/>
      <c r="L122" s="41"/>
      <c r="M122" s="238"/>
      <c r="N122" s="239"/>
      <c r="O122" s="88"/>
      <c r="P122" s="88"/>
      <c r="Q122" s="88"/>
      <c r="R122" s="88"/>
      <c r="S122" s="88"/>
      <c r="T122" s="89"/>
      <c r="U122" s="35"/>
      <c r="V122" s="35"/>
      <c r="W122" s="35"/>
      <c r="X122" s="35"/>
      <c r="Y122" s="35"/>
      <c r="Z122" s="35"/>
      <c r="AA122" s="35"/>
      <c r="AB122" s="35"/>
      <c r="AC122" s="35"/>
      <c r="AD122" s="35"/>
      <c r="AE122" s="35"/>
      <c r="AT122" s="14" t="s">
        <v>275</v>
      </c>
      <c r="AU122" s="14" t="s">
        <v>73</v>
      </c>
    </row>
    <row r="123" s="2" customFormat="1" ht="78" customHeight="1">
      <c r="A123" s="35"/>
      <c r="B123" s="36"/>
      <c r="C123" s="222" t="s">
        <v>274</v>
      </c>
      <c r="D123" s="222" t="s">
        <v>269</v>
      </c>
      <c r="E123" s="223" t="s">
        <v>305</v>
      </c>
      <c r="F123" s="224" t="s">
        <v>306</v>
      </c>
      <c r="G123" s="225" t="s">
        <v>302</v>
      </c>
      <c r="H123" s="226">
        <v>19.800000000000001</v>
      </c>
      <c r="I123" s="227"/>
      <c r="J123" s="228">
        <f>ROUND(I123*H123,2)</f>
        <v>0</v>
      </c>
      <c r="K123" s="224" t="s">
        <v>273</v>
      </c>
      <c r="L123" s="41"/>
      <c r="M123" s="229" t="s">
        <v>1</v>
      </c>
      <c r="N123" s="230" t="s">
        <v>38</v>
      </c>
      <c r="O123" s="88"/>
      <c r="P123" s="231">
        <f>O123*H123</f>
        <v>0</v>
      </c>
      <c r="Q123" s="231">
        <v>0</v>
      </c>
      <c r="R123" s="231">
        <f>Q123*H123</f>
        <v>0</v>
      </c>
      <c r="S123" s="231">
        <v>0</v>
      </c>
      <c r="T123" s="232">
        <f>S123*H123</f>
        <v>0</v>
      </c>
      <c r="U123" s="35"/>
      <c r="V123" s="35"/>
      <c r="W123" s="35"/>
      <c r="X123" s="35"/>
      <c r="Y123" s="35"/>
      <c r="Z123" s="35"/>
      <c r="AA123" s="35"/>
      <c r="AB123" s="35"/>
      <c r="AC123" s="35"/>
      <c r="AD123" s="35"/>
      <c r="AE123" s="35"/>
      <c r="AR123" s="233" t="s">
        <v>274</v>
      </c>
      <c r="AT123" s="233" t="s">
        <v>269</v>
      </c>
      <c r="AU123" s="233" t="s">
        <v>73</v>
      </c>
      <c r="AY123" s="14" t="s">
        <v>266</v>
      </c>
      <c r="BE123" s="234">
        <f>IF(N123="základní",J123,0)</f>
        <v>0</v>
      </c>
      <c r="BF123" s="234">
        <f>IF(N123="snížená",J123,0)</f>
        <v>0</v>
      </c>
      <c r="BG123" s="234">
        <f>IF(N123="zákl. přenesená",J123,0)</f>
        <v>0</v>
      </c>
      <c r="BH123" s="234">
        <f>IF(N123="sníž. přenesená",J123,0)</f>
        <v>0</v>
      </c>
      <c r="BI123" s="234">
        <f>IF(N123="nulová",J123,0)</f>
        <v>0</v>
      </c>
      <c r="BJ123" s="14" t="s">
        <v>81</v>
      </c>
      <c r="BK123" s="234">
        <f>ROUND(I123*H123,2)</f>
        <v>0</v>
      </c>
      <c r="BL123" s="14" t="s">
        <v>274</v>
      </c>
      <c r="BM123" s="233" t="s">
        <v>286</v>
      </c>
    </row>
    <row r="124" s="2" customFormat="1">
      <c r="A124" s="35"/>
      <c r="B124" s="36"/>
      <c r="C124" s="37"/>
      <c r="D124" s="235" t="s">
        <v>275</v>
      </c>
      <c r="E124" s="37"/>
      <c r="F124" s="236" t="s">
        <v>1497</v>
      </c>
      <c r="G124" s="37"/>
      <c r="H124" s="37"/>
      <c r="I124" s="237"/>
      <c r="J124" s="37"/>
      <c r="K124" s="37"/>
      <c r="L124" s="41"/>
      <c r="M124" s="238"/>
      <c r="N124" s="239"/>
      <c r="O124" s="88"/>
      <c r="P124" s="88"/>
      <c r="Q124" s="88"/>
      <c r="R124" s="88"/>
      <c r="S124" s="88"/>
      <c r="T124" s="89"/>
      <c r="U124" s="35"/>
      <c r="V124" s="35"/>
      <c r="W124" s="35"/>
      <c r="X124" s="35"/>
      <c r="Y124" s="35"/>
      <c r="Z124" s="35"/>
      <c r="AA124" s="35"/>
      <c r="AB124" s="35"/>
      <c r="AC124" s="35"/>
      <c r="AD124" s="35"/>
      <c r="AE124" s="35"/>
      <c r="AT124" s="14" t="s">
        <v>275</v>
      </c>
      <c r="AU124" s="14" t="s">
        <v>73</v>
      </c>
    </row>
    <row r="125" s="2" customFormat="1" ht="101.25" customHeight="1">
      <c r="A125" s="35"/>
      <c r="B125" s="36"/>
      <c r="C125" s="222" t="s">
        <v>267</v>
      </c>
      <c r="D125" s="222" t="s">
        <v>269</v>
      </c>
      <c r="E125" s="223" t="s">
        <v>300</v>
      </c>
      <c r="F125" s="224" t="s">
        <v>301</v>
      </c>
      <c r="G125" s="225" t="s">
        <v>302</v>
      </c>
      <c r="H125" s="226">
        <v>19.800000000000001</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274</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274</v>
      </c>
      <c r="BM125" s="233" t="s">
        <v>290</v>
      </c>
    </row>
    <row r="126" s="2" customFormat="1">
      <c r="A126" s="35"/>
      <c r="B126" s="36"/>
      <c r="C126" s="37"/>
      <c r="D126" s="235" t="s">
        <v>275</v>
      </c>
      <c r="E126" s="37"/>
      <c r="F126" s="236" t="s">
        <v>1498</v>
      </c>
      <c r="G126" s="37"/>
      <c r="H126" s="37"/>
      <c r="I126" s="237"/>
      <c r="J126" s="37"/>
      <c r="K126" s="37"/>
      <c r="L126" s="41"/>
      <c r="M126" s="238"/>
      <c r="N126" s="239"/>
      <c r="O126" s="88"/>
      <c r="P126" s="88"/>
      <c r="Q126" s="88"/>
      <c r="R126" s="88"/>
      <c r="S126" s="88"/>
      <c r="T126" s="89"/>
      <c r="U126" s="35"/>
      <c r="V126" s="35"/>
      <c r="W126" s="35"/>
      <c r="X126" s="35"/>
      <c r="Y126" s="35"/>
      <c r="Z126" s="35"/>
      <c r="AA126" s="35"/>
      <c r="AB126" s="35"/>
      <c r="AC126" s="35"/>
      <c r="AD126" s="35"/>
      <c r="AE126" s="35"/>
      <c r="AT126" s="14" t="s">
        <v>275</v>
      </c>
      <c r="AU126" s="14" t="s">
        <v>73</v>
      </c>
    </row>
    <row r="127" s="2" customFormat="1" ht="111.75" customHeight="1">
      <c r="A127" s="35"/>
      <c r="B127" s="36"/>
      <c r="C127" s="222" t="s">
        <v>283</v>
      </c>
      <c r="D127" s="222" t="s">
        <v>269</v>
      </c>
      <c r="E127" s="223" t="s">
        <v>312</v>
      </c>
      <c r="F127" s="224" t="s">
        <v>313</v>
      </c>
      <c r="G127" s="225" t="s">
        <v>302</v>
      </c>
      <c r="H127" s="226">
        <v>19.800000000000001</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274</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274</v>
      </c>
      <c r="BM127" s="233" t="s">
        <v>8</v>
      </c>
    </row>
    <row r="128" s="2" customFormat="1">
      <c r="A128" s="35"/>
      <c r="B128" s="36"/>
      <c r="C128" s="37"/>
      <c r="D128" s="235" t="s">
        <v>275</v>
      </c>
      <c r="E128" s="37"/>
      <c r="F128" s="236" t="s">
        <v>1499</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275</v>
      </c>
      <c r="AU128" s="14" t="s">
        <v>73</v>
      </c>
    </row>
    <row r="129" s="2" customFormat="1" ht="100.5" customHeight="1">
      <c r="A129" s="35"/>
      <c r="B129" s="36"/>
      <c r="C129" s="222" t="s">
        <v>917</v>
      </c>
      <c r="D129" s="222" t="s">
        <v>269</v>
      </c>
      <c r="E129" s="223" t="s">
        <v>317</v>
      </c>
      <c r="F129" s="224" t="s">
        <v>318</v>
      </c>
      <c r="G129" s="225" t="s">
        <v>302</v>
      </c>
      <c r="H129" s="226">
        <v>19.800000000000001</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274</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274</v>
      </c>
      <c r="BM129" s="233" t="s">
        <v>918</v>
      </c>
    </row>
    <row r="130" s="2" customFormat="1">
      <c r="A130" s="35"/>
      <c r="B130" s="36"/>
      <c r="C130" s="37"/>
      <c r="D130" s="235" t="s">
        <v>275</v>
      </c>
      <c r="E130" s="37"/>
      <c r="F130" s="236" t="s">
        <v>1500</v>
      </c>
      <c r="G130" s="37"/>
      <c r="H130" s="37"/>
      <c r="I130" s="237"/>
      <c r="J130" s="37"/>
      <c r="K130" s="37"/>
      <c r="L130" s="41"/>
      <c r="M130" s="238"/>
      <c r="N130" s="239"/>
      <c r="O130" s="88"/>
      <c r="P130" s="88"/>
      <c r="Q130" s="88"/>
      <c r="R130" s="88"/>
      <c r="S130" s="88"/>
      <c r="T130" s="89"/>
      <c r="U130" s="35"/>
      <c r="V130" s="35"/>
      <c r="W130" s="35"/>
      <c r="X130" s="35"/>
      <c r="Y130" s="35"/>
      <c r="Z130" s="35"/>
      <c r="AA130" s="35"/>
      <c r="AB130" s="35"/>
      <c r="AC130" s="35"/>
      <c r="AD130" s="35"/>
      <c r="AE130" s="35"/>
      <c r="AT130" s="14" t="s">
        <v>275</v>
      </c>
      <c r="AU130" s="14" t="s">
        <v>73</v>
      </c>
    </row>
    <row r="131" s="2" customFormat="1" ht="21.75" customHeight="1">
      <c r="A131" s="35"/>
      <c r="B131" s="36"/>
      <c r="C131" s="240" t="s">
        <v>286</v>
      </c>
      <c r="D131" s="240" t="s">
        <v>329</v>
      </c>
      <c r="E131" s="241" t="s">
        <v>330</v>
      </c>
      <c r="F131" s="242" t="s">
        <v>331</v>
      </c>
      <c r="G131" s="243" t="s">
        <v>302</v>
      </c>
      <c r="H131" s="244">
        <v>22</v>
      </c>
      <c r="I131" s="245"/>
      <c r="J131" s="246">
        <f>ROUND(I131*H131,2)</f>
        <v>0</v>
      </c>
      <c r="K131" s="242" t="s">
        <v>273</v>
      </c>
      <c r="L131" s="247"/>
      <c r="M131" s="248" t="s">
        <v>1</v>
      </c>
      <c r="N131" s="249" t="s">
        <v>38</v>
      </c>
      <c r="O131" s="88"/>
      <c r="P131" s="231">
        <f>O131*H131</f>
        <v>0</v>
      </c>
      <c r="Q131" s="231">
        <v>1</v>
      </c>
      <c r="R131" s="231">
        <f>Q131*H131</f>
        <v>22</v>
      </c>
      <c r="S131" s="231">
        <v>0</v>
      </c>
      <c r="T131" s="232">
        <f>S131*H131</f>
        <v>0</v>
      </c>
      <c r="U131" s="35"/>
      <c r="V131" s="35"/>
      <c r="W131" s="35"/>
      <c r="X131" s="35"/>
      <c r="Y131" s="35"/>
      <c r="Z131" s="35"/>
      <c r="AA131" s="35"/>
      <c r="AB131" s="35"/>
      <c r="AC131" s="35"/>
      <c r="AD131" s="35"/>
      <c r="AE131" s="35"/>
      <c r="AR131" s="233" t="s">
        <v>286</v>
      </c>
      <c r="AT131" s="233" t="s">
        <v>329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274</v>
      </c>
      <c r="BM131" s="233" t="s">
        <v>297</v>
      </c>
    </row>
    <row r="132" s="2" customFormat="1">
      <c r="A132" s="35"/>
      <c r="B132" s="36"/>
      <c r="C132" s="37"/>
      <c r="D132" s="235" t="s">
        <v>275</v>
      </c>
      <c r="E132" s="37"/>
      <c r="F132" s="236" t="s">
        <v>1501</v>
      </c>
      <c r="G132" s="37"/>
      <c r="H132" s="37"/>
      <c r="I132" s="237"/>
      <c r="J132" s="37"/>
      <c r="K132" s="37"/>
      <c r="L132" s="41"/>
      <c r="M132" s="238"/>
      <c r="N132" s="239"/>
      <c r="O132" s="88"/>
      <c r="P132" s="88"/>
      <c r="Q132" s="88"/>
      <c r="R132" s="88"/>
      <c r="S132" s="88"/>
      <c r="T132" s="89"/>
      <c r="U132" s="35"/>
      <c r="V132" s="35"/>
      <c r="W132" s="35"/>
      <c r="X132" s="35"/>
      <c r="Y132" s="35"/>
      <c r="Z132" s="35"/>
      <c r="AA132" s="35"/>
      <c r="AB132" s="35"/>
      <c r="AC132" s="35"/>
      <c r="AD132" s="35"/>
      <c r="AE132" s="35"/>
      <c r="AT132" s="14" t="s">
        <v>275</v>
      </c>
      <c r="AU132" s="14" t="s">
        <v>73</v>
      </c>
    </row>
    <row r="133" s="2" customFormat="1" ht="101.25" customHeight="1">
      <c r="A133" s="35"/>
      <c r="B133" s="36"/>
      <c r="C133" s="222" t="s">
        <v>299</v>
      </c>
      <c r="D133" s="222" t="s">
        <v>269</v>
      </c>
      <c r="E133" s="223" t="s">
        <v>300</v>
      </c>
      <c r="F133" s="224" t="s">
        <v>301</v>
      </c>
      <c r="G133" s="225" t="s">
        <v>302</v>
      </c>
      <c r="H133" s="226">
        <v>22</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274</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274</v>
      </c>
      <c r="BM133" s="233" t="s">
        <v>303</v>
      </c>
    </row>
    <row r="134" s="2" customFormat="1">
      <c r="A134" s="35"/>
      <c r="B134" s="36"/>
      <c r="C134" s="37"/>
      <c r="D134" s="235" t="s">
        <v>275</v>
      </c>
      <c r="E134" s="37"/>
      <c r="F134" s="236" t="s">
        <v>1502</v>
      </c>
      <c r="G134" s="37"/>
      <c r="H134" s="37"/>
      <c r="I134" s="237"/>
      <c r="J134" s="37"/>
      <c r="K134" s="37"/>
      <c r="L134" s="41"/>
      <c r="M134" s="238"/>
      <c r="N134" s="239"/>
      <c r="O134" s="88"/>
      <c r="P134" s="88"/>
      <c r="Q134" s="88"/>
      <c r="R134" s="88"/>
      <c r="S134" s="88"/>
      <c r="T134" s="89"/>
      <c r="U134" s="35"/>
      <c r="V134" s="35"/>
      <c r="W134" s="35"/>
      <c r="X134" s="35"/>
      <c r="Y134" s="35"/>
      <c r="Z134" s="35"/>
      <c r="AA134" s="35"/>
      <c r="AB134" s="35"/>
      <c r="AC134" s="35"/>
      <c r="AD134" s="35"/>
      <c r="AE134" s="35"/>
      <c r="AT134" s="14" t="s">
        <v>275</v>
      </c>
      <c r="AU134" s="14" t="s">
        <v>73</v>
      </c>
    </row>
    <row r="135" s="2" customFormat="1" ht="111.75" customHeight="1">
      <c r="A135" s="35"/>
      <c r="B135" s="36"/>
      <c r="C135" s="222" t="s">
        <v>290</v>
      </c>
      <c r="D135" s="222" t="s">
        <v>269</v>
      </c>
      <c r="E135" s="223" t="s">
        <v>312</v>
      </c>
      <c r="F135" s="224" t="s">
        <v>313</v>
      </c>
      <c r="G135" s="225" t="s">
        <v>302</v>
      </c>
      <c r="H135" s="226">
        <v>88</v>
      </c>
      <c r="I135" s="227"/>
      <c r="J135" s="228">
        <f>ROUND(I135*H135,2)</f>
        <v>0</v>
      </c>
      <c r="K135" s="224" t="s">
        <v>273</v>
      </c>
      <c r="L135" s="41"/>
      <c r="M135" s="229" t="s">
        <v>1</v>
      </c>
      <c r="N135" s="230"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274</v>
      </c>
      <c r="AT135" s="233" t="s">
        <v>269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274</v>
      </c>
      <c r="BM135" s="233" t="s">
        <v>307</v>
      </c>
    </row>
    <row r="136" s="2" customFormat="1">
      <c r="A136" s="35"/>
      <c r="B136" s="36"/>
      <c r="C136" s="37"/>
      <c r="D136" s="235" t="s">
        <v>275</v>
      </c>
      <c r="E136" s="37"/>
      <c r="F136" s="236" t="s">
        <v>1503</v>
      </c>
      <c r="G136" s="37"/>
      <c r="H136" s="37"/>
      <c r="I136" s="237"/>
      <c r="J136" s="37"/>
      <c r="K136" s="37"/>
      <c r="L136" s="41"/>
      <c r="M136" s="238"/>
      <c r="N136" s="239"/>
      <c r="O136" s="88"/>
      <c r="P136" s="88"/>
      <c r="Q136" s="88"/>
      <c r="R136" s="88"/>
      <c r="S136" s="88"/>
      <c r="T136" s="89"/>
      <c r="U136" s="35"/>
      <c r="V136" s="35"/>
      <c r="W136" s="35"/>
      <c r="X136" s="35"/>
      <c r="Y136" s="35"/>
      <c r="Z136" s="35"/>
      <c r="AA136" s="35"/>
      <c r="AB136" s="35"/>
      <c r="AC136" s="35"/>
      <c r="AD136" s="35"/>
      <c r="AE136" s="35"/>
      <c r="AT136" s="14" t="s">
        <v>275</v>
      </c>
      <c r="AU136" s="14" t="s">
        <v>73</v>
      </c>
    </row>
    <row r="137" s="2" customFormat="1" ht="180.75" customHeight="1">
      <c r="A137" s="35"/>
      <c r="B137" s="36"/>
      <c r="C137" s="222" t="s">
        <v>309</v>
      </c>
      <c r="D137" s="222" t="s">
        <v>269</v>
      </c>
      <c r="E137" s="223" t="s">
        <v>339</v>
      </c>
      <c r="F137" s="224" t="s">
        <v>340</v>
      </c>
      <c r="G137" s="225" t="s">
        <v>272</v>
      </c>
      <c r="H137" s="226">
        <v>12</v>
      </c>
      <c r="I137" s="227"/>
      <c r="J137" s="228">
        <f>ROUND(I137*H137,2)</f>
        <v>0</v>
      </c>
      <c r="K137" s="224" t="s">
        <v>273</v>
      </c>
      <c r="L137" s="41"/>
      <c r="M137" s="229" t="s">
        <v>1</v>
      </c>
      <c r="N137" s="230"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274</v>
      </c>
      <c r="AT137" s="233" t="s">
        <v>269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274</v>
      </c>
      <c r="BM137" s="233" t="s">
        <v>310</v>
      </c>
    </row>
    <row r="138" s="2" customFormat="1">
      <c r="A138" s="35"/>
      <c r="B138" s="36"/>
      <c r="C138" s="37"/>
      <c r="D138" s="235" t="s">
        <v>275</v>
      </c>
      <c r="E138" s="37"/>
      <c r="F138" s="236" t="s">
        <v>1504</v>
      </c>
      <c r="G138" s="37"/>
      <c r="H138" s="37"/>
      <c r="I138" s="237"/>
      <c r="J138" s="37"/>
      <c r="K138" s="37"/>
      <c r="L138" s="41"/>
      <c r="M138" s="238"/>
      <c r="N138" s="239"/>
      <c r="O138" s="88"/>
      <c r="P138" s="88"/>
      <c r="Q138" s="88"/>
      <c r="R138" s="88"/>
      <c r="S138" s="88"/>
      <c r="T138" s="89"/>
      <c r="U138" s="35"/>
      <c r="V138" s="35"/>
      <c r="W138" s="35"/>
      <c r="X138" s="35"/>
      <c r="Y138" s="35"/>
      <c r="Z138" s="35"/>
      <c r="AA138" s="35"/>
      <c r="AB138" s="35"/>
      <c r="AC138" s="35"/>
      <c r="AD138" s="35"/>
      <c r="AE138" s="35"/>
      <c r="AT138" s="14" t="s">
        <v>275</v>
      </c>
      <c r="AU138" s="14" t="s">
        <v>73</v>
      </c>
    </row>
    <row r="139" s="2" customFormat="1" ht="180.75" customHeight="1">
      <c r="A139" s="35"/>
      <c r="B139" s="36"/>
      <c r="C139" s="222" t="s">
        <v>8</v>
      </c>
      <c r="D139" s="222" t="s">
        <v>269</v>
      </c>
      <c r="E139" s="223" t="s">
        <v>343</v>
      </c>
      <c r="F139" s="224" t="s">
        <v>344</v>
      </c>
      <c r="G139" s="225" t="s">
        <v>272</v>
      </c>
      <c r="H139" s="226">
        <v>10</v>
      </c>
      <c r="I139" s="227"/>
      <c r="J139" s="228">
        <f>ROUND(I139*H139,2)</f>
        <v>0</v>
      </c>
      <c r="K139" s="224" t="s">
        <v>273</v>
      </c>
      <c r="L139" s="41"/>
      <c r="M139" s="229" t="s">
        <v>1</v>
      </c>
      <c r="N139" s="230"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274</v>
      </c>
      <c r="AT139" s="233" t="s">
        <v>269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274</v>
      </c>
      <c r="BM139" s="233" t="s">
        <v>314</v>
      </c>
    </row>
    <row r="140" s="2" customFormat="1">
      <c r="A140" s="35"/>
      <c r="B140" s="36"/>
      <c r="C140" s="37"/>
      <c r="D140" s="235" t="s">
        <v>275</v>
      </c>
      <c r="E140" s="37"/>
      <c r="F140" s="236" t="s">
        <v>1505</v>
      </c>
      <c r="G140" s="37"/>
      <c r="H140" s="37"/>
      <c r="I140" s="237"/>
      <c r="J140" s="37"/>
      <c r="K140" s="37"/>
      <c r="L140" s="41"/>
      <c r="M140" s="238"/>
      <c r="N140" s="239"/>
      <c r="O140" s="88"/>
      <c r="P140" s="88"/>
      <c r="Q140" s="88"/>
      <c r="R140" s="88"/>
      <c r="S140" s="88"/>
      <c r="T140" s="89"/>
      <c r="U140" s="35"/>
      <c r="V140" s="35"/>
      <c r="W140" s="35"/>
      <c r="X140" s="35"/>
      <c r="Y140" s="35"/>
      <c r="Z140" s="35"/>
      <c r="AA140" s="35"/>
      <c r="AB140" s="35"/>
      <c r="AC140" s="35"/>
      <c r="AD140" s="35"/>
      <c r="AE140" s="35"/>
      <c r="AT140" s="14" t="s">
        <v>275</v>
      </c>
      <c r="AU140" s="14" t="s">
        <v>73</v>
      </c>
    </row>
    <row r="141" s="2" customFormat="1" ht="194.4" customHeight="1">
      <c r="A141" s="35"/>
      <c r="B141" s="36"/>
      <c r="C141" s="222" t="s">
        <v>316</v>
      </c>
      <c r="D141" s="222" t="s">
        <v>269</v>
      </c>
      <c r="E141" s="223" t="s">
        <v>348</v>
      </c>
      <c r="F141" s="224" t="s">
        <v>349</v>
      </c>
      <c r="G141" s="225" t="s">
        <v>272</v>
      </c>
      <c r="H141" s="226">
        <v>27</v>
      </c>
      <c r="I141" s="227"/>
      <c r="J141" s="228">
        <f>ROUND(I141*H141,2)</f>
        <v>0</v>
      </c>
      <c r="K141" s="224" t="s">
        <v>273</v>
      </c>
      <c r="L141" s="41"/>
      <c r="M141" s="229" t="s">
        <v>1</v>
      </c>
      <c r="N141" s="230"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274</v>
      </c>
      <c r="AT141" s="233" t="s">
        <v>269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274</v>
      </c>
      <c r="BM141" s="233" t="s">
        <v>319</v>
      </c>
    </row>
    <row r="142" s="2" customFormat="1">
      <c r="A142" s="35"/>
      <c r="B142" s="36"/>
      <c r="C142" s="37"/>
      <c r="D142" s="235" t="s">
        <v>275</v>
      </c>
      <c r="E142" s="37"/>
      <c r="F142" s="236" t="s">
        <v>1276</v>
      </c>
      <c r="G142" s="37"/>
      <c r="H142" s="37"/>
      <c r="I142" s="237"/>
      <c r="J142" s="37"/>
      <c r="K142" s="37"/>
      <c r="L142" s="41"/>
      <c r="M142" s="238"/>
      <c r="N142" s="239"/>
      <c r="O142" s="88"/>
      <c r="P142" s="88"/>
      <c r="Q142" s="88"/>
      <c r="R142" s="88"/>
      <c r="S142" s="88"/>
      <c r="T142" s="89"/>
      <c r="U142" s="35"/>
      <c r="V142" s="35"/>
      <c r="W142" s="35"/>
      <c r="X142" s="35"/>
      <c r="Y142" s="35"/>
      <c r="Z142" s="35"/>
      <c r="AA142" s="35"/>
      <c r="AB142" s="35"/>
      <c r="AC142" s="35"/>
      <c r="AD142" s="35"/>
      <c r="AE142" s="35"/>
      <c r="AT142" s="14" t="s">
        <v>275</v>
      </c>
      <c r="AU142" s="14" t="s">
        <v>73</v>
      </c>
    </row>
    <row r="143" s="2" customFormat="1" ht="194.4" customHeight="1">
      <c r="A143" s="35"/>
      <c r="B143" s="36"/>
      <c r="C143" s="222" t="s">
        <v>918</v>
      </c>
      <c r="D143" s="222" t="s">
        <v>269</v>
      </c>
      <c r="E143" s="223" t="s">
        <v>352</v>
      </c>
      <c r="F143" s="224" t="s">
        <v>353</v>
      </c>
      <c r="G143" s="225" t="s">
        <v>272</v>
      </c>
      <c r="H143" s="226">
        <v>2</v>
      </c>
      <c r="I143" s="227"/>
      <c r="J143" s="228">
        <f>ROUND(I143*H143,2)</f>
        <v>0</v>
      </c>
      <c r="K143" s="224" t="s">
        <v>273</v>
      </c>
      <c r="L143" s="41"/>
      <c r="M143" s="229" t="s">
        <v>1</v>
      </c>
      <c r="N143" s="230"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274</v>
      </c>
      <c r="AT143" s="233" t="s">
        <v>269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274</v>
      </c>
      <c r="BM143" s="233" t="s">
        <v>370</v>
      </c>
    </row>
    <row r="144" s="2" customFormat="1">
      <c r="A144" s="35"/>
      <c r="B144" s="36"/>
      <c r="C144" s="37"/>
      <c r="D144" s="235" t="s">
        <v>275</v>
      </c>
      <c r="E144" s="37"/>
      <c r="F144" s="236" t="s">
        <v>1420</v>
      </c>
      <c r="G144" s="37"/>
      <c r="H144" s="37"/>
      <c r="I144" s="237"/>
      <c r="J144" s="37"/>
      <c r="K144" s="37"/>
      <c r="L144" s="41"/>
      <c r="M144" s="238"/>
      <c r="N144" s="239"/>
      <c r="O144" s="88"/>
      <c r="P144" s="88"/>
      <c r="Q144" s="88"/>
      <c r="R144" s="88"/>
      <c r="S144" s="88"/>
      <c r="T144" s="89"/>
      <c r="U144" s="35"/>
      <c r="V144" s="35"/>
      <c r="W144" s="35"/>
      <c r="X144" s="35"/>
      <c r="Y144" s="35"/>
      <c r="Z144" s="35"/>
      <c r="AA144" s="35"/>
      <c r="AB144" s="35"/>
      <c r="AC144" s="35"/>
      <c r="AD144" s="35"/>
      <c r="AE144" s="35"/>
      <c r="AT144" s="14" t="s">
        <v>275</v>
      </c>
      <c r="AU144" s="14" t="s">
        <v>73</v>
      </c>
    </row>
    <row r="145" s="2" customFormat="1" ht="78" customHeight="1">
      <c r="A145" s="35"/>
      <c r="B145" s="36"/>
      <c r="C145" s="222" t="s">
        <v>321</v>
      </c>
      <c r="D145" s="222" t="s">
        <v>269</v>
      </c>
      <c r="E145" s="223" t="s">
        <v>357</v>
      </c>
      <c r="F145" s="224" t="s">
        <v>358</v>
      </c>
      <c r="G145" s="225" t="s">
        <v>272</v>
      </c>
      <c r="H145" s="226">
        <v>100</v>
      </c>
      <c r="I145" s="227"/>
      <c r="J145" s="228">
        <f>ROUND(I145*H145,2)</f>
        <v>0</v>
      </c>
      <c r="K145" s="224" t="s">
        <v>273</v>
      </c>
      <c r="L145" s="41"/>
      <c r="M145" s="229" t="s">
        <v>1</v>
      </c>
      <c r="N145" s="230"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274</v>
      </c>
      <c r="AT145" s="233" t="s">
        <v>269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274</v>
      </c>
      <c r="BM145" s="233" t="s">
        <v>324</v>
      </c>
    </row>
    <row r="146" s="2" customFormat="1">
      <c r="A146" s="35"/>
      <c r="B146" s="36"/>
      <c r="C146" s="37"/>
      <c r="D146" s="235" t="s">
        <v>275</v>
      </c>
      <c r="E146" s="37"/>
      <c r="F146" s="236" t="s">
        <v>741</v>
      </c>
      <c r="G146" s="37"/>
      <c r="H146" s="37"/>
      <c r="I146" s="237"/>
      <c r="J146" s="37"/>
      <c r="K146" s="37"/>
      <c r="L146" s="41"/>
      <c r="M146" s="238"/>
      <c r="N146" s="239"/>
      <c r="O146" s="88"/>
      <c r="P146" s="88"/>
      <c r="Q146" s="88"/>
      <c r="R146" s="88"/>
      <c r="S146" s="88"/>
      <c r="T146" s="89"/>
      <c r="U146" s="35"/>
      <c r="V146" s="35"/>
      <c r="W146" s="35"/>
      <c r="X146" s="35"/>
      <c r="Y146" s="35"/>
      <c r="Z146" s="35"/>
      <c r="AA146" s="35"/>
      <c r="AB146" s="35"/>
      <c r="AC146" s="35"/>
      <c r="AD146" s="35"/>
      <c r="AE146" s="35"/>
      <c r="AT146" s="14" t="s">
        <v>275</v>
      </c>
      <c r="AU146" s="14" t="s">
        <v>73</v>
      </c>
    </row>
    <row r="147" s="2" customFormat="1" ht="78" customHeight="1">
      <c r="A147" s="35"/>
      <c r="B147" s="36"/>
      <c r="C147" s="222" t="s">
        <v>297</v>
      </c>
      <c r="D147" s="222" t="s">
        <v>269</v>
      </c>
      <c r="E147" s="223" t="s">
        <v>361</v>
      </c>
      <c r="F147" s="224" t="s">
        <v>362</v>
      </c>
      <c r="G147" s="225" t="s">
        <v>272</v>
      </c>
      <c r="H147" s="226">
        <v>100</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274</v>
      </c>
      <c r="AT147" s="233" t="s">
        <v>269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274</v>
      </c>
      <c r="BM147" s="233" t="s">
        <v>327</v>
      </c>
    </row>
    <row r="148" s="2" customFormat="1">
      <c r="A148" s="35"/>
      <c r="B148" s="36"/>
      <c r="C148" s="37"/>
      <c r="D148" s="235" t="s">
        <v>275</v>
      </c>
      <c r="E148" s="37"/>
      <c r="F148" s="236" t="s">
        <v>1044</v>
      </c>
      <c r="G148" s="37"/>
      <c r="H148" s="37"/>
      <c r="I148" s="237"/>
      <c r="J148" s="37"/>
      <c r="K148" s="37"/>
      <c r="L148" s="41"/>
      <c r="M148" s="238"/>
      <c r="N148" s="239"/>
      <c r="O148" s="88"/>
      <c r="P148" s="88"/>
      <c r="Q148" s="88"/>
      <c r="R148" s="88"/>
      <c r="S148" s="88"/>
      <c r="T148" s="89"/>
      <c r="U148" s="35"/>
      <c r="V148" s="35"/>
      <c r="W148" s="35"/>
      <c r="X148" s="35"/>
      <c r="Y148" s="35"/>
      <c r="Z148" s="35"/>
      <c r="AA148" s="35"/>
      <c r="AB148" s="35"/>
      <c r="AC148" s="35"/>
      <c r="AD148" s="35"/>
      <c r="AE148" s="35"/>
      <c r="AT148" s="14" t="s">
        <v>275</v>
      </c>
      <c r="AU148" s="14" t="s">
        <v>73</v>
      </c>
    </row>
    <row r="149" s="2" customFormat="1" ht="66.75" customHeight="1">
      <c r="A149" s="35"/>
      <c r="B149" s="36"/>
      <c r="C149" s="222" t="s">
        <v>328</v>
      </c>
      <c r="D149" s="222" t="s">
        <v>269</v>
      </c>
      <c r="E149" s="223" t="s">
        <v>366</v>
      </c>
      <c r="F149" s="224" t="s">
        <v>367</v>
      </c>
      <c r="G149" s="225" t="s">
        <v>272</v>
      </c>
      <c r="H149" s="226">
        <v>5500</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274</v>
      </c>
      <c r="AT149" s="233" t="s">
        <v>269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274</v>
      </c>
      <c r="BM149" s="233" t="s">
        <v>332</v>
      </c>
    </row>
    <row r="150" s="2" customFormat="1">
      <c r="A150" s="35"/>
      <c r="B150" s="36"/>
      <c r="C150" s="37"/>
      <c r="D150" s="235" t="s">
        <v>275</v>
      </c>
      <c r="E150" s="37"/>
      <c r="F150" s="236" t="s">
        <v>1422</v>
      </c>
      <c r="G150" s="37"/>
      <c r="H150" s="37"/>
      <c r="I150" s="237"/>
      <c r="J150" s="37"/>
      <c r="K150" s="37"/>
      <c r="L150" s="41"/>
      <c r="M150" s="238"/>
      <c r="N150" s="239"/>
      <c r="O150" s="88"/>
      <c r="P150" s="88"/>
      <c r="Q150" s="88"/>
      <c r="R150" s="88"/>
      <c r="S150" s="88"/>
      <c r="T150" s="89"/>
      <c r="U150" s="35"/>
      <c r="V150" s="35"/>
      <c r="W150" s="35"/>
      <c r="X150" s="35"/>
      <c r="Y150" s="35"/>
      <c r="Z150" s="35"/>
      <c r="AA150" s="35"/>
      <c r="AB150" s="35"/>
      <c r="AC150" s="35"/>
      <c r="AD150" s="35"/>
      <c r="AE150" s="35"/>
      <c r="AT150" s="14" t="s">
        <v>275</v>
      </c>
      <c r="AU150" s="14" t="s">
        <v>73</v>
      </c>
    </row>
    <row r="151" s="2" customFormat="1" ht="66.75" customHeight="1">
      <c r="A151" s="35"/>
      <c r="B151" s="36"/>
      <c r="C151" s="222" t="s">
        <v>303</v>
      </c>
      <c r="D151" s="222" t="s">
        <v>269</v>
      </c>
      <c r="E151" s="223" t="s">
        <v>371</v>
      </c>
      <c r="F151" s="224" t="s">
        <v>372</v>
      </c>
      <c r="G151" s="225" t="s">
        <v>272</v>
      </c>
      <c r="H151" s="226">
        <v>20</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274</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274</v>
      </c>
      <c r="BM151" s="233" t="s">
        <v>407</v>
      </c>
    </row>
    <row r="152" s="2" customFormat="1">
      <c r="A152" s="35"/>
      <c r="B152" s="36"/>
      <c r="C152" s="37"/>
      <c r="D152" s="235" t="s">
        <v>275</v>
      </c>
      <c r="E152" s="37"/>
      <c r="F152" s="236" t="s">
        <v>1423</v>
      </c>
      <c r="G152" s="37"/>
      <c r="H152" s="37"/>
      <c r="I152" s="237"/>
      <c r="J152" s="37"/>
      <c r="K152" s="37"/>
      <c r="L152" s="41"/>
      <c r="M152" s="238"/>
      <c r="N152" s="239"/>
      <c r="O152" s="88"/>
      <c r="P152" s="88"/>
      <c r="Q152" s="88"/>
      <c r="R152" s="88"/>
      <c r="S152" s="88"/>
      <c r="T152" s="89"/>
      <c r="U152" s="35"/>
      <c r="V152" s="35"/>
      <c r="W152" s="35"/>
      <c r="X152" s="35"/>
      <c r="Y152" s="35"/>
      <c r="Z152" s="35"/>
      <c r="AA152" s="35"/>
      <c r="AB152" s="35"/>
      <c r="AC152" s="35"/>
      <c r="AD152" s="35"/>
      <c r="AE152" s="35"/>
      <c r="AT152" s="14" t="s">
        <v>275</v>
      </c>
      <c r="AU152" s="14" t="s">
        <v>73</v>
      </c>
    </row>
    <row r="153" s="2" customFormat="1" ht="90" customHeight="1">
      <c r="A153" s="35"/>
      <c r="B153" s="36"/>
      <c r="C153" s="222" t="s">
        <v>73</v>
      </c>
      <c r="D153" s="222" t="s">
        <v>269</v>
      </c>
      <c r="E153" s="223" t="s">
        <v>376</v>
      </c>
      <c r="F153" s="224" t="s">
        <v>377</v>
      </c>
      <c r="G153" s="225" t="s">
        <v>302</v>
      </c>
      <c r="H153" s="226">
        <v>27.027999999999999</v>
      </c>
      <c r="I153" s="227"/>
      <c r="J153" s="228">
        <f>ROUND(I153*H153,2)</f>
        <v>0</v>
      </c>
      <c r="K153" s="224" t="s">
        <v>273</v>
      </c>
      <c r="L153" s="41"/>
      <c r="M153" s="229" t="s">
        <v>1</v>
      </c>
      <c r="N153" s="230"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274</v>
      </c>
      <c r="AT153" s="233" t="s">
        <v>269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274</v>
      </c>
      <c r="BM153" s="233" t="s">
        <v>335</v>
      </c>
    </row>
    <row r="154" s="2" customFormat="1">
      <c r="A154" s="35"/>
      <c r="B154" s="36"/>
      <c r="C154" s="37"/>
      <c r="D154" s="235" t="s">
        <v>275</v>
      </c>
      <c r="E154" s="37"/>
      <c r="F154" s="236" t="s">
        <v>1506</v>
      </c>
      <c r="G154" s="37"/>
      <c r="H154" s="37"/>
      <c r="I154" s="237"/>
      <c r="J154" s="37"/>
      <c r="K154" s="37"/>
      <c r="L154" s="41"/>
      <c r="M154" s="238"/>
      <c r="N154" s="239"/>
      <c r="O154" s="88"/>
      <c r="P154" s="88"/>
      <c r="Q154" s="88"/>
      <c r="R154" s="88"/>
      <c r="S154" s="88"/>
      <c r="T154" s="89"/>
      <c r="U154" s="35"/>
      <c r="V154" s="35"/>
      <c r="W154" s="35"/>
      <c r="X154" s="35"/>
      <c r="Y154" s="35"/>
      <c r="Z154" s="35"/>
      <c r="AA154" s="35"/>
      <c r="AB154" s="35"/>
      <c r="AC154" s="35"/>
      <c r="AD154" s="35"/>
      <c r="AE154" s="35"/>
      <c r="AT154" s="14" t="s">
        <v>275</v>
      </c>
      <c r="AU154" s="14" t="s">
        <v>73</v>
      </c>
    </row>
    <row r="155" s="2" customFormat="1" ht="114.9" customHeight="1">
      <c r="A155" s="35"/>
      <c r="B155" s="36"/>
      <c r="C155" s="222" t="s">
        <v>334</v>
      </c>
      <c r="D155" s="222" t="s">
        <v>269</v>
      </c>
      <c r="E155" s="223" t="s">
        <v>380</v>
      </c>
      <c r="F155" s="224" t="s">
        <v>381</v>
      </c>
      <c r="G155" s="225" t="s">
        <v>302</v>
      </c>
      <c r="H155" s="226">
        <v>27.027999999999999</v>
      </c>
      <c r="I155" s="227"/>
      <c r="J155" s="228">
        <f>ROUND(I155*H155,2)</f>
        <v>0</v>
      </c>
      <c r="K155" s="224" t="s">
        <v>273</v>
      </c>
      <c r="L155" s="41"/>
      <c r="M155" s="229" t="s">
        <v>1</v>
      </c>
      <c r="N155" s="230"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274</v>
      </c>
      <c r="AT155" s="233" t="s">
        <v>269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274</v>
      </c>
      <c r="BM155" s="233" t="s">
        <v>337</v>
      </c>
    </row>
    <row r="156" s="2" customFormat="1">
      <c r="A156" s="35"/>
      <c r="B156" s="36"/>
      <c r="C156" s="37"/>
      <c r="D156" s="235" t="s">
        <v>275</v>
      </c>
      <c r="E156" s="37"/>
      <c r="F156" s="236" t="s">
        <v>1507</v>
      </c>
      <c r="G156" s="37"/>
      <c r="H156" s="37"/>
      <c r="I156" s="237"/>
      <c r="J156" s="37"/>
      <c r="K156" s="37"/>
      <c r="L156" s="41"/>
      <c r="M156" s="238"/>
      <c r="N156" s="239"/>
      <c r="O156" s="88"/>
      <c r="P156" s="88"/>
      <c r="Q156" s="88"/>
      <c r="R156" s="88"/>
      <c r="S156" s="88"/>
      <c r="T156" s="89"/>
      <c r="U156" s="35"/>
      <c r="V156" s="35"/>
      <c r="W156" s="35"/>
      <c r="X156" s="35"/>
      <c r="Y156" s="35"/>
      <c r="Z156" s="35"/>
      <c r="AA156" s="35"/>
      <c r="AB156" s="35"/>
      <c r="AC156" s="35"/>
      <c r="AD156" s="35"/>
      <c r="AE156" s="35"/>
      <c r="AT156" s="14" t="s">
        <v>275</v>
      </c>
      <c r="AU156" s="14" t="s">
        <v>73</v>
      </c>
    </row>
    <row r="157" s="2" customFormat="1" ht="90" customHeight="1">
      <c r="A157" s="35"/>
      <c r="B157" s="36"/>
      <c r="C157" s="222" t="s">
        <v>73</v>
      </c>
      <c r="D157" s="222" t="s">
        <v>269</v>
      </c>
      <c r="E157" s="223" t="s">
        <v>376</v>
      </c>
      <c r="F157" s="224" t="s">
        <v>377</v>
      </c>
      <c r="G157" s="225" t="s">
        <v>302</v>
      </c>
      <c r="H157" s="226">
        <v>27.027999999999999</v>
      </c>
      <c r="I157" s="227"/>
      <c r="J157" s="228">
        <f>ROUND(I157*H157,2)</f>
        <v>0</v>
      </c>
      <c r="K157" s="224" t="s">
        <v>273</v>
      </c>
      <c r="L157" s="41"/>
      <c r="M157" s="229" t="s">
        <v>1</v>
      </c>
      <c r="N157" s="230" t="s">
        <v>38</v>
      </c>
      <c r="O157" s="88"/>
      <c r="P157" s="231">
        <f>O157*H157</f>
        <v>0</v>
      </c>
      <c r="Q157" s="231">
        <v>0</v>
      </c>
      <c r="R157" s="231">
        <f>Q157*H157</f>
        <v>0</v>
      </c>
      <c r="S157" s="231">
        <v>0</v>
      </c>
      <c r="T157" s="232">
        <f>S157*H157</f>
        <v>0</v>
      </c>
      <c r="U157" s="35"/>
      <c r="V157" s="35"/>
      <c r="W157" s="35"/>
      <c r="X157" s="35"/>
      <c r="Y157" s="35"/>
      <c r="Z157" s="35"/>
      <c r="AA157" s="35"/>
      <c r="AB157" s="35"/>
      <c r="AC157" s="35"/>
      <c r="AD157" s="35"/>
      <c r="AE157" s="35"/>
      <c r="AR157" s="233" t="s">
        <v>274</v>
      </c>
      <c r="AT157" s="233" t="s">
        <v>269</v>
      </c>
      <c r="AU157" s="233" t="s">
        <v>73</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274</v>
      </c>
      <c r="BM157" s="233" t="s">
        <v>341</v>
      </c>
    </row>
    <row r="158" s="2" customFormat="1">
      <c r="A158" s="35"/>
      <c r="B158" s="36"/>
      <c r="C158" s="37"/>
      <c r="D158" s="235" t="s">
        <v>275</v>
      </c>
      <c r="E158" s="37"/>
      <c r="F158" s="236" t="s">
        <v>1508</v>
      </c>
      <c r="G158" s="37"/>
      <c r="H158" s="37"/>
      <c r="I158" s="237"/>
      <c r="J158" s="37"/>
      <c r="K158" s="37"/>
      <c r="L158" s="41"/>
      <c r="M158" s="238"/>
      <c r="N158" s="239"/>
      <c r="O158" s="88"/>
      <c r="P158" s="88"/>
      <c r="Q158" s="88"/>
      <c r="R158" s="88"/>
      <c r="S158" s="88"/>
      <c r="T158" s="89"/>
      <c r="U158" s="35"/>
      <c r="V158" s="35"/>
      <c r="W158" s="35"/>
      <c r="X158" s="35"/>
      <c r="Y158" s="35"/>
      <c r="Z158" s="35"/>
      <c r="AA158" s="35"/>
      <c r="AB158" s="35"/>
      <c r="AC158" s="35"/>
      <c r="AD158" s="35"/>
      <c r="AE158" s="35"/>
      <c r="AT158" s="14" t="s">
        <v>275</v>
      </c>
      <c r="AU158" s="14" t="s">
        <v>73</v>
      </c>
    </row>
    <row r="159" s="2" customFormat="1" ht="114.9" customHeight="1">
      <c r="A159" s="35"/>
      <c r="B159" s="36"/>
      <c r="C159" s="222" t="s">
        <v>73</v>
      </c>
      <c r="D159" s="222" t="s">
        <v>269</v>
      </c>
      <c r="E159" s="223" t="s">
        <v>380</v>
      </c>
      <c r="F159" s="224" t="s">
        <v>381</v>
      </c>
      <c r="G159" s="225" t="s">
        <v>302</v>
      </c>
      <c r="H159" s="226">
        <v>27.027999999999999</v>
      </c>
      <c r="I159" s="227"/>
      <c r="J159" s="228">
        <f>ROUND(I159*H159,2)</f>
        <v>0</v>
      </c>
      <c r="K159" s="224" t="s">
        <v>273</v>
      </c>
      <c r="L159" s="41"/>
      <c r="M159" s="229" t="s">
        <v>1</v>
      </c>
      <c r="N159" s="230" t="s">
        <v>38</v>
      </c>
      <c r="O159" s="88"/>
      <c r="P159" s="231">
        <f>O159*H159</f>
        <v>0</v>
      </c>
      <c r="Q159" s="231">
        <v>0</v>
      </c>
      <c r="R159" s="231">
        <f>Q159*H159</f>
        <v>0</v>
      </c>
      <c r="S159" s="231">
        <v>0</v>
      </c>
      <c r="T159" s="232">
        <f>S159*H159</f>
        <v>0</v>
      </c>
      <c r="U159" s="35"/>
      <c r="V159" s="35"/>
      <c r="W159" s="35"/>
      <c r="X159" s="35"/>
      <c r="Y159" s="35"/>
      <c r="Z159" s="35"/>
      <c r="AA159" s="35"/>
      <c r="AB159" s="35"/>
      <c r="AC159" s="35"/>
      <c r="AD159" s="35"/>
      <c r="AE159" s="35"/>
      <c r="AR159" s="233" t="s">
        <v>274</v>
      </c>
      <c r="AT159" s="233" t="s">
        <v>269</v>
      </c>
      <c r="AU159" s="233" t="s">
        <v>73</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274</v>
      </c>
      <c r="BM159" s="233" t="s">
        <v>345</v>
      </c>
    </row>
    <row r="160" s="2" customFormat="1">
      <c r="A160" s="35"/>
      <c r="B160" s="36"/>
      <c r="C160" s="37"/>
      <c r="D160" s="235" t="s">
        <v>275</v>
      </c>
      <c r="E160" s="37"/>
      <c r="F160" s="236" t="s">
        <v>1509</v>
      </c>
      <c r="G160" s="37"/>
      <c r="H160" s="37"/>
      <c r="I160" s="237"/>
      <c r="J160" s="37"/>
      <c r="K160" s="37"/>
      <c r="L160" s="41"/>
      <c r="M160" s="238"/>
      <c r="N160" s="239"/>
      <c r="O160" s="88"/>
      <c r="P160" s="88"/>
      <c r="Q160" s="88"/>
      <c r="R160" s="88"/>
      <c r="S160" s="88"/>
      <c r="T160" s="89"/>
      <c r="U160" s="35"/>
      <c r="V160" s="35"/>
      <c r="W160" s="35"/>
      <c r="X160" s="35"/>
      <c r="Y160" s="35"/>
      <c r="Z160" s="35"/>
      <c r="AA160" s="35"/>
      <c r="AB160" s="35"/>
      <c r="AC160" s="35"/>
      <c r="AD160" s="35"/>
      <c r="AE160" s="35"/>
      <c r="AT160" s="14" t="s">
        <v>275</v>
      </c>
      <c r="AU160" s="14" t="s">
        <v>73</v>
      </c>
    </row>
    <row r="161" s="2" customFormat="1" ht="101.25" customHeight="1">
      <c r="A161" s="35"/>
      <c r="B161" s="36"/>
      <c r="C161" s="222" t="s">
        <v>307</v>
      </c>
      <c r="D161" s="222" t="s">
        <v>269</v>
      </c>
      <c r="E161" s="223" t="s">
        <v>389</v>
      </c>
      <c r="F161" s="224" t="s">
        <v>390</v>
      </c>
      <c r="G161" s="225" t="s">
        <v>279</v>
      </c>
      <c r="H161" s="226">
        <v>149</v>
      </c>
      <c r="I161" s="227"/>
      <c r="J161" s="228">
        <f>ROUND(I161*H161,2)</f>
        <v>0</v>
      </c>
      <c r="K161" s="224" t="s">
        <v>273</v>
      </c>
      <c r="L161" s="41"/>
      <c r="M161" s="229" t="s">
        <v>1</v>
      </c>
      <c r="N161" s="230" t="s">
        <v>38</v>
      </c>
      <c r="O161" s="88"/>
      <c r="P161" s="231">
        <f>O161*H161</f>
        <v>0</v>
      </c>
      <c r="Q161" s="231">
        <v>0</v>
      </c>
      <c r="R161" s="231">
        <f>Q161*H161</f>
        <v>0</v>
      </c>
      <c r="S161" s="231">
        <v>0</v>
      </c>
      <c r="T161" s="232">
        <f>S161*H161</f>
        <v>0</v>
      </c>
      <c r="U161" s="35"/>
      <c r="V161" s="35"/>
      <c r="W161" s="35"/>
      <c r="X161" s="35"/>
      <c r="Y161" s="35"/>
      <c r="Z161" s="35"/>
      <c r="AA161" s="35"/>
      <c r="AB161" s="35"/>
      <c r="AC161" s="35"/>
      <c r="AD161" s="35"/>
      <c r="AE161" s="35"/>
      <c r="AR161" s="233" t="s">
        <v>274</v>
      </c>
      <c r="AT161" s="233" t="s">
        <v>269</v>
      </c>
      <c r="AU161" s="233" t="s">
        <v>73</v>
      </c>
      <c r="AY161" s="14" t="s">
        <v>266</v>
      </c>
      <c r="BE161" s="234">
        <f>IF(N161="základní",J161,0)</f>
        <v>0</v>
      </c>
      <c r="BF161" s="234">
        <f>IF(N161="snížená",J161,0)</f>
        <v>0</v>
      </c>
      <c r="BG161" s="234">
        <f>IF(N161="zákl. přenesená",J161,0)</f>
        <v>0</v>
      </c>
      <c r="BH161" s="234">
        <f>IF(N161="sníž. přenesená",J161,0)</f>
        <v>0</v>
      </c>
      <c r="BI161" s="234">
        <f>IF(N161="nulová",J161,0)</f>
        <v>0</v>
      </c>
      <c r="BJ161" s="14" t="s">
        <v>81</v>
      </c>
      <c r="BK161" s="234">
        <f>ROUND(I161*H161,2)</f>
        <v>0</v>
      </c>
      <c r="BL161" s="14" t="s">
        <v>274</v>
      </c>
      <c r="BM161" s="233" t="s">
        <v>350</v>
      </c>
    </row>
    <row r="162" s="2" customFormat="1">
      <c r="A162" s="35"/>
      <c r="B162" s="36"/>
      <c r="C162" s="37"/>
      <c r="D162" s="235" t="s">
        <v>275</v>
      </c>
      <c r="E162" s="37"/>
      <c r="F162" s="236" t="s">
        <v>1510</v>
      </c>
      <c r="G162" s="37"/>
      <c r="H162" s="37"/>
      <c r="I162" s="237"/>
      <c r="J162" s="37"/>
      <c r="K162" s="37"/>
      <c r="L162" s="41"/>
      <c r="M162" s="238"/>
      <c r="N162" s="239"/>
      <c r="O162" s="88"/>
      <c r="P162" s="88"/>
      <c r="Q162" s="88"/>
      <c r="R162" s="88"/>
      <c r="S162" s="88"/>
      <c r="T162" s="89"/>
      <c r="U162" s="35"/>
      <c r="V162" s="35"/>
      <c r="W162" s="35"/>
      <c r="X162" s="35"/>
      <c r="Y162" s="35"/>
      <c r="Z162" s="35"/>
      <c r="AA162" s="35"/>
      <c r="AB162" s="35"/>
      <c r="AC162" s="35"/>
      <c r="AD162" s="35"/>
      <c r="AE162" s="35"/>
      <c r="AT162" s="14" t="s">
        <v>275</v>
      </c>
      <c r="AU162" s="14" t="s">
        <v>73</v>
      </c>
    </row>
    <row r="163" s="2" customFormat="1" ht="111.75" customHeight="1">
      <c r="A163" s="35"/>
      <c r="B163" s="36"/>
      <c r="C163" s="222" t="s">
        <v>7</v>
      </c>
      <c r="D163" s="222" t="s">
        <v>269</v>
      </c>
      <c r="E163" s="223" t="s">
        <v>394</v>
      </c>
      <c r="F163" s="224" t="s">
        <v>395</v>
      </c>
      <c r="G163" s="225" t="s">
        <v>279</v>
      </c>
      <c r="H163" s="226">
        <v>40</v>
      </c>
      <c r="I163" s="227"/>
      <c r="J163" s="228">
        <f>ROUND(I163*H163,2)</f>
        <v>0</v>
      </c>
      <c r="K163" s="224" t="s">
        <v>273</v>
      </c>
      <c r="L163" s="41"/>
      <c r="M163" s="229" t="s">
        <v>1</v>
      </c>
      <c r="N163" s="230" t="s">
        <v>38</v>
      </c>
      <c r="O163" s="88"/>
      <c r="P163" s="231">
        <f>O163*H163</f>
        <v>0</v>
      </c>
      <c r="Q163" s="231">
        <v>0</v>
      </c>
      <c r="R163" s="231">
        <f>Q163*H163</f>
        <v>0</v>
      </c>
      <c r="S163" s="231">
        <v>0</v>
      </c>
      <c r="T163" s="232">
        <f>S163*H163</f>
        <v>0</v>
      </c>
      <c r="U163" s="35"/>
      <c r="V163" s="35"/>
      <c r="W163" s="35"/>
      <c r="X163" s="35"/>
      <c r="Y163" s="35"/>
      <c r="Z163" s="35"/>
      <c r="AA163" s="35"/>
      <c r="AB163" s="35"/>
      <c r="AC163" s="35"/>
      <c r="AD163" s="35"/>
      <c r="AE163" s="35"/>
      <c r="AR163" s="233" t="s">
        <v>274</v>
      </c>
      <c r="AT163" s="233" t="s">
        <v>269</v>
      </c>
      <c r="AU163" s="233" t="s">
        <v>73</v>
      </c>
      <c r="AY163" s="14" t="s">
        <v>266</v>
      </c>
      <c r="BE163" s="234">
        <f>IF(N163="základní",J163,0)</f>
        <v>0</v>
      </c>
      <c r="BF163" s="234">
        <f>IF(N163="snížená",J163,0)</f>
        <v>0</v>
      </c>
      <c r="BG163" s="234">
        <f>IF(N163="zákl. přenesená",J163,0)</f>
        <v>0</v>
      </c>
      <c r="BH163" s="234">
        <f>IF(N163="sníž. přenesená",J163,0)</f>
        <v>0</v>
      </c>
      <c r="BI163" s="234">
        <f>IF(N163="nulová",J163,0)</f>
        <v>0</v>
      </c>
      <c r="BJ163" s="14" t="s">
        <v>81</v>
      </c>
      <c r="BK163" s="234">
        <f>ROUND(I163*H163,2)</f>
        <v>0</v>
      </c>
      <c r="BL163" s="14" t="s">
        <v>274</v>
      </c>
      <c r="BM163" s="233" t="s">
        <v>354</v>
      </c>
    </row>
    <row r="164" s="2" customFormat="1">
      <c r="A164" s="35"/>
      <c r="B164" s="36"/>
      <c r="C164" s="37"/>
      <c r="D164" s="235" t="s">
        <v>275</v>
      </c>
      <c r="E164" s="37"/>
      <c r="F164" s="236" t="s">
        <v>1051</v>
      </c>
      <c r="G164" s="37"/>
      <c r="H164" s="37"/>
      <c r="I164" s="237"/>
      <c r="J164" s="37"/>
      <c r="K164" s="37"/>
      <c r="L164" s="41"/>
      <c r="M164" s="238"/>
      <c r="N164" s="239"/>
      <c r="O164" s="88"/>
      <c r="P164" s="88"/>
      <c r="Q164" s="88"/>
      <c r="R164" s="88"/>
      <c r="S164" s="88"/>
      <c r="T164" s="89"/>
      <c r="U164" s="35"/>
      <c r="V164" s="35"/>
      <c r="W164" s="35"/>
      <c r="X164" s="35"/>
      <c r="Y164" s="35"/>
      <c r="Z164" s="35"/>
      <c r="AA164" s="35"/>
      <c r="AB164" s="35"/>
      <c r="AC164" s="35"/>
      <c r="AD164" s="35"/>
      <c r="AE164" s="35"/>
      <c r="AT164" s="14" t="s">
        <v>275</v>
      </c>
      <c r="AU164" s="14" t="s">
        <v>73</v>
      </c>
    </row>
    <row r="165" s="2" customFormat="1" ht="142.2" customHeight="1">
      <c r="A165" s="35"/>
      <c r="B165" s="36"/>
      <c r="C165" s="222" t="s">
        <v>310</v>
      </c>
      <c r="D165" s="222" t="s">
        <v>269</v>
      </c>
      <c r="E165" s="223" t="s">
        <v>398</v>
      </c>
      <c r="F165" s="224" t="s">
        <v>399</v>
      </c>
      <c r="G165" s="225" t="s">
        <v>279</v>
      </c>
      <c r="H165" s="226">
        <v>346.62799999999999</v>
      </c>
      <c r="I165" s="227"/>
      <c r="J165" s="228">
        <f>ROUND(I165*H165,2)</f>
        <v>0</v>
      </c>
      <c r="K165" s="224" t="s">
        <v>273</v>
      </c>
      <c r="L165" s="41"/>
      <c r="M165" s="229" t="s">
        <v>1</v>
      </c>
      <c r="N165" s="230" t="s">
        <v>38</v>
      </c>
      <c r="O165" s="88"/>
      <c r="P165" s="231">
        <f>O165*H165</f>
        <v>0</v>
      </c>
      <c r="Q165" s="231">
        <v>0</v>
      </c>
      <c r="R165" s="231">
        <f>Q165*H165</f>
        <v>0</v>
      </c>
      <c r="S165" s="231">
        <v>0</v>
      </c>
      <c r="T165" s="232">
        <f>S165*H165</f>
        <v>0</v>
      </c>
      <c r="U165" s="35"/>
      <c r="V165" s="35"/>
      <c r="W165" s="35"/>
      <c r="X165" s="35"/>
      <c r="Y165" s="35"/>
      <c r="Z165" s="35"/>
      <c r="AA165" s="35"/>
      <c r="AB165" s="35"/>
      <c r="AC165" s="35"/>
      <c r="AD165" s="35"/>
      <c r="AE165" s="35"/>
      <c r="AR165" s="233" t="s">
        <v>274</v>
      </c>
      <c r="AT165" s="233" t="s">
        <v>269</v>
      </c>
      <c r="AU165" s="233" t="s">
        <v>73</v>
      </c>
      <c r="AY165" s="14" t="s">
        <v>266</v>
      </c>
      <c r="BE165" s="234">
        <f>IF(N165="základní",J165,0)</f>
        <v>0</v>
      </c>
      <c r="BF165" s="234">
        <f>IF(N165="snížená",J165,0)</f>
        <v>0</v>
      </c>
      <c r="BG165" s="234">
        <f>IF(N165="zákl. přenesená",J165,0)</f>
        <v>0</v>
      </c>
      <c r="BH165" s="234">
        <f>IF(N165="sníž. přenesená",J165,0)</f>
        <v>0</v>
      </c>
      <c r="BI165" s="234">
        <f>IF(N165="nulová",J165,0)</f>
        <v>0</v>
      </c>
      <c r="BJ165" s="14" t="s">
        <v>81</v>
      </c>
      <c r="BK165" s="234">
        <f>ROUND(I165*H165,2)</f>
        <v>0</v>
      </c>
      <c r="BL165" s="14" t="s">
        <v>274</v>
      </c>
      <c r="BM165" s="233" t="s">
        <v>359</v>
      </c>
    </row>
    <row r="166" s="2" customFormat="1">
      <c r="A166" s="35"/>
      <c r="B166" s="36"/>
      <c r="C166" s="37"/>
      <c r="D166" s="235" t="s">
        <v>275</v>
      </c>
      <c r="E166" s="37"/>
      <c r="F166" s="236" t="s">
        <v>1511</v>
      </c>
      <c r="G166" s="37"/>
      <c r="H166" s="37"/>
      <c r="I166" s="237"/>
      <c r="J166" s="37"/>
      <c r="K166" s="37"/>
      <c r="L166" s="41"/>
      <c r="M166" s="238"/>
      <c r="N166" s="239"/>
      <c r="O166" s="88"/>
      <c r="P166" s="88"/>
      <c r="Q166" s="88"/>
      <c r="R166" s="88"/>
      <c r="S166" s="88"/>
      <c r="T166" s="89"/>
      <c r="U166" s="35"/>
      <c r="V166" s="35"/>
      <c r="W166" s="35"/>
      <c r="X166" s="35"/>
      <c r="Y166" s="35"/>
      <c r="Z166" s="35"/>
      <c r="AA166" s="35"/>
      <c r="AB166" s="35"/>
      <c r="AC166" s="35"/>
      <c r="AD166" s="35"/>
      <c r="AE166" s="35"/>
      <c r="AT166" s="14" t="s">
        <v>275</v>
      </c>
      <c r="AU166" s="14" t="s">
        <v>73</v>
      </c>
    </row>
    <row r="167" s="2" customFormat="1" ht="100.5" customHeight="1">
      <c r="A167" s="35"/>
      <c r="B167" s="36"/>
      <c r="C167" s="222" t="s">
        <v>347</v>
      </c>
      <c r="D167" s="222" t="s">
        <v>269</v>
      </c>
      <c r="E167" s="223" t="s">
        <v>413</v>
      </c>
      <c r="F167" s="224" t="s">
        <v>414</v>
      </c>
      <c r="G167" s="225" t="s">
        <v>302</v>
      </c>
      <c r="H167" s="226">
        <v>10.952</v>
      </c>
      <c r="I167" s="227"/>
      <c r="J167" s="228">
        <f>ROUND(I167*H167,2)</f>
        <v>0</v>
      </c>
      <c r="K167" s="224" t="s">
        <v>273</v>
      </c>
      <c r="L167" s="41"/>
      <c r="M167" s="229" t="s">
        <v>1</v>
      </c>
      <c r="N167" s="230" t="s">
        <v>38</v>
      </c>
      <c r="O167" s="88"/>
      <c r="P167" s="231">
        <f>O167*H167</f>
        <v>0</v>
      </c>
      <c r="Q167" s="231">
        <v>0</v>
      </c>
      <c r="R167" s="231">
        <f>Q167*H167</f>
        <v>0</v>
      </c>
      <c r="S167" s="231">
        <v>0</v>
      </c>
      <c r="T167" s="232">
        <f>S167*H167</f>
        <v>0</v>
      </c>
      <c r="U167" s="35"/>
      <c r="V167" s="35"/>
      <c r="W167" s="35"/>
      <c r="X167" s="35"/>
      <c r="Y167" s="35"/>
      <c r="Z167" s="35"/>
      <c r="AA167" s="35"/>
      <c r="AB167" s="35"/>
      <c r="AC167" s="35"/>
      <c r="AD167" s="35"/>
      <c r="AE167" s="35"/>
      <c r="AR167" s="233" t="s">
        <v>274</v>
      </c>
      <c r="AT167" s="233" t="s">
        <v>269</v>
      </c>
      <c r="AU167" s="233" t="s">
        <v>73</v>
      </c>
      <c r="AY167" s="14" t="s">
        <v>266</v>
      </c>
      <c r="BE167" s="234">
        <f>IF(N167="základní",J167,0)</f>
        <v>0</v>
      </c>
      <c r="BF167" s="234">
        <f>IF(N167="snížená",J167,0)</f>
        <v>0</v>
      </c>
      <c r="BG167" s="234">
        <f>IF(N167="zákl. přenesená",J167,0)</f>
        <v>0</v>
      </c>
      <c r="BH167" s="234">
        <f>IF(N167="sníž. přenesená",J167,0)</f>
        <v>0</v>
      </c>
      <c r="BI167" s="234">
        <f>IF(N167="nulová",J167,0)</f>
        <v>0</v>
      </c>
      <c r="BJ167" s="14" t="s">
        <v>81</v>
      </c>
      <c r="BK167" s="234">
        <f>ROUND(I167*H167,2)</f>
        <v>0</v>
      </c>
      <c r="BL167" s="14" t="s">
        <v>274</v>
      </c>
      <c r="BM167" s="233" t="s">
        <v>363</v>
      </c>
    </row>
    <row r="168" s="2" customFormat="1">
      <c r="A168" s="35"/>
      <c r="B168" s="36"/>
      <c r="C168" s="37"/>
      <c r="D168" s="235" t="s">
        <v>275</v>
      </c>
      <c r="E168" s="37"/>
      <c r="F168" s="236" t="s">
        <v>1512</v>
      </c>
      <c r="G168" s="37"/>
      <c r="H168" s="37"/>
      <c r="I168" s="237"/>
      <c r="J168" s="37"/>
      <c r="K168" s="37"/>
      <c r="L168" s="41"/>
      <c r="M168" s="238"/>
      <c r="N168" s="239"/>
      <c r="O168" s="88"/>
      <c r="P168" s="88"/>
      <c r="Q168" s="88"/>
      <c r="R168" s="88"/>
      <c r="S168" s="88"/>
      <c r="T168" s="89"/>
      <c r="U168" s="35"/>
      <c r="V168" s="35"/>
      <c r="W168" s="35"/>
      <c r="X168" s="35"/>
      <c r="Y168" s="35"/>
      <c r="Z168" s="35"/>
      <c r="AA168" s="35"/>
      <c r="AB168" s="35"/>
      <c r="AC168" s="35"/>
      <c r="AD168" s="35"/>
      <c r="AE168" s="35"/>
      <c r="AT168" s="14" t="s">
        <v>275</v>
      </c>
      <c r="AU168" s="14" t="s">
        <v>73</v>
      </c>
    </row>
    <row r="169" s="2" customFormat="1" ht="66.75" customHeight="1">
      <c r="A169" s="35"/>
      <c r="B169" s="36"/>
      <c r="C169" s="222" t="s">
        <v>314</v>
      </c>
      <c r="D169" s="222" t="s">
        <v>269</v>
      </c>
      <c r="E169" s="223" t="s">
        <v>417</v>
      </c>
      <c r="F169" s="224" t="s">
        <v>418</v>
      </c>
      <c r="G169" s="225" t="s">
        <v>279</v>
      </c>
      <c r="H169" s="226">
        <v>74</v>
      </c>
      <c r="I169" s="227"/>
      <c r="J169" s="228">
        <f>ROUND(I169*H169,2)</f>
        <v>0</v>
      </c>
      <c r="K169" s="224" t="s">
        <v>273</v>
      </c>
      <c r="L169" s="41"/>
      <c r="M169" s="229" t="s">
        <v>1</v>
      </c>
      <c r="N169" s="230" t="s">
        <v>38</v>
      </c>
      <c r="O169" s="88"/>
      <c r="P169" s="231">
        <f>O169*H169</f>
        <v>0</v>
      </c>
      <c r="Q169" s="231">
        <v>0</v>
      </c>
      <c r="R169" s="231">
        <f>Q169*H169</f>
        <v>0</v>
      </c>
      <c r="S169" s="231">
        <v>0</v>
      </c>
      <c r="T169" s="232">
        <f>S169*H169</f>
        <v>0</v>
      </c>
      <c r="U169" s="35"/>
      <c r="V169" s="35"/>
      <c r="W169" s="35"/>
      <c r="X169" s="35"/>
      <c r="Y169" s="35"/>
      <c r="Z169" s="35"/>
      <c r="AA169" s="35"/>
      <c r="AB169" s="35"/>
      <c r="AC169" s="35"/>
      <c r="AD169" s="35"/>
      <c r="AE169" s="35"/>
      <c r="AR169" s="233" t="s">
        <v>274</v>
      </c>
      <c r="AT169" s="233" t="s">
        <v>269</v>
      </c>
      <c r="AU169" s="233" t="s">
        <v>73</v>
      </c>
      <c r="AY169" s="14" t="s">
        <v>266</v>
      </c>
      <c r="BE169" s="234">
        <f>IF(N169="základní",J169,0)</f>
        <v>0</v>
      </c>
      <c r="BF169" s="234">
        <f>IF(N169="snížená",J169,0)</f>
        <v>0</v>
      </c>
      <c r="BG169" s="234">
        <f>IF(N169="zákl. přenesená",J169,0)</f>
        <v>0</v>
      </c>
      <c r="BH169" s="234">
        <f>IF(N169="sníž. přenesená",J169,0)</f>
        <v>0</v>
      </c>
      <c r="BI169" s="234">
        <f>IF(N169="nulová",J169,0)</f>
        <v>0</v>
      </c>
      <c r="BJ169" s="14" t="s">
        <v>81</v>
      </c>
      <c r="BK169" s="234">
        <f>ROUND(I169*H169,2)</f>
        <v>0</v>
      </c>
      <c r="BL169" s="14" t="s">
        <v>274</v>
      </c>
      <c r="BM169" s="233" t="s">
        <v>368</v>
      </c>
    </row>
    <row r="170" s="2" customFormat="1">
      <c r="A170" s="35"/>
      <c r="B170" s="36"/>
      <c r="C170" s="37"/>
      <c r="D170" s="235" t="s">
        <v>275</v>
      </c>
      <c r="E170" s="37"/>
      <c r="F170" s="236" t="s">
        <v>1513</v>
      </c>
      <c r="G170" s="37"/>
      <c r="H170" s="37"/>
      <c r="I170" s="237"/>
      <c r="J170" s="37"/>
      <c r="K170" s="37"/>
      <c r="L170" s="41"/>
      <c r="M170" s="238"/>
      <c r="N170" s="239"/>
      <c r="O170" s="88"/>
      <c r="P170" s="88"/>
      <c r="Q170" s="88"/>
      <c r="R170" s="88"/>
      <c r="S170" s="88"/>
      <c r="T170" s="89"/>
      <c r="U170" s="35"/>
      <c r="V170" s="35"/>
      <c r="W170" s="35"/>
      <c r="X170" s="35"/>
      <c r="Y170" s="35"/>
      <c r="Z170" s="35"/>
      <c r="AA170" s="35"/>
      <c r="AB170" s="35"/>
      <c r="AC170" s="35"/>
      <c r="AD170" s="35"/>
      <c r="AE170" s="35"/>
      <c r="AT170" s="14" t="s">
        <v>275</v>
      </c>
      <c r="AU170" s="14" t="s">
        <v>73</v>
      </c>
    </row>
    <row r="171" s="2" customFormat="1" ht="66.75" customHeight="1">
      <c r="A171" s="35"/>
      <c r="B171" s="36"/>
      <c r="C171" s="222" t="s">
        <v>356</v>
      </c>
      <c r="D171" s="222" t="s">
        <v>269</v>
      </c>
      <c r="E171" s="223" t="s">
        <v>422</v>
      </c>
      <c r="F171" s="224" t="s">
        <v>423</v>
      </c>
      <c r="G171" s="225" t="s">
        <v>279</v>
      </c>
      <c r="H171" s="226">
        <v>13.32</v>
      </c>
      <c r="I171" s="227"/>
      <c r="J171" s="228">
        <f>ROUND(I171*H171,2)</f>
        <v>0</v>
      </c>
      <c r="K171" s="224" t="s">
        <v>273</v>
      </c>
      <c r="L171" s="41"/>
      <c r="M171" s="229" t="s">
        <v>1</v>
      </c>
      <c r="N171" s="230" t="s">
        <v>38</v>
      </c>
      <c r="O171" s="88"/>
      <c r="P171" s="231">
        <f>O171*H171</f>
        <v>0</v>
      </c>
      <c r="Q171" s="231">
        <v>0</v>
      </c>
      <c r="R171" s="231">
        <f>Q171*H171</f>
        <v>0</v>
      </c>
      <c r="S171" s="231">
        <v>0</v>
      </c>
      <c r="T171" s="232">
        <f>S171*H171</f>
        <v>0</v>
      </c>
      <c r="U171" s="35"/>
      <c r="V171" s="35"/>
      <c r="W171" s="35"/>
      <c r="X171" s="35"/>
      <c r="Y171" s="35"/>
      <c r="Z171" s="35"/>
      <c r="AA171" s="35"/>
      <c r="AB171" s="35"/>
      <c r="AC171" s="35"/>
      <c r="AD171" s="35"/>
      <c r="AE171" s="35"/>
      <c r="AR171" s="233" t="s">
        <v>274</v>
      </c>
      <c r="AT171" s="233" t="s">
        <v>269</v>
      </c>
      <c r="AU171" s="233" t="s">
        <v>73</v>
      </c>
      <c r="AY171" s="14" t="s">
        <v>266</v>
      </c>
      <c r="BE171" s="234">
        <f>IF(N171="základní",J171,0)</f>
        <v>0</v>
      </c>
      <c r="BF171" s="234">
        <f>IF(N171="snížená",J171,0)</f>
        <v>0</v>
      </c>
      <c r="BG171" s="234">
        <f>IF(N171="zákl. přenesená",J171,0)</f>
        <v>0</v>
      </c>
      <c r="BH171" s="234">
        <f>IF(N171="sníž. přenesená",J171,0)</f>
        <v>0</v>
      </c>
      <c r="BI171" s="234">
        <f>IF(N171="nulová",J171,0)</f>
        <v>0</v>
      </c>
      <c r="BJ171" s="14" t="s">
        <v>81</v>
      </c>
      <c r="BK171" s="234">
        <f>ROUND(I171*H171,2)</f>
        <v>0</v>
      </c>
      <c r="BL171" s="14" t="s">
        <v>274</v>
      </c>
      <c r="BM171" s="233" t="s">
        <v>373</v>
      </c>
    </row>
    <row r="172" s="2" customFormat="1">
      <c r="A172" s="35"/>
      <c r="B172" s="36"/>
      <c r="C172" s="37"/>
      <c r="D172" s="235" t="s">
        <v>275</v>
      </c>
      <c r="E172" s="37"/>
      <c r="F172" s="236" t="s">
        <v>1514</v>
      </c>
      <c r="G172" s="37"/>
      <c r="H172" s="37"/>
      <c r="I172" s="237"/>
      <c r="J172" s="37"/>
      <c r="K172" s="37"/>
      <c r="L172" s="41"/>
      <c r="M172" s="238"/>
      <c r="N172" s="239"/>
      <c r="O172" s="88"/>
      <c r="P172" s="88"/>
      <c r="Q172" s="88"/>
      <c r="R172" s="88"/>
      <c r="S172" s="88"/>
      <c r="T172" s="89"/>
      <c r="U172" s="35"/>
      <c r="V172" s="35"/>
      <c r="W172" s="35"/>
      <c r="X172" s="35"/>
      <c r="Y172" s="35"/>
      <c r="Z172" s="35"/>
      <c r="AA172" s="35"/>
      <c r="AB172" s="35"/>
      <c r="AC172" s="35"/>
      <c r="AD172" s="35"/>
      <c r="AE172" s="35"/>
      <c r="AT172" s="14" t="s">
        <v>275</v>
      </c>
      <c r="AU172" s="14" t="s">
        <v>73</v>
      </c>
    </row>
    <row r="173" s="2" customFormat="1" ht="90" customHeight="1">
      <c r="A173" s="35"/>
      <c r="B173" s="36"/>
      <c r="C173" s="222" t="s">
        <v>319</v>
      </c>
      <c r="D173" s="222" t="s">
        <v>269</v>
      </c>
      <c r="E173" s="223" t="s">
        <v>376</v>
      </c>
      <c r="F173" s="224" t="s">
        <v>377</v>
      </c>
      <c r="G173" s="225" t="s">
        <v>302</v>
      </c>
      <c r="H173" s="226">
        <v>45.253999999999998</v>
      </c>
      <c r="I173" s="227"/>
      <c r="J173" s="228">
        <f>ROUND(I173*H173,2)</f>
        <v>0</v>
      </c>
      <c r="K173" s="224" t="s">
        <v>273</v>
      </c>
      <c r="L173" s="41"/>
      <c r="M173" s="229" t="s">
        <v>1</v>
      </c>
      <c r="N173" s="230" t="s">
        <v>38</v>
      </c>
      <c r="O173" s="88"/>
      <c r="P173" s="231">
        <f>O173*H173</f>
        <v>0</v>
      </c>
      <c r="Q173" s="231">
        <v>0</v>
      </c>
      <c r="R173" s="231">
        <f>Q173*H173</f>
        <v>0</v>
      </c>
      <c r="S173" s="231">
        <v>0</v>
      </c>
      <c r="T173" s="232">
        <f>S173*H173</f>
        <v>0</v>
      </c>
      <c r="U173" s="35"/>
      <c r="V173" s="35"/>
      <c r="W173" s="35"/>
      <c r="X173" s="35"/>
      <c r="Y173" s="35"/>
      <c r="Z173" s="35"/>
      <c r="AA173" s="35"/>
      <c r="AB173" s="35"/>
      <c r="AC173" s="35"/>
      <c r="AD173" s="35"/>
      <c r="AE173" s="35"/>
      <c r="AR173" s="233" t="s">
        <v>274</v>
      </c>
      <c r="AT173" s="233" t="s">
        <v>269</v>
      </c>
      <c r="AU173" s="233" t="s">
        <v>73</v>
      </c>
      <c r="AY173" s="14" t="s">
        <v>266</v>
      </c>
      <c r="BE173" s="234">
        <f>IF(N173="základní",J173,0)</f>
        <v>0</v>
      </c>
      <c r="BF173" s="234">
        <f>IF(N173="snížená",J173,0)</f>
        <v>0</v>
      </c>
      <c r="BG173" s="234">
        <f>IF(N173="zákl. přenesená",J173,0)</f>
        <v>0</v>
      </c>
      <c r="BH173" s="234">
        <f>IF(N173="sníž. přenesená",J173,0)</f>
        <v>0</v>
      </c>
      <c r="BI173" s="234">
        <f>IF(N173="nulová",J173,0)</f>
        <v>0</v>
      </c>
      <c r="BJ173" s="14" t="s">
        <v>81</v>
      </c>
      <c r="BK173" s="234">
        <f>ROUND(I173*H173,2)</f>
        <v>0</v>
      </c>
      <c r="BL173" s="14" t="s">
        <v>274</v>
      </c>
      <c r="BM173" s="233" t="s">
        <v>378</v>
      </c>
    </row>
    <row r="174" s="2" customFormat="1">
      <c r="A174" s="35"/>
      <c r="B174" s="36"/>
      <c r="C174" s="37"/>
      <c r="D174" s="235" t="s">
        <v>275</v>
      </c>
      <c r="E174" s="37"/>
      <c r="F174" s="236" t="s">
        <v>1515</v>
      </c>
      <c r="G174" s="37"/>
      <c r="H174" s="37"/>
      <c r="I174" s="237"/>
      <c r="J174" s="37"/>
      <c r="K174" s="37"/>
      <c r="L174" s="41"/>
      <c r="M174" s="238"/>
      <c r="N174" s="239"/>
      <c r="O174" s="88"/>
      <c r="P174" s="88"/>
      <c r="Q174" s="88"/>
      <c r="R174" s="88"/>
      <c r="S174" s="88"/>
      <c r="T174" s="89"/>
      <c r="U174" s="35"/>
      <c r="V174" s="35"/>
      <c r="W174" s="35"/>
      <c r="X174" s="35"/>
      <c r="Y174" s="35"/>
      <c r="Z174" s="35"/>
      <c r="AA174" s="35"/>
      <c r="AB174" s="35"/>
      <c r="AC174" s="35"/>
      <c r="AD174" s="35"/>
      <c r="AE174" s="35"/>
      <c r="AT174" s="14" t="s">
        <v>275</v>
      </c>
      <c r="AU174" s="14" t="s">
        <v>73</v>
      </c>
    </row>
    <row r="175" s="2" customFormat="1" ht="114.9" customHeight="1">
      <c r="A175" s="35"/>
      <c r="B175" s="36"/>
      <c r="C175" s="222" t="s">
        <v>365</v>
      </c>
      <c r="D175" s="222" t="s">
        <v>269</v>
      </c>
      <c r="E175" s="223" t="s">
        <v>380</v>
      </c>
      <c r="F175" s="224" t="s">
        <v>381</v>
      </c>
      <c r="G175" s="225" t="s">
        <v>302</v>
      </c>
      <c r="H175" s="226">
        <v>48.005000000000003</v>
      </c>
      <c r="I175" s="227"/>
      <c r="J175" s="228">
        <f>ROUND(I175*H175,2)</f>
        <v>0</v>
      </c>
      <c r="K175" s="224" t="s">
        <v>273</v>
      </c>
      <c r="L175" s="41"/>
      <c r="M175" s="229" t="s">
        <v>1</v>
      </c>
      <c r="N175" s="230" t="s">
        <v>38</v>
      </c>
      <c r="O175" s="88"/>
      <c r="P175" s="231">
        <f>O175*H175</f>
        <v>0</v>
      </c>
      <c r="Q175" s="231">
        <v>0</v>
      </c>
      <c r="R175" s="231">
        <f>Q175*H175</f>
        <v>0</v>
      </c>
      <c r="S175" s="231">
        <v>0</v>
      </c>
      <c r="T175" s="232">
        <f>S175*H175</f>
        <v>0</v>
      </c>
      <c r="U175" s="35"/>
      <c r="V175" s="35"/>
      <c r="W175" s="35"/>
      <c r="X175" s="35"/>
      <c r="Y175" s="35"/>
      <c r="Z175" s="35"/>
      <c r="AA175" s="35"/>
      <c r="AB175" s="35"/>
      <c r="AC175" s="35"/>
      <c r="AD175" s="35"/>
      <c r="AE175" s="35"/>
      <c r="AR175" s="233" t="s">
        <v>274</v>
      </c>
      <c r="AT175" s="233" t="s">
        <v>269</v>
      </c>
      <c r="AU175" s="233" t="s">
        <v>73</v>
      </c>
      <c r="AY175" s="14" t="s">
        <v>266</v>
      </c>
      <c r="BE175" s="234">
        <f>IF(N175="základní",J175,0)</f>
        <v>0</v>
      </c>
      <c r="BF175" s="234">
        <f>IF(N175="snížená",J175,0)</f>
        <v>0</v>
      </c>
      <c r="BG175" s="234">
        <f>IF(N175="zákl. přenesená",J175,0)</f>
        <v>0</v>
      </c>
      <c r="BH175" s="234">
        <f>IF(N175="sníž. přenesená",J175,0)</f>
        <v>0</v>
      </c>
      <c r="BI175" s="234">
        <f>IF(N175="nulová",J175,0)</f>
        <v>0</v>
      </c>
      <c r="BJ175" s="14" t="s">
        <v>81</v>
      </c>
      <c r="BK175" s="234">
        <f>ROUND(I175*H175,2)</f>
        <v>0</v>
      </c>
      <c r="BL175" s="14" t="s">
        <v>274</v>
      </c>
      <c r="BM175" s="233" t="s">
        <v>382</v>
      </c>
    </row>
    <row r="176" s="2" customFormat="1">
      <c r="A176" s="35"/>
      <c r="B176" s="36"/>
      <c r="C176" s="37"/>
      <c r="D176" s="235" t="s">
        <v>275</v>
      </c>
      <c r="E176" s="37"/>
      <c r="F176" s="236" t="s">
        <v>1516</v>
      </c>
      <c r="G176" s="37"/>
      <c r="H176" s="37"/>
      <c r="I176" s="237"/>
      <c r="J176" s="37"/>
      <c r="K176" s="37"/>
      <c r="L176" s="41"/>
      <c r="M176" s="238"/>
      <c r="N176" s="239"/>
      <c r="O176" s="88"/>
      <c r="P176" s="88"/>
      <c r="Q176" s="88"/>
      <c r="R176" s="88"/>
      <c r="S176" s="88"/>
      <c r="T176" s="89"/>
      <c r="U176" s="35"/>
      <c r="V176" s="35"/>
      <c r="W176" s="35"/>
      <c r="X176" s="35"/>
      <c r="Y176" s="35"/>
      <c r="Z176" s="35"/>
      <c r="AA176" s="35"/>
      <c r="AB176" s="35"/>
      <c r="AC176" s="35"/>
      <c r="AD176" s="35"/>
      <c r="AE176" s="35"/>
      <c r="AT176" s="14" t="s">
        <v>275</v>
      </c>
      <c r="AU176" s="14" t="s">
        <v>73</v>
      </c>
    </row>
    <row r="177" s="2" customFormat="1" ht="90" customHeight="1">
      <c r="A177" s="35"/>
      <c r="B177" s="36"/>
      <c r="C177" s="222" t="s">
        <v>370</v>
      </c>
      <c r="D177" s="222" t="s">
        <v>269</v>
      </c>
      <c r="E177" s="223" t="s">
        <v>376</v>
      </c>
      <c r="F177" s="224" t="s">
        <v>377</v>
      </c>
      <c r="G177" s="225" t="s">
        <v>302</v>
      </c>
      <c r="H177" s="226">
        <v>45.253999999999998</v>
      </c>
      <c r="I177" s="227"/>
      <c r="J177" s="228">
        <f>ROUND(I177*H177,2)</f>
        <v>0</v>
      </c>
      <c r="K177" s="224" t="s">
        <v>273</v>
      </c>
      <c r="L177" s="41"/>
      <c r="M177" s="229" t="s">
        <v>1</v>
      </c>
      <c r="N177" s="230" t="s">
        <v>38</v>
      </c>
      <c r="O177" s="88"/>
      <c r="P177" s="231">
        <f>O177*H177</f>
        <v>0</v>
      </c>
      <c r="Q177" s="231">
        <v>0</v>
      </c>
      <c r="R177" s="231">
        <f>Q177*H177</f>
        <v>0</v>
      </c>
      <c r="S177" s="231">
        <v>0</v>
      </c>
      <c r="T177" s="232">
        <f>S177*H177</f>
        <v>0</v>
      </c>
      <c r="U177" s="35"/>
      <c r="V177" s="35"/>
      <c r="W177" s="35"/>
      <c r="X177" s="35"/>
      <c r="Y177" s="35"/>
      <c r="Z177" s="35"/>
      <c r="AA177" s="35"/>
      <c r="AB177" s="35"/>
      <c r="AC177" s="35"/>
      <c r="AD177" s="35"/>
      <c r="AE177" s="35"/>
      <c r="AR177" s="233" t="s">
        <v>274</v>
      </c>
      <c r="AT177" s="233" t="s">
        <v>269</v>
      </c>
      <c r="AU177" s="233" t="s">
        <v>73</v>
      </c>
      <c r="AY177" s="14" t="s">
        <v>266</v>
      </c>
      <c r="BE177" s="234">
        <f>IF(N177="základní",J177,0)</f>
        <v>0</v>
      </c>
      <c r="BF177" s="234">
        <f>IF(N177="snížená",J177,0)</f>
        <v>0</v>
      </c>
      <c r="BG177" s="234">
        <f>IF(N177="zákl. přenesená",J177,0)</f>
        <v>0</v>
      </c>
      <c r="BH177" s="234">
        <f>IF(N177="sníž. přenesená",J177,0)</f>
        <v>0</v>
      </c>
      <c r="BI177" s="234">
        <f>IF(N177="nulová",J177,0)</f>
        <v>0</v>
      </c>
      <c r="BJ177" s="14" t="s">
        <v>81</v>
      </c>
      <c r="BK177" s="234">
        <f>ROUND(I177*H177,2)</f>
        <v>0</v>
      </c>
      <c r="BL177" s="14" t="s">
        <v>274</v>
      </c>
      <c r="BM177" s="233" t="s">
        <v>385</v>
      </c>
    </row>
    <row r="178" s="2" customFormat="1">
      <c r="A178" s="35"/>
      <c r="B178" s="36"/>
      <c r="C178" s="37"/>
      <c r="D178" s="235" t="s">
        <v>275</v>
      </c>
      <c r="E178" s="37"/>
      <c r="F178" s="236" t="s">
        <v>1517</v>
      </c>
      <c r="G178" s="37"/>
      <c r="H178" s="37"/>
      <c r="I178" s="237"/>
      <c r="J178" s="37"/>
      <c r="K178" s="37"/>
      <c r="L178" s="41"/>
      <c r="M178" s="238"/>
      <c r="N178" s="239"/>
      <c r="O178" s="88"/>
      <c r="P178" s="88"/>
      <c r="Q178" s="88"/>
      <c r="R178" s="88"/>
      <c r="S178" s="88"/>
      <c r="T178" s="89"/>
      <c r="U178" s="35"/>
      <c r="V178" s="35"/>
      <c r="W178" s="35"/>
      <c r="X178" s="35"/>
      <c r="Y178" s="35"/>
      <c r="Z178" s="35"/>
      <c r="AA178" s="35"/>
      <c r="AB178" s="35"/>
      <c r="AC178" s="35"/>
      <c r="AD178" s="35"/>
      <c r="AE178" s="35"/>
      <c r="AT178" s="14" t="s">
        <v>275</v>
      </c>
      <c r="AU178" s="14" t="s">
        <v>73</v>
      </c>
    </row>
    <row r="179" s="2" customFormat="1" ht="114.9" customHeight="1">
      <c r="A179" s="35"/>
      <c r="B179" s="36"/>
      <c r="C179" s="222" t="s">
        <v>375</v>
      </c>
      <c r="D179" s="222" t="s">
        <v>269</v>
      </c>
      <c r="E179" s="223" t="s">
        <v>380</v>
      </c>
      <c r="F179" s="224" t="s">
        <v>381</v>
      </c>
      <c r="G179" s="225" t="s">
        <v>302</v>
      </c>
      <c r="H179" s="226">
        <v>48.005000000000003</v>
      </c>
      <c r="I179" s="227"/>
      <c r="J179" s="228">
        <f>ROUND(I179*H179,2)</f>
        <v>0</v>
      </c>
      <c r="K179" s="224" t="s">
        <v>273</v>
      </c>
      <c r="L179" s="41"/>
      <c r="M179" s="229" t="s">
        <v>1</v>
      </c>
      <c r="N179" s="230" t="s">
        <v>38</v>
      </c>
      <c r="O179" s="88"/>
      <c r="P179" s="231">
        <f>O179*H179</f>
        <v>0</v>
      </c>
      <c r="Q179" s="231">
        <v>0</v>
      </c>
      <c r="R179" s="231">
        <f>Q179*H179</f>
        <v>0</v>
      </c>
      <c r="S179" s="231">
        <v>0</v>
      </c>
      <c r="T179" s="232">
        <f>S179*H179</f>
        <v>0</v>
      </c>
      <c r="U179" s="35"/>
      <c r="V179" s="35"/>
      <c r="W179" s="35"/>
      <c r="X179" s="35"/>
      <c r="Y179" s="35"/>
      <c r="Z179" s="35"/>
      <c r="AA179" s="35"/>
      <c r="AB179" s="35"/>
      <c r="AC179" s="35"/>
      <c r="AD179" s="35"/>
      <c r="AE179" s="35"/>
      <c r="AR179" s="233" t="s">
        <v>274</v>
      </c>
      <c r="AT179" s="233" t="s">
        <v>269</v>
      </c>
      <c r="AU179" s="233" t="s">
        <v>73</v>
      </c>
      <c r="AY179" s="14" t="s">
        <v>266</v>
      </c>
      <c r="BE179" s="234">
        <f>IF(N179="základní",J179,0)</f>
        <v>0</v>
      </c>
      <c r="BF179" s="234">
        <f>IF(N179="snížená",J179,0)</f>
        <v>0</v>
      </c>
      <c r="BG179" s="234">
        <f>IF(N179="zákl. přenesená",J179,0)</f>
        <v>0</v>
      </c>
      <c r="BH179" s="234">
        <f>IF(N179="sníž. přenesená",J179,0)</f>
        <v>0</v>
      </c>
      <c r="BI179" s="234">
        <f>IF(N179="nulová",J179,0)</f>
        <v>0</v>
      </c>
      <c r="BJ179" s="14" t="s">
        <v>81</v>
      </c>
      <c r="BK179" s="234">
        <f>ROUND(I179*H179,2)</f>
        <v>0</v>
      </c>
      <c r="BL179" s="14" t="s">
        <v>274</v>
      </c>
      <c r="BM179" s="233" t="s">
        <v>387</v>
      </c>
    </row>
    <row r="180" s="2" customFormat="1">
      <c r="A180" s="35"/>
      <c r="B180" s="36"/>
      <c r="C180" s="37"/>
      <c r="D180" s="235" t="s">
        <v>275</v>
      </c>
      <c r="E180" s="37"/>
      <c r="F180" s="236" t="s">
        <v>1518</v>
      </c>
      <c r="G180" s="37"/>
      <c r="H180" s="37"/>
      <c r="I180" s="237"/>
      <c r="J180" s="37"/>
      <c r="K180" s="37"/>
      <c r="L180" s="41"/>
      <c r="M180" s="238"/>
      <c r="N180" s="239"/>
      <c r="O180" s="88"/>
      <c r="P180" s="88"/>
      <c r="Q180" s="88"/>
      <c r="R180" s="88"/>
      <c r="S180" s="88"/>
      <c r="T180" s="89"/>
      <c r="U180" s="35"/>
      <c r="V180" s="35"/>
      <c r="W180" s="35"/>
      <c r="X180" s="35"/>
      <c r="Y180" s="35"/>
      <c r="Z180" s="35"/>
      <c r="AA180" s="35"/>
      <c r="AB180" s="35"/>
      <c r="AC180" s="35"/>
      <c r="AD180" s="35"/>
      <c r="AE180" s="35"/>
      <c r="AT180" s="14" t="s">
        <v>275</v>
      </c>
      <c r="AU180" s="14" t="s">
        <v>73</v>
      </c>
    </row>
    <row r="181" s="2" customFormat="1" ht="37.8" customHeight="1">
      <c r="A181" s="35"/>
      <c r="B181" s="36"/>
      <c r="C181" s="222" t="s">
        <v>324</v>
      </c>
      <c r="D181" s="222" t="s">
        <v>269</v>
      </c>
      <c r="E181" s="223" t="s">
        <v>436</v>
      </c>
      <c r="F181" s="224" t="s">
        <v>1057</v>
      </c>
      <c r="G181" s="225" t="s">
        <v>279</v>
      </c>
      <c r="H181" s="226">
        <v>1474</v>
      </c>
      <c r="I181" s="227"/>
      <c r="J181" s="228">
        <f>ROUND(I181*H181,2)</f>
        <v>0</v>
      </c>
      <c r="K181" s="224" t="s">
        <v>1</v>
      </c>
      <c r="L181" s="41"/>
      <c r="M181" s="229" t="s">
        <v>1</v>
      </c>
      <c r="N181" s="230" t="s">
        <v>38</v>
      </c>
      <c r="O181" s="88"/>
      <c r="P181" s="231">
        <f>O181*H181</f>
        <v>0</v>
      </c>
      <c r="Q181" s="231">
        <v>0</v>
      </c>
      <c r="R181" s="231">
        <f>Q181*H181</f>
        <v>0</v>
      </c>
      <c r="S181" s="231">
        <v>0</v>
      </c>
      <c r="T181" s="232">
        <f>S181*H181</f>
        <v>0</v>
      </c>
      <c r="U181" s="35"/>
      <c r="V181" s="35"/>
      <c r="W181" s="35"/>
      <c r="X181" s="35"/>
      <c r="Y181" s="35"/>
      <c r="Z181" s="35"/>
      <c r="AA181" s="35"/>
      <c r="AB181" s="35"/>
      <c r="AC181" s="35"/>
      <c r="AD181" s="35"/>
      <c r="AE181" s="35"/>
      <c r="AR181" s="233" t="s">
        <v>274</v>
      </c>
      <c r="AT181" s="233" t="s">
        <v>269</v>
      </c>
      <c r="AU181" s="233" t="s">
        <v>73</v>
      </c>
      <c r="AY181" s="14" t="s">
        <v>266</v>
      </c>
      <c r="BE181" s="234">
        <f>IF(N181="základní",J181,0)</f>
        <v>0</v>
      </c>
      <c r="BF181" s="234">
        <f>IF(N181="snížená",J181,0)</f>
        <v>0</v>
      </c>
      <c r="BG181" s="234">
        <f>IF(N181="zákl. přenesená",J181,0)</f>
        <v>0</v>
      </c>
      <c r="BH181" s="234">
        <f>IF(N181="sníž. přenesená",J181,0)</f>
        <v>0</v>
      </c>
      <c r="BI181" s="234">
        <f>IF(N181="nulová",J181,0)</f>
        <v>0</v>
      </c>
      <c r="BJ181" s="14" t="s">
        <v>81</v>
      </c>
      <c r="BK181" s="234">
        <f>ROUND(I181*H181,2)</f>
        <v>0</v>
      </c>
      <c r="BL181" s="14" t="s">
        <v>274</v>
      </c>
      <c r="BM181" s="233" t="s">
        <v>391</v>
      </c>
    </row>
    <row r="182" s="2" customFormat="1">
      <c r="A182" s="35"/>
      <c r="B182" s="36"/>
      <c r="C182" s="37"/>
      <c r="D182" s="235" t="s">
        <v>275</v>
      </c>
      <c r="E182" s="37"/>
      <c r="F182" s="236" t="s">
        <v>1519</v>
      </c>
      <c r="G182" s="37"/>
      <c r="H182" s="37"/>
      <c r="I182" s="237"/>
      <c r="J182" s="37"/>
      <c r="K182" s="37"/>
      <c r="L182" s="41"/>
      <c r="M182" s="238"/>
      <c r="N182" s="239"/>
      <c r="O182" s="88"/>
      <c r="P182" s="88"/>
      <c r="Q182" s="88"/>
      <c r="R182" s="88"/>
      <c r="S182" s="88"/>
      <c r="T182" s="89"/>
      <c r="U182" s="35"/>
      <c r="V182" s="35"/>
      <c r="W182" s="35"/>
      <c r="X182" s="35"/>
      <c r="Y182" s="35"/>
      <c r="Z182" s="35"/>
      <c r="AA182" s="35"/>
      <c r="AB182" s="35"/>
      <c r="AC182" s="35"/>
      <c r="AD182" s="35"/>
      <c r="AE182" s="35"/>
      <c r="AT182" s="14" t="s">
        <v>275</v>
      </c>
      <c r="AU182" s="14" t="s">
        <v>73</v>
      </c>
    </row>
    <row r="183" s="2" customFormat="1" ht="128.55" customHeight="1">
      <c r="A183" s="35"/>
      <c r="B183" s="36"/>
      <c r="C183" s="222" t="s">
        <v>384</v>
      </c>
      <c r="D183" s="222" t="s">
        <v>269</v>
      </c>
      <c r="E183" s="223" t="s">
        <v>441</v>
      </c>
      <c r="F183" s="224" t="s">
        <v>442</v>
      </c>
      <c r="G183" s="225" t="s">
        <v>279</v>
      </c>
      <c r="H183" s="226">
        <v>433.33999999999998</v>
      </c>
      <c r="I183" s="227"/>
      <c r="J183" s="228">
        <f>ROUND(I183*H183,2)</f>
        <v>0</v>
      </c>
      <c r="K183" s="224" t="s">
        <v>273</v>
      </c>
      <c r="L183" s="41"/>
      <c r="M183" s="229" t="s">
        <v>1</v>
      </c>
      <c r="N183" s="230" t="s">
        <v>38</v>
      </c>
      <c r="O183" s="88"/>
      <c r="P183" s="231">
        <f>O183*H183</f>
        <v>0</v>
      </c>
      <c r="Q183" s="231">
        <v>0</v>
      </c>
      <c r="R183" s="231">
        <f>Q183*H183</f>
        <v>0</v>
      </c>
      <c r="S183" s="231">
        <v>0</v>
      </c>
      <c r="T183" s="232">
        <f>S183*H183</f>
        <v>0</v>
      </c>
      <c r="U183" s="35"/>
      <c r="V183" s="35"/>
      <c r="W183" s="35"/>
      <c r="X183" s="35"/>
      <c r="Y183" s="35"/>
      <c r="Z183" s="35"/>
      <c r="AA183" s="35"/>
      <c r="AB183" s="35"/>
      <c r="AC183" s="35"/>
      <c r="AD183" s="35"/>
      <c r="AE183" s="35"/>
      <c r="AR183" s="233" t="s">
        <v>274</v>
      </c>
      <c r="AT183" s="233" t="s">
        <v>269</v>
      </c>
      <c r="AU183" s="233" t="s">
        <v>73</v>
      </c>
      <c r="AY183" s="14" t="s">
        <v>266</v>
      </c>
      <c r="BE183" s="234">
        <f>IF(N183="základní",J183,0)</f>
        <v>0</v>
      </c>
      <c r="BF183" s="234">
        <f>IF(N183="snížená",J183,0)</f>
        <v>0</v>
      </c>
      <c r="BG183" s="234">
        <f>IF(N183="zákl. přenesená",J183,0)</f>
        <v>0</v>
      </c>
      <c r="BH183" s="234">
        <f>IF(N183="sníž. přenesená",J183,0)</f>
        <v>0</v>
      </c>
      <c r="BI183" s="234">
        <f>IF(N183="nulová",J183,0)</f>
        <v>0</v>
      </c>
      <c r="BJ183" s="14" t="s">
        <v>81</v>
      </c>
      <c r="BK183" s="234">
        <f>ROUND(I183*H183,2)</f>
        <v>0</v>
      </c>
      <c r="BL183" s="14" t="s">
        <v>274</v>
      </c>
      <c r="BM183" s="233" t="s">
        <v>396</v>
      </c>
    </row>
    <row r="184" s="2" customFormat="1">
      <c r="A184" s="35"/>
      <c r="B184" s="36"/>
      <c r="C184" s="37"/>
      <c r="D184" s="235" t="s">
        <v>275</v>
      </c>
      <c r="E184" s="37"/>
      <c r="F184" s="236" t="s">
        <v>1520</v>
      </c>
      <c r="G184" s="37"/>
      <c r="H184" s="37"/>
      <c r="I184" s="237"/>
      <c r="J184" s="37"/>
      <c r="K184" s="37"/>
      <c r="L184" s="41"/>
      <c r="M184" s="238"/>
      <c r="N184" s="239"/>
      <c r="O184" s="88"/>
      <c r="P184" s="88"/>
      <c r="Q184" s="88"/>
      <c r="R184" s="88"/>
      <c r="S184" s="88"/>
      <c r="T184" s="89"/>
      <c r="U184" s="35"/>
      <c r="V184" s="35"/>
      <c r="W184" s="35"/>
      <c r="X184" s="35"/>
      <c r="Y184" s="35"/>
      <c r="Z184" s="35"/>
      <c r="AA184" s="35"/>
      <c r="AB184" s="35"/>
      <c r="AC184" s="35"/>
      <c r="AD184" s="35"/>
      <c r="AE184" s="35"/>
      <c r="AT184" s="14" t="s">
        <v>275</v>
      </c>
      <c r="AU184" s="14" t="s">
        <v>73</v>
      </c>
    </row>
    <row r="185" s="2" customFormat="1" ht="128.55" customHeight="1">
      <c r="A185" s="35"/>
      <c r="B185" s="36"/>
      <c r="C185" s="222" t="s">
        <v>327</v>
      </c>
      <c r="D185" s="222" t="s">
        <v>269</v>
      </c>
      <c r="E185" s="223" t="s">
        <v>445</v>
      </c>
      <c r="F185" s="224" t="s">
        <v>446</v>
      </c>
      <c r="G185" s="225" t="s">
        <v>279</v>
      </c>
      <c r="H185" s="226">
        <v>414.19</v>
      </c>
      <c r="I185" s="227"/>
      <c r="J185" s="228">
        <f>ROUND(I185*H185,2)</f>
        <v>0</v>
      </c>
      <c r="K185" s="224" t="s">
        <v>273</v>
      </c>
      <c r="L185" s="41"/>
      <c r="M185" s="229" t="s">
        <v>1</v>
      </c>
      <c r="N185" s="230" t="s">
        <v>38</v>
      </c>
      <c r="O185" s="88"/>
      <c r="P185" s="231">
        <f>O185*H185</f>
        <v>0</v>
      </c>
      <c r="Q185" s="231">
        <v>0</v>
      </c>
      <c r="R185" s="231">
        <f>Q185*H185</f>
        <v>0</v>
      </c>
      <c r="S185" s="231">
        <v>0</v>
      </c>
      <c r="T185" s="232">
        <f>S185*H185</f>
        <v>0</v>
      </c>
      <c r="U185" s="35"/>
      <c r="V185" s="35"/>
      <c r="W185" s="35"/>
      <c r="X185" s="35"/>
      <c r="Y185" s="35"/>
      <c r="Z185" s="35"/>
      <c r="AA185" s="35"/>
      <c r="AB185" s="35"/>
      <c r="AC185" s="35"/>
      <c r="AD185" s="35"/>
      <c r="AE185" s="35"/>
      <c r="AR185" s="233" t="s">
        <v>274</v>
      </c>
      <c r="AT185" s="233" t="s">
        <v>269</v>
      </c>
      <c r="AU185" s="233" t="s">
        <v>73</v>
      </c>
      <c r="AY185" s="14" t="s">
        <v>266</v>
      </c>
      <c r="BE185" s="234">
        <f>IF(N185="základní",J185,0)</f>
        <v>0</v>
      </c>
      <c r="BF185" s="234">
        <f>IF(N185="snížená",J185,0)</f>
        <v>0</v>
      </c>
      <c r="BG185" s="234">
        <f>IF(N185="zákl. přenesená",J185,0)</f>
        <v>0</v>
      </c>
      <c r="BH185" s="234">
        <f>IF(N185="sníž. přenesená",J185,0)</f>
        <v>0</v>
      </c>
      <c r="BI185" s="234">
        <f>IF(N185="nulová",J185,0)</f>
        <v>0</v>
      </c>
      <c r="BJ185" s="14" t="s">
        <v>81</v>
      </c>
      <c r="BK185" s="234">
        <f>ROUND(I185*H185,2)</f>
        <v>0</v>
      </c>
      <c r="BL185" s="14" t="s">
        <v>274</v>
      </c>
      <c r="BM185" s="233" t="s">
        <v>400</v>
      </c>
    </row>
    <row r="186" s="2" customFormat="1">
      <c r="A186" s="35"/>
      <c r="B186" s="36"/>
      <c r="C186" s="37"/>
      <c r="D186" s="235" t="s">
        <v>275</v>
      </c>
      <c r="E186" s="37"/>
      <c r="F186" s="236" t="s">
        <v>1521</v>
      </c>
      <c r="G186" s="37"/>
      <c r="H186" s="37"/>
      <c r="I186" s="237"/>
      <c r="J186" s="37"/>
      <c r="K186" s="37"/>
      <c r="L186" s="41"/>
      <c r="M186" s="238"/>
      <c r="N186" s="239"/>
      <c r="O186" s="88"/>
      <c r="P186" s="88"/>
      <c r="Q186" s="88"/>
      <c r="R186" s="88"/>
      <c r="S186" s="88"/>
      <c r="T186" s="89"/>
      <c r="U186" s="35"/>
      <c r="V186" s="35"/>
      <c r="W186" s="35"/>
      <c r="X186" s="35"/>
      <c r="Y186" s="35"/>
      <c r="Z186" s="35"/>
      <c r="AA186" s="35"/>
      <c r="AB186" s="35"/>
      <c r="AC186" s="35"/>
      <c r="AD186" s="35"/>
      <c r="AE186" s="35"/>
      <c r="AT186" s="14" t="s">
        <v>275</v>
      </c>
      <c r="AU186" s="14" t="s">
        <v>73</v>
      </c>
    </row>
    <row r="187" s="2" customFormat="1" ht="128.55" customHeight="1">
      <c r="A187" s="35"/>
      <c r="B187" s="36"/>
      <c r="C187" s="222" t="s">
        <v>393</v>
      </c>
      <c r="D187" s="222" t="s">
        <v>269</v>
      </c>
      <c r="E187" s="223" t="s">
        <v>450</v>
      </c>
      <c r="F187" s="224" t="s">
        <v>451</v>
      </c>
      <c r="G187" s="225" t="s">
        <v>279</v>
      </c>
      <c r="H187" s="226">
        <v>1286.24</v>
      </c>
      <c r="I187" s="227"/>
      <c r="J187" s="228">
        <f>ROUND(I187*H187,2)</f>
        <v>0</v>
      </c>
      <c r="K187" s="224" t="s">
        <v>273</v>
      </c>
      <c r="L187" s="41"/>
      <c r="M187" s="229" t="s">
        <v>1</v>
      </c>
      <c r="N187" s="230" t="s">
        <v>38</v>
      </c>
      <c r="O187" s="88"/>
      <c r="P187" s="231">
        <f>O187*H187</f>
        <v>0</v>
      </c>
      <c r="Q187" s="231">
        <v>0</v>
      </c>
      <c r="R187" s="231">
        <f>Q187*H187</f>
        <v>0</v>
      </c>
      <c r="S187" s="231">
        <v>0</v>
      </c>
      <c r="T187" s="232">
        <f>S187*H187</f>
        <v>0</v>
      </c>
      <c r="U187" s="35"/>
      <c r="V187" s="35"/>
      <c r="W187" s="35"/>
      <c r="X187" s="35"/>
      <c r="Y187" s="35"/>
      <c r="Z187" s="35"/>
      <c r="AA187" s="35"/>
      <c r="AB187" s="35"/>
      <c r="AC187" s="35"/>
      <c r="AD187" s="35"/>
      <c r="AE187" s="35"/>
      <c r="AR187" s="233" t="s">
        <v>274</v>
      </c>
      <c r="AT187" s="233" t="s">
        <v>269</v>
      </c>
      <c r="AU187" s="233" t="s">
        <v>73</v>
      </c>
      <c r="AY187" s="14" t="s">
        <v>266</v>
      </c>
      <c r="BE187" s="234">
        <f>IF(N187="základní",J187,0)</f>
        <v>0</v>
      </c>
      <c r="BF187" s="234">
        <f>IF(N187="snížená",J187,0)</f>
        <v>0</v>
      </c>
      <c r="BG187" s="234">
        <f>IF(N187="zákl. přenesená",J187,0)</f>
        <v>0</v>
      </c>
      <c r="BH187" s="234">
        <f>IF(N187="sníž. přenesená",J187,0)</f>
        <v>0</v>
      </c>
      <c r="BI187" s="234">
        <f>IF(N187="nulová",J187,0)</f>
        <v>0</v>
      </c>
      <c r="BJ187" s="14" t="s">
        <v>81</v>
      </c>
      <c r="BK187" s="234">
        <f>ROUND(I187*H187,2)</f>
        <v>0</v>
      </c>
      <c r="BL187" s="14" t="s">
        <v>274</v>
      </c>
      <c r="BM187" s="233" t="s">
        <v>405</v>
      </c>
    </row>
    <row r="188" s="2" customFormat="1">
      <c r="A188" s="35"/>
      <c r="B188" s="36"/>
      <c r="C188" s="37"/>
      <c r="D188" s="235" t="s">
        <v>275</v>
      </c>
      <c r="E188" s="37"/>
      <c r="F188" s="236" t="s">
        <v>1522</v>
      </c>
      <c r="G188" s="37"/>
      <c r="H188" s="37"/>
      <c r="I188" s="237"/>
      <c r="J188" s="37"/>
      <c r="K188" s="37"/>
      <c r="L188" s="41"/>
      <c r="M188" s="238"/>
      <c r="N188" s="239"/>
      <c r="O188" s="88"/>
      <c r="P188" s="88"/>
      <c r="Q188" s="88"/>
      <c r="R188" s="88"/>
      <c r="S188" s="88"/>
      <c r="T188" s="89"/>
      <c r="U188" s="35"/>
      <c r="V188" s="35"/>
      <c r="W188" s="35"/>
      <c r="X188" s="35"/>
      <c r="Y188" s="35"/>
      <c r="Z188" s="35"/>
      <c r="AA188" s="35"/>
      <c r="AB188" s="35"/>
      <c r="AC188" s="35"/>
      <c r="AD188" s="35"/>
      <c r="AE188" s="35"/>
      <c r="AT188" s="14" t="s">
        <v>275</v>
      </c>
      <c r="AU188" s="14" t="s">
        <v>73</v>
      </c>
    </row>
    <row r="189" s="2" customFormat="1" ht="114.9" customHeight="1">
      <c r="A189" s="35"/>
      <c r="B189" s="36"/>
      <c r="C189" s="222" t="s">
        <v>332</v>
      </c>
      <c r="D189" s="222" t="s">
        <v>269</v>
      </c>
      <c r="E189" s="223" t="s">
        <v>459</v>
      </c>
      <c r="F189" s="224" t="s">
        <v>460</v>
      </c>
      <c r="G189" s="225" t="s">
        <v>272</v>
      </c>
      <c r="H189" s="226">
        <v>4</v>
      </c>
      <c r="I189" s="227"/>
      <c r="J189" s="228">
        <f>ROUND(I189*H189,2)</f>
        <v>0</v>
      </c>
      <c r="K189" s="224" t="s">
        <v>273</v>
      </c>
      <c r="L189" s="41"/>
      <c r="M189" s="229" t="s">
        <v>1</v>
      </c>
      <c r="N189" s="230" t="s">
        <v>38</v>
      </c>
      <c r="O189" s="88"/>
      <c r="P189" s="231">
        <f>O189*H189</f>
        <v>0</v>
      </c>
      <c r="Q189" s="231">
        <v>0</v>
      </c>
      <c r="R189" s="231">
        <f>Q189*H189</f>
        <v>0</v>
      </c>
      <c r="S189" s="231">
        <v>0</v>
      </c>
      <c r="T189" s="232">
        <f>S189*H189</f>
        <v>0</v>
      </c>
      <c r="U189" s="35"/>
      <c r="V189" s="35"/>
      <c r="W189" s="35"/>
      <c r="X189" s="35"/>
      <c r="Y189" s="35"/>
      <c r="Z189" s="35"/>
      <c r="AA189" s="35"/>
      <c r="AB189" s="35"/>
      <c r="AC189" s="35"/>
      <c r="AD189" s="35"/>
      <c r="AE189" s="35"/>
      <c r="AR189" s="233" t="s">
        <v>274</v>
      </c>
      <c r="AT189" s="233" t="s">
        <v>269</v>
      </c>
      <c r="AU189" s="233" t="s">
        <v>73</v>
      </c>
      <c r="AY189" s="14" t="s">
        <v>266</v>
      </c>
      <c r="BE189" s="234">
        <f>IF(N189="základní",J189,0)</f>
        <v>0</v>
      </c>
      <c r="BF189" s="234">
        <f>IF(N189="snížená",J189,0)</f>
        <v>0</v>
      </c>
      <c r="BG189" s="234">
        <f>IF(N189="zákl. přenesená",J189,0)</f>
        <v>0</v>
      </c>
      <c r="BH189" s="234">
        <f>IF(N189="sníž. přenesená",J189,0)</f>
        <v>0</v>
      </c>
      <c r="BI189" s="234">
        <f>IF(N189="nulová",J189,0)</f>
        <v>0</v>
      </c>
      <c r="BJ189" s="14" t="s">
        <v>81</v>
      </c>
      <c r="BK189" s="234">
        <f>ROUND(I189*H189,2)</f>
        <v>0</v>
      </c>
      <c r="BL189" s="14" t="s">
        <v>274</v>
      </c>
      <c r="BM189" s="233" t="s">
        <v>410</v>
      </c>
    </row>
    <row r="190" s="2" customFormat="1">
      <c r="A190" s="35"/>
      <c r="B190" s="36"/>
      <c r="C190" s="37"/>
      <c r="D190" s="235" t="s">
        <v>275</v>
      </c>
      <c r="E190" s="37"/>
      <c r="F190" s="236" t="s">
        <v>1523</v>
      </c>
      <c r="G190" s="37"/>
      <c r="H190" s="37"/>
      <c r="I190" s="237"/>
      <c r="J190" s="37"/>
      <c r="K190" s="37"/>
      <c r="L190" s="41"/>
      <c r="M190" s="238"/>
      <c r="N190" s="239"/>
      <c r="O190" s="88"/>
      <c r="P190" s="88"/>
      <c r="Q190" s="88"/>
      <c r="R190" s="88"/>
      <c r="S190" s="88"/>
      <c r="T190" s="89"/>
      <c r="U190" s="35"/>
      <c r="V190" s="35"/>
      <c r="W190" s="35"/>
      <c r="X190" s="35"/>
      <c r="Y190" s="35"/>
      <c r="Z190" s="35"/>
      <c r="AA190" s="35"/>
      <c r="AB190" s="35"/>
      <c r="AC190" s="35"/>
      <c r="AD190" s="35"/>
      <c r="AE190" s="35"/>
      <c r="AT190" s="14" t="s">
        <v>275</v>
      </c>
      <c r="AU190" s="14" t="s">
        <v>73</v>
      </c>
    </row>
    <row r="191" s="2" customFormat="1" ht="114.9" customHeight="1">
      <c r="A191" s="35"/>
      <c r="B191" s="36"/>
      <c r="C191" s="222" t="s">
        <v>402</v>
      </c>
      <c r="D191" s="222" t="s">
        <v>269</v>
      </c>
      <c r="E191" s="223" t="s">
        <v>463</v>
      </c>
      <c r="F191" s="224" t="s">
        <v>464</v>
      </c>
      <c r="G191" s="225" t="s">
        <v>272</v>
      </c>
      <c r="H191" s="226">
        <v>8</v>
      </c>
      <c r="I191" s="227"/>
      <c r="J191" s="228">
        <f>ROUND(I191*H191,2)</f>
        <v>0</v>
      </c>
      <c r="K191" s="224" t="s">
        <v>273</v>
      </c>
      <c r="L191" s="41"/>
      <c r="M191" s="229" t="s">
        <v>1</v>
      </c>
      <c r="N191" s="230" t="s">
        <v>38</v>
      </c>
      <c r="O191" s="88"/>
      <c r="P191" s="231">
        <f>O191*H191</f>
        <v>0</v>
      </c>
      <c r="Q191" s="231">
        <v>0</v>
      </c>
      <c r="R191" s="231">
        <f>Q191*H191</f>
        <v>0</v>
      </c>
      <c r="S191" s="231">
        <v>0</v>
      </c>
      <c r="T191" s="232">
        <f>S191*H191</f>
        <v>0</v>
      </c>
      <c r="U191" s="35"/>
      <c r="V191" s="35"/>
      <c r="W191" s="35"/>
      <c r="X191" s="35"/>
      <c r="Y191" s="35"/>
      <c r="Z191" s="35"/>
      <c r="AA191" s="35"/>
      <c r="AB191" s="35"/>
      <c r="AC191" s="35"/>
      <c r="AD191" s="35"/>
      <c r="AE191" s="35"/>
      <c r="AR191" s="233" t="s">
        <v>274</v>
      </c>
      <c r="AT191" s="233" t="s">
        <v>269</v>
      </c>
      <c r="AU191" s="233" t="s">
        <v>73</v>
      </c>
      <c r="AY191" s="14" t="s">
        <v>266</v>
      </c>
      <c r="BE191" s="234">
        <f>IF(N191="základní",J191,0)</f>
        <v>0</v>
      </c>
      <c r="BF191" s="234">
        <f>IF(N191="snížená",J191,0)</f>
        <v>0</v>
      </c>
      <c r="BG191" s="234">
        <f>IF(N191="zákl. přenesená",J191,0)</f>
        <v>0</v>
      </c>
      <c r="BH191" s="234">
        <f>IF(N191="sníž. přenesená",J191,0)</f>
        <v>0</v>
      </c>
      <c r="BI191" s="234">
        <f>IF(N191="nulová",J191,0)</f>
        <v>0</v>
      </c>
      <c r="BJ191" s="14" t="s">
        <v>81</v>
      </c>
      <c r="BK191" s="234">
        <f>ROUND(I191*H191,2)</f>
        <v>0</v>
      </c>
      <c r="BL191" s="14" t="s">
        <v>274</v>
      </c>
      <c r="BM191" s="233" t="s">
        <v>415</v>
      </c>
    </row>
    <row r="192" s="2" customFormat="1">
      <c r="A192" s="35"/>
      <c r="B192" s="36"/>
      <c r="C192" s="37"/>
      <c r="D192" s="235" t="s">
        <v>275</v>
      </c>
      <c r="E192" s="37"/>
      <c r="F192" s="236" t="s">
        <v>1524</v>
      </c>
      <c r="G192" s="37"/>
      <c r="H192" s="37"/>
      <c r="I192" s="237"/>
      <c r="J192" s="37"/>
      <c r="K192" s="37"/>
      <c r="L192" s="41"/>
      <c r="M192" s="238"/>
      <c r="N192" s="239"/>
      <c r="O192" s="88"/>
      <c r="P192" s="88"/>
      <c r="Q192" s="88"/>
      <c r="R192" s="88"/>
      <c r="S192" s="88"/>
      <c r="T192" s="89"/>
      <c r="U192" s="35"/>
      <c r="V192" s="35"/>
      <c r="W192" s="35"/>
      <c r="X192" s="35"/>
      <c r="Y192" s="35"/>
      <c r="Z192" s="35"/>
      <c r="AA192" s="35"/>
      <c r="AB192" s="35"/>
      <c r="AC192" s="35"/>
      <c r="AD192" s="35"/>
      <c r="AE192" s="35"/>
      <c r="AT192" s="14" t="s">
        <v>275</v>
      </c>
      <c r="AU192" s="14" t="s">
        <v>73</v>
      </c>
    </row>
    <row r="193" s="2" customFormat="1" ht="128.55" customHeight="1">
      <c r="A193" s="35"/>
      <c r="B193" s="36"/>
      <c r="C193" s="222" t="s">
        <v>407</v>
      </c>
      <c r="D193" s="222" t="s">
        <v>269</v>
      </c>
      <c r="E193" s="223" t="s">
        <v>468</v>
      </c>
      <c r="F193" s="224" t="s">
        <v>469</v>
      </c>
      <c r="G193" s="225" t="s">
        <v>272</v>
      </c>
      <c r="H193" s="226">
        <v>7</v>
      </c>
      <c r="I193" s="227"/>
      <c r="J193" s="228">
        <f>ROUND(I193*H193,2)</f>
        <v>0</v>
      </c>
      <c r="K193" s="224" t="s">
        <v>273</v>
      </c>
      <c r="L193" s="41"/>
      <c r="M193" s="229" t="s">
        <v>1</v>
      </c>
      <c r="N193" s="230" t="s">
        <v>38</v>
      </c>
      <c r="O193" s="88"/>
      <c r="P193" s="231">
        <f>O193*H193</f>
        <v>0</v>
      </c>
      <c r="Q193" s="231">
        <v>0</v>
      </c>
      <c r="R193" s="231">
        <f>Q193*H193</f>
        <v>0</v>
      </c>
      <c r="S193" s="231">
        <v>0</v>
      </c>
      <c r="T193" s="232">
        <f>S193*H193</f>
        <v>0</v>
      </c>
      <c r="U193" s="35"/>
      <c r="V193" s="35"/>
      <c r="W193" s="35"/>
      <c r="X193" s="35"/>
      <c r="Y193" s="35"/>
      <c r="Z193" s="35"/>
      <c r="AA193" s="35"/>
      <c r="AB193" s="35"/>
      <c r="AC193" s="35"/>
      <c r="AD193" s="35"/>
      <c r="AE193" s="35"/>
      <c r="AR193" s="233" t="s">
        <v>274</v>
      </c>
      <c r="AT193" s="233" t="s">
        <v>269</v>
      </c>
      <c r="AU193" s="233" t="s">
        <v>73</v>
      </c>
      <c r="AY193" s="14" t="s">
        <v>266</v>
      </c>
      <c r="BE193" s="234">
        <f>IF(N193="základní",J193,0)</f>
        <v>0</v>
      </c>
      <c r="BF193" s="234">
        <f>IF(N193="snížená",J193,0)</f>
        <v>0</v>
      </c>
      <c r="BG193" s="234">
        <f>IF(N193="zákl. přenesená",J193,0)</f>
        <v>0</v>
      </c>
      <c r="BH193" s="234">
        <f>IF(N193="sníž. přenesená",J193,0)</f>
        <v>0</v>
      </c>
      <c r="BI193" s="234">
        <f>IF(N193="nulová",J193,0)</f>
        <v>0</v>
      </c>
      <c r="BJ193" s="14" t="s">
        <v>81</v>
      </c>
      <c r="BK193" s="234">
        <f>ROUND(I193*H193,2)</f>
        <v>0</v>
      </c>
      <c r="BL193" s="14" t="s">
        <v>274</v>
      </c>
      <c r="BM193" s="233" t="s">
        <v>419</v>
      </c>
    </row>
    <row r="194" s="2" customFormat="1">
      <c r="A194" s="35"/>
      <c r="B194" s="36"/>
      <c r="C194" s="37"/>
      <c r="D194" s="235" t="s">
        <v>275</v>
      </c>
      <c r="E194" s="37"/>
      <c r="F194" s="236" t="s">
        <v>1525</v>
      </c>
      <c r="G194" s="37"/>
      <c r="H194" s="37"/>
      <c r="I194" s="237"/>
      <c r="J194" s="37"/>
      <c r="K194" s="37"/>
      <c r="L194" s="41"/>
      <c r="M194" s="238"/>
      <c r="N194" s="239"/>
      <c r="O194" s="88"/>
      <c r="P194" s="88"/>
      <c r="Q194" s="88"/>
      <c r="R194" s="88"/>
      <c r="S194" s="88"/>
      <c r="T194" s="89"/>
      <c r="U194" s="35"/>
      <c r="V194" s="35"/>
      <c r="W194" s="35"/>
      <c r="X194" s="35"/>
      <c r="Y194" s="35"/>
      <c r="Z194" s="35"/>
      <c r="AA194" s="35"/>
      <c r="AB194" s="35"/>
      <c r="AC194" s="35"/>
      <c r="AD194" s="35"/>
      <c r="AE194" s="35"/>
      <c r="AT194" s="14" t="s">
        <v>275</v>
      </c>
      <c r="AU194" s="14" t="s">
        <v>73</v>
      </c>
    </row>
    <row r="195" s="2" customFormat="1" ht="114.9" customHeight="1">
      <c r="A195" s="35"/>
      <c r="B195" s="36"/>
      <c r="C195" s="222" t="s">
        <v>412</v>
      </c>
      <c r="D195" s="222" t="s">
        <v>269</v>
      </c>
      <c r="E195" s="223" t="s">
        <v>472</v>
      </c>
      <c r="F195" s="224" t="s">
        <v>473</v>
      </c>
      <c r="G195" s="225" t="s">
        <v>474</v>
      </c>
      <c r="H195" s="226">
        <v>140</v>
      </c>
      <c r="I195" s="227"/>
      <c r="J195" s="228">
        <f>ROUND(I195*H195,2)</f>
        <v>0</v>
      </c>
      <c r="K195" s="224" t="s">
        <v>273</v>
      </c>
      <c r="L195" s="41"/>
      <c r="M195" s="229" t="s">
        <v>1</v>
      </c>
      <c r="N195" s="230" t="s">
        <v>38</v>
      </c>
      <c r="O195" s="88"/>
      <c r="P195" s="231">
        <f>O195*H195</f>
        <v>0</v>
      </c>
      <c r="Q195" s="231">
        <v>0</v>
      </c>
      <c r="R195" s="231">
        <f>Q195*H195</f>
        <v>0</v>
      </c>
      <c r="S195" s="231">
        <v>0</v>
      </c>
      <c r="T195" s="232">
        <f>S195*H195</f>
        <v>0</v>
      </c>
      <c r="U195" s="35"/>
      <c r="V195" s="35"/>
      <c r="W195" s="35"/>
      <c r="X195" s="35"/>
      <c r="Y195" s="35"/>
      <c r="Z195" s="35"/>
      <c r="AA195" s="35"/>
      <c r="AB195" s="35"/>
      <c r="AC195" s="35"/>
      <c r="AD195" s="35"/>
      <c r="AE195" s="35"/>
      <c r="AR195" s="233" t="s">
        <v>274</v>
      </c>
      <c r="AT195" s="233" t="s">
        <v>269</v>
      </c>
      <c r="AU195" s="233" t="s">
        <v>73</v>
      </c>
      <c r="AY195" s="14" t="s">
        <v>266</v>
      </c>
      <c r="BE195" s="234">
        <f>IF(N195="základní",J195,0)</f>
        <v>0</v>
      </c>
      <c r="BF195" s="234">
        <f>IF(N195="snížená",J195,0)</f>
        <v>0</v>
      </c>
      <c r="BG195" s="234">
        <f>IF(N195="zákl. přenesená",J195,0)</f>
        <v>0</v>
      </c>
      <c r="BH195" s="234">
        <f>IF(N195="sníž. přenesená",J195,0)</f>
        <v>0</v>
      </c>
      <c r="BI195" s="234">
        <f>IF(N195="nulová",J195,0)</f>
        <v>0</v>
      </c>
      <c r="BJ195" s="14" t="s">
        <v>81</v>
      </c>
      <c r="BK195" s="234">
        <f>ROUND(I195*H195,2)</f>
        <v>0</v>
      </c>
      <c r="BL195" s="14" t="s">
        <v>274</v>
      </c>
      <c r="BM195" s="233" t="s">
        <v>424</v>
      </c>
    </row>
    <row r="196" s="2" customFormat="1">
      <c r="A196" s="35"/>
      <c r="B196" s="36"/>
      <c r="C196" s="37"/>
      <c r="D196" s="235" t="s">
        <v>275</v>
      </c>
      <c r="E196" s="37"/>
      <c r="F196" s="236" t="s">
        <v>1494</v>
      </c>
      <c r="G196" s="37"/>
      <c r="H196" s="37"/>
      <c r="I196" s="237"/>
      <c r="J196" s="37"/>
      <c r="K196" s="37"/>
      <c r="L196" s="41"/>
      <c r="M196" s="238"/>
      <c r="N196" s="239"/>
      <c r="O196" s="88"/>
      <c r="P196" s="88"/>
      <c r="Q196" s="88"/>
      <c r="R196" s="88"/>
      <c r="S196" s="88"/>
      <c r="T196" s="89"/>
      <c r="U196" s="35"/>
      <c r="V196" s="35"/>
      <c r="W196" s="35"/>
      <c r="X196" s="35"/>
      <c r="Y196" s="35"/>
      <c r="Z196" s="35"/>
      <c r="AA196" s="35"/>
      <c r="AB196" s="35"/>
      <c r="AC196" s="35"/>
      <c r="AD196" s="35"/>
      <c r="AE196" s="35"/>
      <c r="AT196" s="14" t="s">
        <v>275</v>
      </c>
      <c r="AU196" s="14" t="s">
        <v>73</v>
      </c>
    </row>
    <row r="197" s="2" customFormat="1" ht="90" customHeight="1">
      <c r="A197" s="35"/>
      <c r="B197" s="36"/>
      <c r="C197" s="222" t="s">
        <v>335</v>
      </c>
      <c r="D197" s="222" t="s">
        <v>269</v>
      </c>
      <c r="E197" s="223" t="s">
        <v>478</v>
      </c>
      <c r="F197" s="224" t="s">
        <v>479</v>
      </c>
      <c r="G197" s="225" t="s">
        <v>474</v>
      </c>
      <c r="H197" s="226">
        <v>34</v>
      </c>
      <c r="I197" s="227"/>
      <c r="J197" s="228">
        <f>ROUND(I197*H197,2)</f>
        <v>0</v>
      </c>
      <c r="K197" s="224" t="s">
        <v>273</v>
      </c>
      <c r="L197" s="41"/>
      <c r="M197" s="229" t="s">
        <v>1</v>
      </c>
      <c r="N197" s="230" t="s">
        <v>38</v>
      </c>
      <c r="O197" s="88"/>
      <c r="P197" s="231">
        <f>O197*H197</f>
        <v>0</v>
      </c>
      <c r="Q197" s="231">
        <v>0</v>
      </c>
      <c r="R197" s="231">
        <f>Q197*H197</f>
        <v>0</v>
      </c>
      <c r="S197" s="231">
        <v>0</v>
      </c>
      <c r="T197" s="232">
        <f>S197*H197</f>
        <v>0</v>
      </c>
      <c r="U197" s="35"/>
      <c r="V197" s="35"/>
      <c r="W197" s="35"/>
      <c r="X197" s="35"/>
      <c r="Y197" s="35"/>
      <c r="Z197" s="35"/>
      <c r="AA197" s="35"/>
      <c r="AB197" s="35"/>
      <c r="AC197" s="35"/>
      <c r="AD197" s="35"/>
      <c r="AE197" s="35"/>
      <c r="AR197" s="233" t="s">
        <v>274</v>
      </c>
      <c r="AT197" s="233" t="s">
        <v>269</v>
      </c>
      <c r="AU197" s="233" t="s">
        <v>73</v>
      </c>
      <c r="AY197" s="14" t="s">
        <v>266</v>
      </c>
      <c r="BE197" s="234">
        <f>IF(N197="základní",J197,0)</f>
        <v>0</v>
      </c>
      <c r="BF197" s="234">
        <f>IF(N197="snížená",J197,0)</f>
        <v>0</v>
      </c>
      <c r="BG197" s="234">
        <f>IF(N197="zákl. přenesená",J197,0)</f>
        <v>0</v>
      </c>
      <c r="BH197" s="234">
        <f>IF(N197="sníž. přenesená",J197,0)</f>
        <v>0</v>
      </c>
      <c r="BI197" s="234">
        <f>IF(N197="nulová",J197,0)</f>
        <v>0</v>
      </c>
      <c r="BJ197" s="14" t="s">
        <v>81</v>
      </c>
      <c r="BK197" s="234">
        <f>ROUND(I197*H197,2)</f>
        <v>0</v>
      </c>
      <c r="BL197" s="14" t="s">
        <v>274</v>
      </c>
      <c r="BM197" s="233" t="s">
        <v>426</v>
      </c>
    </row>
    <row r="198" s="2" customFormat="1">
      <c r="A198" s="35"/>
      <c r="B198" s="36"/>
      <c r="C198" s="37"/>
      <c r="D198" s="235" t="s">
        <v>275</v>
      </c>
      <c r="E198" s="37"/>
      <c r="F198" s="236" t="s">
        <v>1526</v>
      </c>
      <c r="G198" s="37"/>
      <c r="H198" s="37"/>
      <c r="I198" s="237"/>
      <c r="J198" s="37"/>
      <c r="K198" s="37"/>
      <c r="L198" s="41"/>
      <c r="M198" s="238"/>
      <c r="N198" s="239"/>
      <c r="O198" s="88"/>
      <c r="P198" s="88"/>
      <c r="Q198" s="88"/>
      <c r="R198" s="88"/>
      <c r="S198" s="88"/>
      <c r="T198" s="89"/>
      <c r="U198" s="35"/>
      <c r="V198" s="35"/>
      <c r="W198" s="35"/>
      <c r="X198" s="35"/>
      <c r="Y198" s="35"/>
      <c r="Z198" s="35"/>
      <c r="AA198" s="35"/>
      <c r="AB198" s="35"/>
      <c r="AC198" s="35"/>
      <c r="AD198" s="35"/>
      <c r="AE198" s="35"/>
      <c r="AT198" s="14" t="s">
        <v>275</v>
      </c>
      <c r="AU198" s="14" t="s">
        <v>73</v>
      </c>
    </row>
    <row r="199" s="2" customFormat="1" ht="90" customHeight="1">
      <c r="A199" s="35"/>
      <c r="B199" s="36"/>
      <c r="C199" s="222" t="s">
        <v>421</v>
      </c>
      <c r="D199" s="222" t="s">
        <v>269</v>
      </c>
      <c r="E199" s="223" t="s">
        <v>482</v>
      </c>
      <c r="F199" s="224" t="s">
        <v>483</v>
      </c>
      <c r="G199" s="225" t="s">
        <v>279</v>
      </c>
      <c r="H199" s="226">
        <v>3800</v>
      </c>
      <c r="I199" s="227"/>
      <c r="J199" s="228">
        <f>ROUND(I199*H199,2)</f>
        <v>0</v>
      </c>
      <c r="K199" s="224" t="s">
        <v>273</v>
      </c>
      <c r="L199" s="41"/>
      <c r="M199" s="229" t="s">
        <v>1</v>
      </c>
      <c r="N199" s="230" t="s">
        <v>38</v>
      </c>
      <c r="O199" s="88"/>
      <c r="P199" s="231">
        <f>O199*H199</f>
        <v>0</v>
      </c>
      <c r="Q199" s="231">
        <v>0</v>
      </c>
      <c r="R199" s="231">
        <f>Q199*H199</f>
        <v>0</v>
      </c>
      <c r="S199" s="231">
        <v>0</v>
      </c>
      <c r="T199" s="232">
        <f>S199*H199</f>
        <v>0</v>
      </c>
      <c r="U199" s="35"/>
      <c r="V199" s="35"/>
      <c r="W199" s="35"/>
      <c r="X199" s="35"/>
      <c r="Y199" s="35"/>
      <c r="Z199" s="35"/>
      <c r="AA199" s="35"/>
      <c r="AB199" s="35"/>
      <c r="AC199" s="35"/>
      <c r="AD199" s="35"/>
      <c r="AE199" s="35"/>
      <c r="AR199" s="233" t="s">
        <v>274</v>
      </c>
      <c r="AT199" s="233" t="s">
        <v>269</v>
      </c>
      <c r="AU199" s="233" t="s">
        <v>73</v>
      </c>
      <c r="AY199" s="14" t="s">
        <v>266</v>
      </c>
      <c r="BE199" s="234">
        <f>IF(N199="základní",J199,0)</f>
        <v>0</v>
      </c>
      <c r="BF199" s="234">
        <f>IF(N199="snížená",J199,0)</f>
        <v>0</v>
      </c>
      <c r="BG199" s="234">
        <f>IF(N199="zákl. přenesená",J199,0)</f>
        <v>0</v>
      </c>
      <c r="BH199" s="234">
        <f>IF(N199="sníž. přenesená",J199,0)</f>
        <v>0</v>
      </c>
      <c r="BI199" s="234">
        <f>IF(N199="nulová",J199,0)</f>
        <v>0</v>
      </c>
      <c r="BJ199" s="14" t="s">
        <v>81</v>
      </c>
      <c r="BK199" s="234">
        <f>ROUND(I199*H199,2)</f>
        <v>0</v>
      </c>
      <c r="BL199" s="14" t="s">
        <v>274</v>
      </c>
      <c r="BM199" s="233" t="s">
        <v>429</v>
      </c>
    </row>
    <row r="200" s="2" customFormat="1">
      <c r="A200" s="35"/>
      <c r="B200" s="36"/>
      <c r="C200" s="37"/>
      <c r="D200" s="235" t="s">
        <v>275</v>
      </c>
      <c r="E200" s="37"/>
      <c r="F200" s="236" t="s">
        <v>1527</v>
      </c>
      <c r="G200" s="37"/>
      <c r="H200" s="37"/>
      <c r="I200" s="237"/>
      <c r="J200" s="37"/>
      <c r="K200" s="37"/>
      <c r="L200" s="41"/>
      <c r="M200" s="238"/>
      <c r="N200" s="239"/>
      <c r="O200" s="88"/>
      <c r="P200" s="88"/>
      <c r="Q200" s="88"/>
      <c r="R200" s="88"/>
      <c r="S200" s="88"/>
      <c r="T200" s="89"/>
      <c r="U200" s="35"/>
      <c r="V200" s="35"/>
      <c r="W200" s="35"/>
      <c r="X200" s="35"/>
      <c r="Y200" s="35"/>
      <c r="Z200" s="35"/>
      <c r="AA200" s="35"/>
      <c r="AB200" s="35"/>
      <c r="AC200" s="35"/>
      <c r="AD200" s="35"/>
      <c r="AE200" s="35"/>
      <c r="AT200" s="14" t="s">
        <v>275</v>
      </c>
      <c r="AU200" s="14" t="s">
        <v>73</v>
      </c>
    </row>
    <row r="201" s="2" customFormat="1" ht="90" customHeight="1">
      <c r="A201" s="35"/>
      <c r="B201" s="36"/>
      <c r="C201" s="222" t="s">
        <v>337</v>
      </c>
      <c r="D201" s="222" t="s">
        <v>269</v>
      </c>
      <c r="E201" s="223" t="s">
        <v>487</v>
      </c>
      <c r="F201" s="224" t="s">
        <v>488</v>
      </c>
      <c r="G201" s="225" t="s">
        <v>279</v>
      </c>
      <c r="H201" s="226">
        <v>3800</v>
      </c>
      <c r="I201" s="227"/>
      <c r="J201" s="228">
        <f>ROUND(I201*H201,2)</f>
        <v>0</v>
      </c>
      <c r="K201" s="224" t="s">
        <v>273</v>
      </c>
      <c r="L201" s="41"/>
      <c r="M201" s="229" t="s">
        <v>1</v>
      </c>
      <c r="N201" s="230" t="s">
        <v>38</v>
      </c>
      <c r="O201" s="88"/>
      <c r="P201" s="231">
        <f>O201*H201</f>
        <v>0</v>
      </c>
      <c r="Q201" s="231">
        <v>0</v>
      </c>
      <c r="R201" s="231">
        <f>Q201*H201</f>
        <v>0</v>
      </c>
      <c r="S201" s="231">
        <v>0</v>
      </c>
      <c r="T201" s="232">
        <f>S201*H201</f>
        <v>0</v>
      </c>
      <c r="U201" s="35"/>
      <c r="V201" s="35"/>
      <c r="W201" s="35"/>
      <c r="X201" s="35"/>
      <c r="Y201" s="35"/>
      <c r="Z201" s="35"/>
      <c r="AA201" s="35"/>
      <c r="AB201" s="35"/>
      <c r="AC201" s="35"/>
      <c r="AD201" s="35"/>
      <c r="AE201" s="35"/>
      <c r="AR201" s="233" t="s">
        <v>274</v>
      </c>
      <c r="AT201" s="233" t="s">
        <v>269</v>
      </c>
      <c r="AU201" s="233" t="s">
        <v>73</v>
      </c>
      <c r="AY201" s="14" t="s">
        <v>266</v>
      </c>
      <c r="BE201" s="234">
        <f>IF(N201="základní",J201,0)</f>
        <v>0</v>
      </c>
      <c r="BF201" s="234">
        <f>IF(N201="snížená",J201,0)</f>
        <v>0</v>
      </c>
      <c r="BG201" s="234">
        <f>IF(N201="zákl. přenesená",J201,0)</f>
        <v>0</v>
      </c>
      <c r="BH201" s="234">
        <f>IF(N201="sníž. přenesená",J201,0)</f>
        <v>0</v>
      </c>
      <c r="BI201" s="234">
        <f>IF(N201="nulová",J201,0)</f>
        <v>0</v>
      </c>
      <c r="BJ201" s="14" t="s">
        <v>81</v>
      </c>
      <c r="BK201" s="234">
        <f>ROUND(I201*H201,2)</f>
        <v>0</v>
      </c>
      <c r="BL201" s="14" t="s">
        <v>274</v>
      </c>
      <c r="BM201" s="233" t="s">
        <v>431</v>
      </c>
    </row>
    <row r="202" s="2" customFormat="1">
      <c r="A202" s="35"/>
      <c r="B202" s="36"/>
      <c r="C202" s="37"/>
      <c r="D202" s="235" t="s">
        <v>275</v>
      </c>
      <c r="E202" s="37"/>
      <c r="F202" s="236" t="s">
        <v>1527</v>
      </c>
      <c r="G202" s="37"/>
      <c r="H202" s="37"/>
      <c r="I202" s="237"/>
      <c r="J202" s="37"/>
      <c r="K202" s="37"/>
      <c r="L202" s="41"/>
      <c r="M202" s="238"/>
      <c r="N202" s="239"/>
      <c r="O202" s="88"/>
      <c r="P202" s="88"/>
      <c r="Q202" s="88"/>
      <c r="R202" s="88"/>
      <c r="S202" s="88"/>
      <c r="T202" s="89"/>
      <c r="U202" s="35"/>
      <c r="V202" s="35"/>
      <c r="W202" s="35"/>
      <c r="X202" s="35"/>
      <c r="Y202" s="35"/>
      <c r="Z202" s="35"/>
      <c r="AA202" s="35"/>
      <c r="AB202" s="35"/>
      <c r="AC202" s="35"/>
      <c r="AD202" s="35"/>
      <c r="AE202" s="35"/>
      <c r="AT202" s="14" t="s">
        <v>275</v>
      </c>
      <c r="AU202" s="14" t="s">
        <v>73</v>
      </c>
    </row>
    <row r="203" s="2" customFormat="1" ht="76.35" customHeight="1">
      <c r="A203" s="35"/>
      <c r="B203" s="36"/>
      <c r="C203" s="222" t="s">
        <v>428</v>
      </c>
      <c r="D203" s="222" t="s">
        <v>269</v>
      </c>
      <c r="E203" s="223" t="s">
        <v>490</v>
      </c>
      <c r="F203" s="224" t="s">
        <v>491</v>
      </c>
      <c r="G203" s="225" t="s">
        <v>279</v>
      </c>
      <c r="H203" s="226">
        <v>609.298</v>
      </c>
      <c r="I203" s="227"/>
      <c r="J203" s="228">
        <f>ROUND(I203*H203,2)</f>
        <v>0</v>
      </c>
      <c r="K203" s="224" t="s">
        <v>273</v>
      </c>
      <c r="L203" s="41"/>
      <c r="M203" s="229" t="s">
        <v>1</v>
      </c>
      <c r="N203" s="230" t="s">
        <v>38</v>
      </c>
      <c r="O203" s="88"/>
      <c r="P203" s="231">
        <f>O203*H203</f>
        <v>0</v>
      </c>
      <c r="Q203" s="231">
        <v>0</v>
      </c>
      <c r="R203" s="231">
        <f>Q203*H203</f>
        <v>0</v>
      </c>
      <c r="S203" s="231">
        <v>0</v>
      </c>
      <c r="T203" s="232">
        <f>S203*H203</f>
        <v>0</v>
      </c>
      <c r="U203" s="35"/>
      <c r="V203" s="35"/>
      <c r="W203" s="35"/>
      <c r="X203" s="35"/>
      <c r="Y203" s="35"/>
      <c r="Z203" s="35"/>
      <c r="AA203" s="35"/>
      <c r="AB203" s="35"/>
      <c r="AC203" s="35"/>
      <c r="AD203" s="35"/>
      <c r="AE203" s="35"/>
      <c r="AR203" s="233" t="s">
        <v>274</v>
      </c>
      <c r="AT203" s="233" t="s">
        <v>269</v>
      </c>
      <c r="AU203" s="233" t="s">
        <v>73</v>
      </c>
      <c r="AY203" s="14" t="s">
        <v>266</v>
      </c>
      <c r="BE203" s="234">
        <f>IF(N203="základní",J203,0)</f>
        <v>0</v>
      </c>
      <c r="BF203" s="234">
        <f>IF(N203="snížená",J203,0)</f>
        <v>0</v>
      </c>
      <c r="BG203" s="234">
        <f>IF(N203="zákl. přenesená",J203,0)</f>
        <v>0</v>
      </c>
      <c r="BH203" s="234">
        <f>IF(N203="sníž. přenesená",J203,0)</f>
        <v>0</v>
      </c>
      <c r="BI203" s="234">
        <f>IF(N203="nulová",J203,0)</f>
        <v>0</v>
      </c>
      <c r="BJ203" s="14" t="s">
        <v>81</v>
      </c>
      <c r="BK203" s="234">
        <f>ROUND(I203*H203,2)</f>
        <v>0</v>
      </c>
      <c r="BL203" s="14" t="s">
        <v>274</v>
      </c>
      <c r="BM203" s="233" t="s">
        <v>434</v>
      </c>
    </row>
    <row r="204" s="2" customFormat="1">
      <c r="A204" s="35"/>
      <c r="B204" s="36"/>
      <c r="C204" s="37"/>
      <c r="D204" s="235" t="s">
        <v>275</v>
      </c>
      <c r="E204" s="37"/>
      <c r="F204" s="236" t="s">
        <v>1528</v>
      </c>
      <c r="G204" s="37"/>
      <c r="H204" s="37"/>
      <c r="I204" s="237"/>
      <c r="J204" s="37"/>
      <c r="K204" s="37"/>
      <c r="L204" s="41"/>
      <c r="M204" s="238"/>
      <c r="N204" s="239"/>
      <c r="O204" s="88"/>
      <c r="P204" s="88"/>
      <c r="Q204" s="88"/>
      <c r="R204" s="88"/>
      <c r="S204" s="88"/>
      <c r="T204" s="89"/>
      <c r="U204" s="35"/>
      <c r="V204" s="35"/>
      <c r="W204" s="35"/>
      <c r="X204" s="35"/>
      <c r="Y204" s="35"/>
      <c r="Z204" s="35"/>
      <c r="AA204" s="35"/>
      <c r="AB204" s="35"/>
      <c r="AC204" s="35"/>
      <c r="AD204" s="35"/>
      <c r="AE204" s="35"/>
      <c r="AT204" s="14" t="s">
        <v>275</v>
      </c>
      <c r="AU204" s="14" t="s">
        <v>73</v>
      </c>
    </row>
    <row r="205" s="2" customFormat="1" ht="76.35" customHeight="1">
      <c r="A205" s="35"/>
      <c r="B205" s="36"/>
      <c r="C205" s="222" t="s">
        <v>341</v>
      </c>
      <c r="D205" s="222" t="s">
        <v>269</v>
      </c>
      <c r="E205" s="223" t="s">
        <v>495</v>
      </c>
      <c r="F205" s="224" t="s">
        <v>496</v>
      </c>
      <c r="G205" s="225" t="s">
        <v>279</v>
      </c>
      <c r="H205" s="226">
        <v>609.298</v>
      </c>
      <c r="I205" s="227"/>
      <c r="J205" s="228">
        <f>ROUND(I205*H205,2)</f>
        <v>0</v>
      </c>
      <c r="K205" s="224" t="s">
        <v>273</v>
      </c>
      <c r="L205" s="41"/>
      <c r="M205" s="229" t="s">
        <v>1</v>
      </c>
      <c r="N205" s="230" t="s">
        <v>38</v>
      </c>
      <c r="O205" s="88"/>
      <c r="P205" s="231">
        <f>O205*H205</f>
        <v>0</v>
      </c>
      <c r="Q205" s="231">
        <v>0</v>
      </c>
      <c r="R205" s="231">
        <f>Q205*H205</f>
        <v>0</v>
      </c>
      <c r="S205" s="231">
        <v>0</v>
      </c>
      <c r="T205" s="232">
        <f>S205*H205</f>
        <v>0</v>
      </c>
      <c r="U205" s="35"/>
      <c r="V205" s="35"/>
      <c r="W205" s="35"/>
      <c r="X205" s="35"/>
      <c r="Y205" s="35"/>
      <c r="Z205" s="35"/>
      <c r="AA205" s="35"/>
      <c r="AB205" s="35"/>
      <c r="AC205" s="35"/>
      <c r="AD205" s="35"/>
      <c r="AE205" s="35"/>
      <c r="AR205" s="233" t="s">
        <v>274</v>
      </c>
      <c r="AT205" s="233" t="s">
        <v>269</v>
      </c>
      <c r="AU205" s="233" t="s">
        <v>73</v>
      </c>
      <c r="AY205" s="14" t="s">
        <v>266</v>
      </c>
      <c r="BE205" s="234">
        <f>IF(N205="základní",J205,0)</f>
        <v>0</v>
      </c>
      <c r="BF205" s="234">
        <f>IF(N205="snížená",J205,0)</f>
        <v>0</v>
      </c>
      <c r="BG205" s="234">
        <f>IF(N205="zákl. přenesená",J205,0)</f>
        <v>0</v>
      </c>
      <c r="BH205" s="234">
        <f>IF(N205="sníž. přenesená",J205,0)</f>
        <v>0</v>
      </c>
      <c r="BI205" s="234">
        <f>IF(N205="nulová",J205,0)</f>
        <v>0</v>
      </c>
      <c r="BJ205" s="14" t="s">
        <v>81</v>
      </c>
      <c r="BK205" s="234">
        <f>ROUND(I205*H205,2)</f>
        <v>0</v>
      </c>
      <c r="BL205" s="14" t="s">
        <v>274</v>
      </c>
      <c r="BM205" s="233" t="s">
        <v>438</v>
      </c>
    </row>
    <row r="206" s="2" customFormat="1">
      <c r="A206" s="35"/>
      <c r="B206" s="36"/>
      <c r="C206" s="37"/>
      <c r="D206" s="235" t="s">
        <v>275</v>
      </c>
      <c r="E206" s="37"/>
      <c r="F206" s="236" t="s">
        <v>1528</v>
      </c>
      <c r="G206" s="37"/>
      <c r="H206" s="37"/>
      <c r="I206" s="237"/>
      <c r="J206" s="37"/>
      <c r="K206" s="37"/>
      <c r="L206" s="41"/>
      <c r="M206" s="238"/>
      <c r="N206" s="239"/>
      <c r="O206" s="88"/>
      <c r="P206" s="88"/>
      <c r="Q206" s="88"/>
      <c r="R206" s="88"/>
      <c r="S206" s="88"/>
      <c r="T206" s="89"/>
      <c r="U206" s="35"/>
      <c r="V206" s="35"/>
      <c r="W206" s="35"/>
      <c r="X206" s="35"/>
      <c r="Y206" s="35"/>
      <c r="Z206" s="35"/>
      <c r="AA206" s="35"/>
      <c r="AB206" s="35"/>
      <c r="AC206" s="35"/>
      <c r="AD206" s="35"/>
      <c r="AE206" s="35"/>
      <c r="AT206" s="14" t="s">
        <v>275</v>
      </c>
      <c r="AU206" s="14" t="s">
        <v>73</v>
      </c>
    </row>
    <row r="207" s="2" customFormat="1" ht="24.15" customHeight="1">
      <c r="A207" s="35"/>
      <c r="B207" s="36"/>
      <c r="C207" s="222" t="s">
        <v>433</v>
      </c>
      <c r="D207" s="222" t="s">
        <v>269</v>
      </c>
      <c r="E207" s="223" t="s">
        <v>523</v>
      </c>
      <c r="F207" s="224" t="s">
        <v>524</v>
      </c>
      <c r="G207" s="225" t="s">
        <v>272</v>
      </c>
      <c r="H207" s="226">
        <v>24</v>
      </c>
      <c r="I207" s="227"/>
      <c r="J207" s="228">
        <f>ROUND(I207*H207,2)</f>
        <v>0</v>
      </c>
      <c r="K207" s="224" t="s">
        <v>273</v>
      </c>
      <c r="L207" s="41"/>
      <c r="M207" s="229" t="s">
        <v>1</v>
      </c>
      <c r="N207" s="230" t="s">
        <v>38</v>
      </c>
      <c r="O207" s="88"/>
      <c r="P207" s="231">
        <f>O207*H207</f>
        <v>0</v>
      </c>
      <c r="Q207" s="231">
        <v>0</v>
      </c>
      <c r="R207" s="231">
        <f>Q207*H207</f>
        <v>0</v>
      </c>
      <c r="S207" s="231">
        <v>0</v>
      </c>
      <c r="T207" s="232">
        <f>S207*H207</f>
        <v>0</v>
      </c>
      <c r="U207" s="35"/>
      <c r="V207" s="35"/>
      <c r="W207" s="35"/>
      <c r="X207" s="35"/>
      <c r="Y207" s="35"/>
      <c r="Z207" s="35"/>
      <c r="AA207" s="35"/>
      <c r="AB207" s="35"/>
      <c r="AC207" s="35"/>
      <c r="AD207" s="35"/>
      <c r="AE207" s="35"/>
      <c r="AR207" s="233" t="s">
        <v>274</v>
      </c>
      <c r="AT207" s="233" t="s">
        <v>269</v>
      </c>
      <c r="AU207" s="233" t="s">
        <v>73</v>
      </c>
      <c r="AY207" s="14" t="s">
        <v>266</v>
      </c>
      <c r="BE207" s="234">
        <f>IF(N207="základní",J207,0)</f>
        <v>0</v>
      </c>
      <c r="BF207" s="234">
        <f>IF(N207="snížená",J207,0)</f>
        <v>0</v>
      </c>
      <c r="BG207" s="234">
        <f>IF(N207="zákl. přenesená",J207,0)</f>
        <v>0</v>
      </c>
      <c r="BH207" s="234">
        <f>IF(N207="sníž. přenesená",J207,0)</f>
        <v>0</v>
      </c>
      <c r="BI207" s="234">
        <f>IF(N207="nulová",J207,0)</f>
        <v>0</v>
      </c>
      <c r="BJ207" s="14" t="s">
        <v>81</v>
      </c>
      <c r="BK207" s="234">
        <f>ROUND(I207*H207,2)</f>
        <v>0</v>
      </c>
      <c r="BL207" s="14" t="s">
        <v>274</v>
      </c>
      <c r="BM207" s="233" t="s">
        <v>443</v>
      </c>
    </row>
    <row r="208" s="2" customFormat="1">
      <c r="A208" s="35"/>
      <c r="B208" s="36"/>
      <c r="C208" s="37"/>
      <c r="D208" s="235" t="s">
        <v>275</v>
      </c>
      <c r="E208" s="37"/>
      <c r="F208" s="236" t="s">
        <v>1529</v>
      </c>
      <c r="G208" s="37"/>
      <c r="H208" s="37"/>
      <c r="I208" s="237"/>
      <c r="J208" s="37"/>
      <c r="K208" s="37"/>
      <c r="L208" s="41"/>
      <c r="M208" s="238"/>
      <c r="N208" s="239"/>
      <c r="O208" s="88"/>
      <c r="P208" s="88"/>
      <c r="Q208" s="88"/>
      <c r="R208" s="88"/>
      <c r="S208" s="88"/>
      <c r="T208" s="89"/>
      <c r="U208" s="35"/>
      <c r="V208" s="35"/>
      <c r="W208" s="35"/>
      <c r="X208" s="35"/>
      <c r="Y208" s="35"/>
      <c r="Z208" s="35"/>
      <c r="AA208" s="35"/>
      <c r="AB208" s="35"/>
      <c r="AC208" s="35"/>
      <c r="AD208" s="35"/>
      <c r="AE208" s="35"/>
      <c r="AT208" s="14" t="s">
        <v>275</v>
      </c>
      <c r="AU208" s="14" t="s">
        <v>73</v>
      </c>
    </row>
    <row r="209" s="2" customFormat="1" ht="76.35" customHeight="1">
      <c r="A209" s="35"/>
      <c r="B209" s="36"/>
      <c r="C209" s="222" t="s">
        <v>345</v>
      </c>
      <c r="D209" s="222" t="s">
        <v>269</v>
      </c>
      <c r="E209" s="223" t="s">
        <v>527</v>
      </c>
      <c r="F209" s="224" t="s">
        <v>528</v>
      </c>
      <c r="G209" s="225" t="s">
        <v>272</v>
      </c>
      <c r="H209" s="226">
        <v>24</v>
      </c>
      <c r="I209" s="227"/>
      <c r="J209" s="228">
        <f>ROUND(I209*H209,2)</f>
        <v>0</v>
      </c>
      <c r="K209" s="224" t="s">
        <v>273</v>
      </c>
      <c r="L209" s="41"/>
      <c r="M209" s="229" t="s">
        <v>1</v>
      </c>
      <c r="N209" s="230" t="s">
        <v>38</v>
      </c>
      <c r="O209" s="88"/>
      <c r="P209" s="231">
        <f>O209*H209</f>
        <v>0</v>
      </c>
      <c r="Q209" s="231">
        <v>0</v>
      </c>
      <c r="R209" s="231">
        <f>Q209*H209</f>
        <v>0</v>
      </c>
      <c r="S209" s="231">
        <v>0</v>
      </c>
      <c r="T209" s="232">
        <f>S209*H209</f>
        <v>0</v>
      </c>
      <c r="U209" s="35"/>
      <c r="V209" s="35"/>
      <c r="W209" s="35"/>
      <c r="X209" s="35"/>
      <c r="Y209" s="35"/>
      <c r="Z209" s="35"/>
      <c r="AA209" s="35"/>
      <c r="AB209" s="35"/>
      <c r="AC209" s="35"/>
      <c r="AD209" s="35"/>
      <c r="AE209" s="35"/>
      <c r="AR209" s="233" t="s">
        <v>274</v>
      </c>
      <c r="AT209" s="233" t="s">
        <v>269</v>
      </c>
      <c r="AU209" s="233" t="s">
        <v>73</v>
      </c>
      <c r="AY209" s="14" t="s">
        <v>266</v>
      </c>
      <c r="BE209" s="234">
        <f>IF(N209="základní",J209,0)</f>
        <v>0</v>
      </c>
      <c r="BF209" s="234">
        <f>IF(N209="snížená",J209,0)</f>
        <v>0</v>
      </c>
      <c r="BG209" s="234">
        <f>IF(N209="zákl. přenesená",J209,0)</f>
        <v>0</v>
      </c>
      <c r="BH209" s="234">
        <f>IF(N209="sníž. přenesená",J209,0)</f>
        <v>0</v>
      </c>
      <c r="BI209" s="234">
        <f>IF(N209="nulová",J209,0)</f>
        <v>0</v>
      </c>
      <c r="BJ209" s="14" t="s">
        <v>81</v>
      </c>
      <c r="BK209" s="234">
        <f>ROUND(I209*H209,2)</f>
        <v>0</v>
      </c>
      <c r="BL209" s="14" t="s">
        <v>274</v>
      </c>
      <c r="BM209" s="233" t="s">
        <v>447</v>
      </c>
    </row>
    <row r="210" s="2" customFormat="1">
      <c r="A210" s="35"/>
      <c r="B210" s="36"/>
      <c r="C210" s="37"/>
      <c r="D210" s="235" t="s">
        <v>275</v>
      </c>
      <c r="E210" s="37"/>
      <c r="F210" s="236" t="s">
        <v>1529</v>
      </c>
      <c r="G210" s="37"/>
      <c r="H210" s="37"/>
      <c r="I210" s="237"/>
      <c r="J210" s="37"/>
      <c r="K210" s="37"/>
      <c r="L210" s="41"/>
      <c r="M210" s="238"/>
      <c r="N210" s="239"/>
      <c r="O210" s="88"/>
      <c r="P210" s="88"/>
      <c r="Q210" s="88"/>
      <c r="R210" s="88"/>
      <c r="S210" s="88"/>
      <c r="T210" s="89"/>
      <c r="U210" s="35"/>
      <c r="V210" s="35"/>
      <c r="W210" s="35"/>
      <c r="X210" s="35"/>
      <c r="Y210" s="35"/>
      <c r="Z210" s="35"/>
      <c r="AA210" s="35"/>
      <c r="AB210" s="35"/>
      <c r="AC210" s="35"/>
      <c r="AD210" s="35"/>
      <c r="AE210" s="35"/>
      <c r="AT210" s="14" t="s">
        <v>275</v>
      </c>
      <c r="AU210" s="14" t="s">
        <v>73</v>
      </c>
    </row>
    <row r="211" s="2" customFormat="1" ht="49.05" customHeight="1">
      <c r="A211" s="35"/>
      <c r="B211" s="36"/>
      <c r="C211" s="222" t="s">
        <v>440</v>
      </c>
      <c r="D211" s="222" t="s">
        <v>269</v>
      </c>
      <c r="E211" s="223" t="s">
        <v>530</v>
      </c>
      <c r="F211" s="224" t="s">
        <v>531</v>
      </c>
      <c r="G211" s="225" t="s">
        <v>272</v>
      </c>
      <c r="H211" s="226">
        <v>60</v>
      </c>
      <c r="I211" s="227"/>
      <c r="J211" s="228">
        <f>ROUND(I211*H211,2)</f>
        <v>0</v>
      </c>
      <c r="K211" s="224" t="s">
        <v>273</v>
      </c>
      <c r="L211" s="41"/>
      <c r="M211" s="229" t="s">
        <v>1</v>
      </c>
      <c r="N211" s="230" t="s">
        <v>38</v>
      </c>
      <c r="O211" s="88"/>
      <c r="P211" s="231">
        <f>O211*H211</f>
        <v>0</v>
      </c>
      <c r="Q211" s="231">
        <v>0</v>
      </c>
      <c r="R211" s="231">
        <f>Q211*H211</f>
        <v>0</v>
      </c>
      <c r="S211" s="231">
        <v>0</v>
      </c>
      <c r="T211" s="232">
        <f>S211*H211</f>
        <v>0</v>
      </c>
      <c r="U211" s="35"/>
      <c r="V211" s="35"/>
      <c r="W211" s="35"/>
      <c r="X211" s="35"/>
      <c r="Y211" s="35"/>
      <c r="Z211" s="35"/>
      <c r="AA211" s="35"/>
      <c r="AB211" s="35"/>
      <c r="AC211" s="35"/>
      <c r="AD211" s="35"/>
      <c r="AE211" s="35"/>
      <c r="AR211" s="233" t="s">
        <v>274</v>
      </c>
      <c r="AT211" s="233" t="s">
        <v>269</v>
      </c>
      <c r="AU211" s="233" t="s">
        <v>73</v>
      </c>
      <c r="AY211" s="14" t="s">
        <v>266</v>
      </c>
      <c r="BE211" s="234">
        <f>IF(N211="základní",J211,0)</f>
        <v>0</v>
      </c>
      <c r="BF211" s="234">
        <f>IF(N211="snížená",J211,0)</f>
        <v>0</v>
      </c>
      <c r="BG211" s="234">
        <f>IF(N211="zákl. přenesená",J211,0)</f>
        <v>0</v>
      </c>
      <c r="BH211" s="234">
        <f>IF(N211="sníž. přenesená",J211,0)</f>
        <v>0</v>
      </c>
      <c r="BI211" s="234">
        <f>IF(N211="nulová",J211,0)</f>
        <v>0</v>
      </c>
      <c r="BJ211" s="14" t="s">
        <v>81</v>
      </c>
      <c r="BK211" s="234">
        <f>ROUND(I211*H211,2)</f>
        <v>0</v>
      </c>
      <c r="BL211" s="14" t="s">
        <v>274</v>
      </c>
      <c r="BM211" s="233" t="s">
        <v>452</v>
      </c>
    </row>
    <row r="212" s="2" customFormat="1">
      <c r="A212" s="35"/>
      <c r="B212" s="36"/>
      <c r="C212" s="37"/>
      <c r="D212" s="235" t="s">
        <v>275</v>
      </c>
      <c r="E212" s="37"/>
      <c r="F212" s="236" t="s">
        <v>1530</v>
      </c>
      <c r="G212" s="37"/>
      <c r="H212" s="37"/>
      <c r="I212" s="237"/>
      <c r="J212" s="37"/>
      <c r="K212" s="37"/>
      <c r="L212" s="41"/>
      <c r="M212" s="238"/>
      <c r="N212" s="239"/>
      <c r="O212" s="88"/>
      <c r="P212" s="88"/>
      <c r="Q212" s="88"/>
      <c r="R212" s="88"/>
      <c r="S212" s="88"/>
      <c r="T212" s="89"/>
      <c r="U212" s="35"/>
      <c r="V212" s="35"/>
      <c r="W212" s="35"/>
      <c r="X212" s="35"/>
      <c r="Y212" s="35"/>
      <c r="Z212" s="35"/>
      <c r="AA212" s="35"/>
      <c r="AB212" s="35"/>
      <c r="AC212" s="35"/>
      <c r="AD212" s="35"/>
      <c r="AE212" s="35"/>
      <c r="AT212" s="14" t="s">
        <v>275</v>
      </c>
      <c r="AU212" s="14" t="s">
        <v>73</v>
      </c>
    </row>
    <row r="213" s="2" customFormat="1" ht="49.05" customHeight="1">
      <c r="A213" s="35"/>
      <c r="B213" s="36"/>
      <c r="C213" s="222" t="s">
        <v>350</v>
      </c>
      <c r="D213" s="222" t="s">
        <v>269</v>
      </c>
      <c r="E213" s="223" t="s">
        <v>535</v>
      </c>
      <c r="F213" s="224" t="s">
        <v>536</v>
      </c>
      <c r="G213" s="225" t="s">
        <v>272</v>
      </c>
      <c r="H213" s="226">
        <v>42</v>
      </c>
      <c r="I213" s="227"/>
      <c r="J213" s="228">
        <f>ROUND(I213*H213,2)</f>
        <v>0</v>
      </c>
      <c r="K213" s="224" t="s">
        <v>273</v>
      </c>
      <c r="L213" s="41"/>
      <c r="M213" s="229" t="s">
        <v>1</v>
      </c>
      <c r="N213" s="230" t="s">
        <v>38</v>
      </c>
      <c r="O213" s="88"/>
      <c r="P213" s="231">
        <f>O213*H213</f>
        <v>0</v>
      </c>
      <c r="Q213" s="231">
        <v>0</v>
      </c>
      <c r="R213" s="231">
        <f>Q213*H213</f>
        <v>0</v>
      </c>
      <c r="S213" s="231">
        <v>0</v>
      </c>
      <c r="T213" s="232">
        <f>S213*H213</f>
        <v>0</v>
      </c>
      <c r="U213" s="35"/>
      <c r="V213" s="35"/>
      <c r="W213" s="35"/>
      <c r="X213" s="35"/>
      <c r="Y213" s="35"/>
      <c r="Z213" s="35"/>
      <c r="AA213" s="35"/>
      <c r="AB213" s="35"/>
      <c r="AC213" s="35"/>
      <c r="AD213" s="35"/>
      <c r="AE213" s="35"/>
      <c r="AR213" s="233" t="s">
        <v>274</v>
      </c>
      <c r="AT213" s="233" t="s">
        <v>269</v>
      </c>
      <c r="AU213" s="233" t="s">
        <v>73</v>
      </c>
      <c r="AY213" s="14" t="s">
        <v>266</v>
      </c>
      <c r="BE213" s="234">
        <f>IF(N213="základní",J213,0)</f>
        <v>0</v>
      </c>
      <c r="BF213" s="234">
        <f>IF(N213="snížená",J213,0)</f>
        <v>0</v>
      </c>
      <c r="BG213" s="234">
        <f>IF(N213="zákl. přenesená",J213,0)</f>
        <v>0</v>
      </c>
      <c r="BH213" s="234">
        <f>IF(N213="sníž. přenesená",J213,0)</f>
        <v>0</v>
      </c>
      <c r="BI213" s="234">
        <f>IF(N213="nulová",J213,0)</f>
        <v>0</v>
      </c>
      <c r="BJ213" s="14" t="s">
        <v>81</v>
      </c>
      <c r="BK213" s="234">
        <f>ROUND(I213*H213,2)</f>
        <v>0</v>
      </c>
      <c r="BL213" s="14" t="s">
        <v>274</v>
      </c>
      <c r="BM213" s="233" t="s">
        <v>456</v>
      </c>
    </row>
    <row r="214" s="2" customFormat="1">
      <c r="A214" s="35"/>
      <c r="B214" s="36"/>
      <c r="C214" s="37"/>
      <c r="D214" s="235" t="s">
        <v>275</v>
      </c>
      <c r="E214" s="37"/>
      <c r="F214" s="236" t="s">
        <v>1531</v>
      </c>
      <c r="G214" s="37"/>
      <c r="H214" s="37"/>
      <c r="I214" s="237"/>
      <c r="J214" s="37"/>
      <c r="K214" s="37"/>
      <c r="L214" s="41"/>
      <c r="M214" s="238"/>
      <c r="N214" s="239"/>
      <c r="O214" s="88"/>
      <c r="P214" s="88"/>
      <c r="Q214" s="88"/>
      <c r="R214" s="88"/>
      <c r="S214" s="88"/>
      <c r="T214" s="89"/>
      <c r="U214" s="35"/>
      <c r="V214" s="35"/>
      <c r="W214" s="35"/>
      <c r="X214" s="35"/>
      <c r="Y214" s="35"/>
      <c r="Z214" s="35"/>
      <c r="AA214" s="35"/>
      <c r="AB214" s="35"/>
      <c r="AC214" s="35"/>
      <c r="AD214" s="35"/>
      <c r="AE214" s="35"/>
      <c r="AT214" s="14" t="s">
        <v>275</v>
      </c>
      <c r="AU214" s="14" t="s">
        <v>73</v>
      </c>
    </row>
    <row r="215" s="2" customFormat="1" ht="55.5" customHeight="1">
      <c r="A215" s="35"/>
      <c r="B215" s="36"/>
      <c r="C215" s="222" t="s">
        <v>449</v>
      </c>
      <c r="D215" s="222" t="s">
        <v>269</v>
      </c>
      <c r="E215" s="223" t="s">
        <v>539</v>
      </c>
      <c r="F215" s="224" t="s">
        <v>540</v>
      </c>
      <c r="G215" s="225" t="s">
        <v>272</v>
      </c>
      <c r="H215" s="226">
        <v>15</v>
      </c>
      <c r="I215" s="227"/>
      <c r="J215" s="228">
        <f>ROUND(I215*H215,2)</f>
        <v>0</v>
      </c>
      <c r="K215" s="224" t="s">
        <v>273</v>
      </c>
      <c r="L215" s="41"/>
      <c r="M215" s="229" t="s">
        <v>1</v>
      </c>
      <c r="N215" s="230" t="s">
        <v>38</v>
      </c>
      <c r="O215" s="88"/>
      <c r="P215" s="231">
        <f>O215*H215</f>
        <v>0</v>
      </c>
      <c r="Q215" s="231">
        <v>0</v>
      </c>
      <c r="R215" s="231">
        <f>Q215*H215</f>
        <v>0</v>
      </c>
      <c r="S215" s="231">
        <v>0</v>
      </c>
      <c r="T215" s="232">
        <f>S215*H215</f>
        <v>0</v>
      </c>
      <c r="U215" s="35"/>
      <c r="V215" s="35"/>
      <c r="W215" s="35"/>
      <c r="X215" s="35"/>
      <c r="Y215" s="35"/>
      <c r="Z215" s="35"/>
      <c r="AA215" s="35"/>
      <c r="AB215" s="35"/>
      <c r="AC215" s="35"/>
      <c r="AD215" s="35"/>
      <c r="AE215" s="35"/>
      <c r="AR215" s="233" t="s">
        <v>274</v>
      </c>
      <c r="AT215" s="233" t="s">
        <v>269</v>
      </c>
      <c r="AU215" s="233" t="s">
        <v>73</v>
      </c>
      <c r="AY215" s="14" t="s">
        <v>266</v>
      </c>
      <c r="BE215" s="234">
        <f>IF(N215="základní",J215,0)</f>
        <v>0</v>
      </c>
      <c r="BF215" s="234">
        <f>IF(N215="snížená",J215,0)</f>
        <v>0</v>
      </c>
      <c r="BG215" s="234">
        <f>IF(N215="zákl. přenesená",J215,0)</f>
        <v>0</v>
      </c>
      <c r="BH215" s="234">
        <f>IF(N215="sníž. přenesená",J215,0)</f>
        <v>0</v>
      </c>
      <c r="BI215" s="234">
        <f>IF(N215="nulová",J215,0)</f>
        <v>0</v>
      </c>
      <c r="BJ215" s="14" t="s">
        <v>81</v>
      </c>
      <c r="BK215" s="234">
        <f>ROUND(I215*H215,2)</f>
        <v>0</v>
      </c>
      <c r="BL215" s="14" t="s">
        <v>274</v>
      </c>
      <c r="BM215" s="233" t="s">
        <v>461</v>
      </c>
    </row>
    <row r="216" s="2" customFormat="1">
      <c r="A216" s="35"/>
      <c r="B216" s="36"/>
      <c r="C216" s="37"/>
      <c r="D216" s="235" t="s">
        <v>275</v>
      </c>
      <c r="E216" s="37"/>
      <c r="F216" s="236" t="s">
        <v>542</v>
      </c>
      <c r="G216" s="37"/>
      <c r="H216" s="37"/>
      <c r="I216" s="237"/>
      <c r="J216" s="37"/>
      <c r="K216" s="37"/>
      <c r="L216" s="41"/>
      <c r="M216" s="238"/>
      <c r="N216" s="239"/>
      <c r="O216" s="88"/>
      <c r="P216" s="88"/>
      <c r="Q216" s="88"/>
      <c r="R216" s="88"/>
      <c r="S216" s="88"/>
      <c r="T216" s="89"/>
      <c r="U216" s="35"/>
      <c r="V216" s="35"/>
      <c r="W216" s="35"/>
      <c r="X216" s="35"/>
      <c r="Y216" s="35"/>
      <c r="Z216" s="35"/>
      <c r="AA216" s="35"/>
      <c r="AB216" s="35"/>
      <c r="AC216" s="35"/>
      <c r="AD216" s="35"/>
      <c r="AE216" s="35"/>
      <c r="AT216" s="14" t="s">
        <v>275</v>
      </c>
      <c r="AU216" s="14" t="s">
        <v>73</v>
      </c>
    </row>
    <row r="217" s="2" customFormat="1" ht="24.15" customHeight="1">
      <c r="A217" s="35"/>
      <c r="B217" s="36"/>
      <c r="C217" s="222" t="s">
        <v>354</v>
      </c>
      <c r="D217" s="222" t="s">
        <v>269</v>
      </c>
      <c r="E217" s="223" t="s">
        <v>544</v>
      </c>
      <c r="F217" s="224" t="s">
        <v>545</v>
      </c>
      <c r="G217" s="225" t="s">
        <v>272</v>
      </c>
      <c r="H217" s="226">
        <v>15</v>
      </c>
      <c r="I217" s="227"/>
      <c r="J217" s="228">
        <f>ROUND(I217*H217,2)</f>
        <v>0</v>
      </c>
      <c r="K217" s="224" t="s">
        <v>273</v>
      </c>
      <c r="L217" s="41"/>
      <c r="M217" s="229" t="s">
        <v>1</v>
      </c>
      <c r="N217" s="230" t="s">
        <v>38</v>
      </c>
      <c r="O217" s="88"/>
      <c r="P217" s="231">
        <f>O217*H217</f>
        <v>0</v>
      </c>
      <c r="Q217" s="231">
        <v>0</v>
      </c>
      <c r="R217" s="231">
        <f>Q217*H217</f>
        <v>0</v>
      </c>
      <c r="S217" s="231">
        <v>0</v>
      </c>
      <c r="T217" s="232">
        <f>S217*H217</f>
        <v>0</v>
      </c>
      <c r="U217" s="35"/>
      <c r="V217" s="35"/>
      <c r="W217" s="35"/>
      <c r="X217" s="35"/>
      <c r="Y217" s="35"/>
      <c r="Z217" s="35"/>
      <c r="AA217" s="35"/>
      <c r="AB217" s="35"/>
      <c r="AC217" s="35"/>
      <c r="AD217" s="35"/>
      <c r="AE217" s="35"/>
      <c r="AR217" s="233" t="s">
        <v>274</v>
      </c>
      <c r="AT217" s="233" t="s">
        <v>269</v>
      </c>
      <c r="AU217" s="233" t="s">
        <v>73</v>
      </c>
      <c r="AY217" s="14" t="s">
        <v>266</v>
      </c>
      <c r="BE217" s="234">
        <f>IF(N217="základní",J217,0)</f>
        <v>0</v>
      </c>
      <c r="BF217" s="234">
        <f>IF(N217="snížená",J217,0)</f>
        <v>0</v>
      </c>
      <c r="BG217" s="234">
        <f>IF(N217="zákl. přenesená",J217,0)</f>
        <v>0</v>
      </c>
      <c r="BH217" s="234">
        <f>IF(N217="sníž. přenesená",J217,0)</f>
        <v>0</v>
      </c>
      <c r="BI217" s="234">
        <f>IF(N217="nulová",J217,0)</f>
        <v>0</v>
      </c>
      <c r="BJ217" s="14" t="s">
        <v>81</v>
      </c>
      <c r="BK217" s="234">
        <f>ROUND(I217*H217,2)</f>
        <v>0</v>
      </c>
      <c r="BL217" s="14" t="s">
        <v>274</v>
      </c>
      <c r="BM217" s="233" t="s">
        <v>465</v>
      </c>
    </row>
    <row r="218" s="2" customFormat="1">
      <c r="A218" s="35"/>
      <c r="B218" s="36"/>
      <c r="C218" s="37"/>
      <c r="D218" s="235" t="s">
        <v>275</v>
      </c>
      <c r="E218" s="37"/>
      <c r="F218" s="236" t="s">
        <v>542</v>
      </c>
      <c r="G218" s="37"/>
      <c r="H218" s="37"/>
      <c r="I218" s="237"/>
      <c r="J218" s="37"/>
      <c r="K218" s="37"/>
      <c r="L218" s="41"/>
      <c r="M218" s="238"/>
      <c r="N218" s="239"/>
      <c r="O218" s="88"/>
      <c r="P218" s="88"/>
      <c r="Q218" s="88"/>
      <c r="R218" s="88"/>
      <c r="S218" s="88"/>
      <c r="T218" s="89"/>
      <c r="U218" s="35"/>
      <c r="V218" s="35"/>
      <c r="W218" s="35"/>
      <c r="X218" s="35"/>
      <c r="Y218" s="35"/>
      <c r="Z218" s="35"/>
      <c r="AA218" s="35"/>
      <c r="AB218" s="35"/>
      <c r="AC218" s="35"/>
      <c r="AD218" s="35"/>
      <c r="AE218" s="35"/>
      <c r="AT218" s="14" t="s">
        <v>275</v>
      </c>
      <c r="AU218" s="14" t="s">
        <v>73</v>
      </c>
    </row>
    <row r="219" s="2" customFormat="1" ht="76.35" customHeight="1">
      <c r="A219" s="35"/>
      <c r="B219" s="36"/>
      <c r="C219" s="222" t="s">
        <v>458</v>
      </c>
      <c r="D219" s="222" t="s">
        <v>269</v>
      </c>
      <c r="E219" s="223" t="s">
        <v>507</v>
      </c>
      <c r="F219" s="224" t="s">
        <v>508</v>
      </c>
      <c r="G219" s="225" t="s">
        <v>272</v>
      </c>
      <c r="H219" s="226">
        <v>96</v>
      </c>
      <c r="I219" s="227"/>
      <c r="J219" s="228">
        <f>ROUND(I219*H219,2)</f>
        <v>0</v>
      </c>
      <c r="K219" s="224" t="s">
        <v>273</v>
      </c>
      <c r="L219" s="41"/>
      <c r="M219" s="229" t="s">
        <v>1</v>
      </c>
      <c r="N219" s="230" t="s">
        <v>38</v>
      </c>
      <c r="O219" s="88"/>
      <c r="P219" s="231">
        <f>O219*H219</f>
        <v>0</v>
      </c>
      <c r="Q219" s="231">
        <v>0</v>
      </c>
      <c r="R219" s="231">
        <f>Q219*H219</f>
        <v>0</v>
      </c>
      <c r="S219" s="231">
        <v>0</v>
      </c>
      <c r="T219" s="232">
        <f>S219*H219</f>
        <v>0</v>
      </c>
      <c r="U219" s="35"/>
      <c r="V219" s="35"/>
      <c r="W219" s="35"/>
      <c r="X219" s="35"/>
      <c r="Y219" s="35"/>
      <c r="Z219" s="35"/>
      <c r="AA219" s="35"/>
      <c r="AB219" s="35"/>
      <c r="AC219" s="35"/>
      <c r="AD219" s="35"/>
      <c r="AE219" s="35"/>
      <c r="AR219" s="233" t="s">
        <v>274</v>
      </c>
      <c r="AT219" s="233" t="s">
        <v>269</v>
      </c>
      <c r="AU219" s="233" t="s">
        <v>73</v>
      </c>
      <c r="AY219" s="14" t="s">
        <v>266</v>
      </c>
      <c r="BE219" s="234">
        <f>IF(N219="základní",J219,0)</f>
        <v>0</v>
      </c>
      <c r="BF219" s="234">
        <f>IF(N219="snížená",J219,0)</f>
        <v>0</v>
      </c>
      <c r="BG219" s="234">
        <f>IF(N219="zákl. přenesená",J219,0)</f>
        <v>0</v>
      </c>
      <c r="BH219" s="234">
        <f>IF(N219="sníž. přenesená",J219,0)</f>
        <v>0</v>
      </c>
      <c r="BI219" s="234">
        <f>IF(N219="nulová",J219,0)</f>
        <v>0</v>
      </c>
      <c r="BJ219" s="14" t="s">
        <v>81</v>
      </c>
      <c r="BK219" s="234">
        <f>ROUND(I219*H219,2)</f>
        <v>0</v>
      </c>
      <c r="BL219" s="14" t="s">
        <v>274</v>
      </c>
      <c r="BM219" s="233" t="s">
        <v>470</v>
      </c>
    </row>
    <row r="220" s="2" customFormat="1">
      <c r="A220" s="35"/>
      <c r="B220" s="36"/>
      <c r="C220" s="37"/>
      <c r="D220" s="235" t="s">
        <v>275</v>
      </c>
      <c r="E220" s="37"/>
      <c r="F220" s="236" t="s">
        <v>1069</v>
      </c>
      <c r="G220" s="37"/>
      <c r="H220" s="37"/>
      <c r="I220" s="237"/>
      <c r="J220" s="37"/>
      <c r="K220" s="37"/>
      <c r="L220" s="41"/>
      <c r="M220" s="238"/>
      <c r="N220" s="239"/>
      <c r="O220" s="88"/>
      <c r="P220" s="88"/>
      <c r="Q220" s="88"/>
      <c r="R220" s="88"/>
      <c r="S220" s="88"/>
      <c r="T220" s="89"/>
      <c r="U220" s="35"/>
      <c r="V220" s="35"/>
      <c r="W220" s="35"/>
      <c r="X220" s="35"/>
      <c r="Y220" s="35"/>
      <c r="Z220" s="35"/>
      <c r="AA220" s="35"/>
      <c r="AB220" s="35"/>
      <c r="AC220" s="35"/>
      <c r="AD220" s="35"/>
      <c r="AE220" s="35"/>
      <c r="AT220" s="14" t="s">
        <v>275</v>
      </c>
      <c r="AU220" s="14" t="s">
        <v>73</v>
      </c>
    </row>
    <row r="221" s="2" customFormat="1" ht="76.35" customHeight="1">
      <c r="A221" s="35"/>
      <c r="B221" s="36"/>
      <c r="C221" s="222" t="s">
        <v>359</v>
      </c>
      <c r="D221" s="222" t="s">
        <v>269</v>
      </c>
      <c r="E221" s="223" t="s">
        <v>512</v>
      </c>
      <c r="F221" s="224" t="s">
        <v>513</v>
      </c>
      <c r="G221" s="225" t="s">
        <v>272</v>
      </c>
      <c r="H221" s="226">
        <v>96</v>
      </c>
      <c r="I221" s="227"/>
      <c r="J221" s="228">
        <f>ROUND(I221*H221,2)</f>
        <v>0</v>
      </c>
      <c r="K221" s="224" t="s">
        <v>273</v>
      </c>
      <c r="L221" s="41"/>
      <c r="M221" s="229" t="s">
        <v>1</v>
      </c>
      <c r="N221" s="230" t="s">
        <v>38</v>
      </c>
      <c r="O221" s="88"/>
      <c r="P221" s="231">
        <f>O221*H221</f>
        <v>0</v>
      </c>
      <c r="Q221" s="231">
        <v>0</v>
      </c>
      <c r="R221" s="231">
        <f>Q221*H221</f>
        <v>0</v>
      </c>
      <c r="S221" s="231">
        <v>0</v>
      </c>
      <c r="T221" s="232">
        <f>S221*H221</f>
        <v>0</v>
      </c>
      <c r="U221" s="35"/>
      <c r="V221" s="35"/>
      <c r="W221" s="35"/>
      <c r="X221" s="35"/>
      <c r="Y221" s="35"/>
      <c r="Z221" s="35"/>
      <c r="AA221" s="35"/>
      <c r="AB221" s="35"/>
      <c r="AC221" s="35"/>
      <c r="AD221" s="35"/>
      <c r="AE221" s="35"/>
      <c r="AR221" s="233" t="s">
        <v>274</v>
      </c>
      <c r="AT221" s="233" t="s">
        <v>269</v>
      </c>
      <c r="AU221" s="233" t="s">
        <v>73</v>
      </c>
      <c r="AY221" s="14" t="s">
        <v>266</v>
      </c>
      <c r="BE221" s="234">
        <f>IF(N221="základní",J221,0)</f>
        <v>0</v>
      </c>
      <c r="BF221" s="234">
        <f>IF(N221="snížená",J221,0)</f>
        <v>0</v>
      </c>
      <c r="BG221" s="234">
        <f>IF(N221="zákl. přenesená",J221,0)</f>
        <v>0</v>
      </c>
      <c r="BH221" s="234">
        <f>IF(N221="sníž. přenesená",J221,0)</f>
        <v>0</v>
      </c>
      <c r="BI221" s="234">
        <f>IF(N221="nulová",J221,0)</f>
        <v>0</v>
      </c>
      <c r="BJ221" s="14" t="s">
        <v>81</v>
      </c>
      <c r="BK221" s="234">
        <f>ROUND(I221*H221,2)</f>
        <v>0</v>
      </c>
      <c r="BL221" s="14" t="s">
        <v>274</v>
      </c>
      <c r="BM221" s="233" t="s">
        <v>475</v>
      </c>
    </row>
    <row r="222" s="2" customFormat="1">
      <c r="A222" s="35"/>
      <c r="B222" s="36"/>
      <c r="C222" s="37"/>
      <c r="D222" s="235" t="s">
        <v>275</v>
      </c>
      <c r="E222" s="37"/>
      <c r="F222" s="236" t="s">
        <v>1069</v>
      </c>
      <c r="G222" s="37"/>
      <c r="H222" s="37"/>
      <c r="I222" s="237"/>
      <c r="J222" s="37"/>
      <c r="K222" s="37"/>
      <c r="L222" s="41"/>
      <c r="M222" s="238"/>
      <c r="N222" s="239"/>
      <c r="O222" s="88"/>
      <c r="P222" s="88"/>
      <c r="Q222" s="88"/>
      <c r="R222" s="88"/>
      <c r="S222" s="88"/>
      <c r="T222" s="89"/>
      <c r="U222" s="35"/>
      <c r="V222" s="35"/>
      <c r="W222" s="35"/>
      <c r="X222" s="35"/>
      <c r="Y222" s="35"/>
      <c r="Z222" s="35"/>
      <c r="AA222" s="35"/>
      <c r="AB222" s="35"/>
      <c r="AC222" s="35"/>
      <c r="AD222" s="35"/>
      <c r="AE222" s="35"/>
      <c r="AT222" s="14" t="s">
        <v>275</v>
      </c>
      <c r="AU222" s="14" t="s">
        <v>73</v>
      </c>
    </row>
    <row r="223" s="2" customFormat="1" ht="44.25" customHeight="1">
      <c r="A223" s="35"/>
      <c r="B223" s="36"/>
      <c r="C223" s="222" t="s">
        <v>467</v>
      </c>
      <c r="D223" s="222" t="s">
        <v>269</v>
      </c>
      <c r="E223" s="223" t="s">
        <v>498</v>
      </c>
      <c r="F223" s="224" t="s">
        <v>499</v>
      </c>
      <c r="G223" s="225" t="s">
        <v>500</v>
      </c>
      <c r="H223" s="226">
        <v>10</v>
      </c>
      <c r="I223" s="227"/>
      <c r="J223" s="228">
        <f>ROUND(I223*H223,2)</f>
        <v>0</v>
      </c>
      <c r="K223" s="224" t="s">
        <v>273</v>
      </c>
      <c r="L223" s="41"/>
      <c r="M223" s="229" t="s">
        <v>1</v>
      </c>
      <c r="N223" s="230" t="s">
        <v>38</v>
      </c>
      <c r="O223" s="88"/>
      <c r="P223" s="231">
        <f>O223*H223</f>
        <v>0</v>
      </c>
      <c r="Q223" s="231">
        <v>0</v>
      </c>
      <c r="R223" s="231">
        <f>Q223*H223</f>
        <v>0</v>
      </c>
      <c r="S223" s="231">
        <v>0</v>
      </c>
      <c r="T223" s="232">
        <f>S223*H223</f>
        <v>0</v>
      </c>
      <c r="U223" s="35"/>
      <c r="V223" s="35"/>
      <c r="W223" s="35"/>
      <c r="X223" s="35"/>
      <c r="Y223" s="35"/>
      <c r="Z223" s="35"/>
      <c r="AA223" s="35"/>
      <c r="AB223" s="35"/>
      <c r="AC223" s="35"/>
      <c r="AD223" s="35"/>
      <c r="AE223" s="35"/>
      <c r="AR223" s="233" t="s">
        <v>274</v>
      </c>
      <c r="AT223" s="233" t="s">
        <v>269</v>
      </c>
      <c r="AU223" s="233" t="s">
        <v>73</v>
      </c>
      <c r="AY223" s="14" t="s">
        <v>266</v>
      </c>
      <c r="BE223" s="234">
        <f>IF(N223="základní",J223,0)</f>
        <v>0</v>
      </c>
      <c r="BF223" s="234">
        <f>IF(N223="snížená",J223,0)</f>
        <v>0</v>
      </c>
      <c r="BG223" s="234">
        <f>IF(N223="zákl. přenesená",J223,0)</f>
        <v>0</v>
      </c>
      <c r="BH223" s="234">
        <f>IF(N223="sníž. přenesená",J223,0)</f>
        <v>0</v>
      </c>
      <c r="BI223" s="234">
        <f>IF(N223="nulová",J223,0)</f>
        <v>0</v>
      </c>
      <c r="BJ223" s="14" t="s">
        <v>81</v>
      </c>
      <c r="BK223" s="234">
        <f>ROUND(I223*H223,2)</f>
        <v>0</v>
      </c>
      <c r="BL223" s="14" t="s">
        <v>274</v>
      </c>
      <c r="BM223" s="233" t="s">
        <v>480</v>
      </c>
    </row>
    <row r="224" s="2" customFormat="1">
      <c r="A224" s="35"/>
      <c r="B224" s="36"/>
      <c r="C224" s="37"/>
      <c r="D224" s="235" t="s">
        <v>275</v>
      </c>
      <c r="E224" s="37"/>
      <c r="F224" s="236" t="s">
        <v>975</v>
      </c>
      <c r="G224" s="37"/>
      <c r="H224" s="37"/>
      <c r="I224" s="237"/>
      <c r="J224" s="37"/>
      <c r="K224" s="37"/>
      <c r="L224" s="41"/>
      <c r="M224" s="238"/>
      <c r="N224" s="239"/>
      <c r="O224" s="88"/>
      <c r="P224" s="88"/>
      <c r="Q224" s="88"/>
      <c r="R224" s="88"/>
      <c r="S224" s="88"/>
      <c r="T224" s="89"/>
      <c r="U224" s="35"/>
      <c r="V224" s="35"/>
      <c r="W224" s="35"/>
      <c r="X224" s="35"/>
      <c r="Y224" s="35"/>
      <c r="Z224" s="35"/>
      <c r="AA224" s="35"/>
      <c r="AB224" s="35"/>
      <c r="AC224" s="35"/>
      <c r="AD224" s="35"/>
      <c r="AE224" s="35"/>
      <c r="AT224" s="14" t="s">
        <v>275</v>
      </c>
      <c r="AU224" s="14" t="s">
        <v>73</v>
      </c>
    </row>
    <row r="225" s="2" customFormat="1" ht="49.05" customHeight="1">
      <c r="A225" s="35"/>
      <c r="B225" s="36"/>
      <c r="C225" s="222" t="s">
        <v>363</v>
      </c>
      <c r="D225" s="222" t="s">
        <v>269</v>
      </c>
      <c r="E225" s="223" t="s">
        <v>504</v>
      </c>
      <c r="F225" s="224" t="s">
        <v>505</v>
      </c>
      <c r="G225" s="225" t="s">
        <v>500</v>
      </c>
      <c r="H225" s="226">
        <v>10</v>
      </c>
      <c r="I225" s="227"/>
      <c r="J225" s="228">
        <f>ROUND(I225*H225,2)</f>
        <v>0</v>
      </c>
      <c r="K225" s="224" t="s">
        <v>273</v>
      </c>
      <c r="L225" s="41"/>
      <c r="M225" s="229" t="s">
        <v>1</v>
      </c>
      <c r="N225" s="230" t="s">
        <v>38</v>
      </c>
      <c r="O225" s="88"/>
      <c r="P225" s="231">
        <f>O225*H225</f>
        <v>0</v>
      </c>
      <c r="Q225" s="231">
        <v>0</v>
      </c>
      <c r="R225" s="231">
        <f>Q225*H225</f>
        <v>0</v>
      </c>
      <c r="S225" s="231">
        <v>0</v>
      </c>
      <c r="T225" s="232">
        <f>S225*H225</f>
        <v>0</v>
      </c>
      <c r="U225" s="35"/>
      <c r="V225" s="35"/>
      <c r="W225" s="35"/>
      <c r="X225" s="35"/>
      <c r="Y225" s="35"/>
      <c r="Z225" s="35"/>
      <c r="AA225" s="35"/>
      <c r="AB225" s="35"/>
      <c r="AC225" s="35"/>
      <c r="AD225" s="35"/>
      <c r="AE225" s="35"/>
      <c r="AR225" s="233" t="s">
        <v>274</v>
      </c>
      <c r="AT225" s="233" t="s">
        <v>269</v>
      </c>
      <c r="AU225" s="233" t="s">
        <v>73</v>
      </c>
      <c r="AY225" s="14" t="s">
        <v>266</v>
      </c>
      <c r="BE225" s="234">
        <f>IF(N225="základní",J225,0)</f>
        <v>0</v>
      </c>
      <c r="BF225" s="234">
        <f>IF(N225="snížená",J225,0)</f>
        <v>0</v>
      </c>
      <c r="BG225" s="234">
        <f>IF(N225="zákl. přenesená",J225,0)</f>
        <v>0</v>
      </c>
      <c r="BH225" s="234">
        <f>IF(N225="sníž. přenesená",J225,0)</f>
        <v>0</v>
      </c>
      <c r="BI225" s="234">
        <f>IF(N225="nulová",J225,0)</f>
        <v>0</v>
      </c>
      <c r="BJ225" s="14" t="s">
        <v>81</v>
      </c>
      <c r="BK225" s="234">
        <f>ROUND(I225*H225,2)</f>
        <v>0</v>
      </c>
      <c r="BL225" s="14" t="s">
        <v>274</v>
      </c>
      <c r="BM225" s="233" t="s">
        <v>484</v>
      </c>
    </row>
    <row r="226" s="2" customFormat="1">
      <c r="A226" s="35"/>
      <c r="B226" s="36"/>
      <c r="C226" s="37"/>
      <c r="D226" s="235" t="s">
        <v>275</v>
      </c>
      <c r="E226" s="37"/>
      <c r="F226" s="236" t="s">
        <v>975</v>
      </c>
      <c r="G226" s="37"/>
      <c r="H226" s="37"/>
      <c r="I226" s="237"/>
      <c r="J226" s="37"/>
      <c r="K226" s="37"/>
      <c r="L226" s="41"/>
      <c r="M226" s="238"/>
      <c r="N226" s="239"/>
      <c r="O226" s="88"/>
      <c r="P226" s="88"/>
      <c r="Q226" s="88"/>
      <c r="R226" s="88"/>
      <c r="S226" s="88"/>
      <c r="T226" s="89"/>
      <c r="U226" s="35"/>
      <c r="V226" s="35"/>
      <c r="W226" s="35"/>
      <c r="X226" s="35"/>
      <c r="Y226" s="35"/>
      <c r="Z226" s="35"/>
      <c r="AA226" s="35"/>
      <c r="AB226" s="35"/>
      <c r="AC226" s="35"/>
      <c r="AD226" s="35"/>
      <c r="AE226" s="35"/>
      <c r="AT226" s="14" t="s">
        <v>275</v>
      </c>
      <c r="AU226" s="14" t="s">
        <v>73</v>
      </c>
    </row>
    <row r="227" s="2" customFormat="1" ht="44.25" customHeight="1">
      <c r="A227" s="35"/>
      <c r="B227" s="36"/>
      <c r="C227" s="222" t="s">
        <v>477</v>
      </c>
      <c r="D227" s="222" t="s">
        <v>269</v>
      </c>
      <c r="E227" s="223" t="s">
        <v>515</v>
      </c>
      <c r="F227" s="224" t="s">
        <v>516</v>
      </c>
      <c r="G227" s="225" t="s">
        <v>272</v>
      </c>
      <c r="H227" s="226">
        <v>80</v>
      </c>
      <c r="I227" s="227"/>
      <c r="J227" s="228">
        <f>ROUND(I227*H227,2)</f>
        <v>0</v>
      </c>
      <c r="K227" s="224" t="s">
        <v>273</v>
      </c>
      <c r="L227" s="41"/>
      <c r="M227" s="229" t="s">
        <v>1</v>
      </c>
      <c r="N227" s="230" t="s">
        <v>38</v>
      </c>
      <c r="O227" s="88"/>
      <c r="P227" s="231">
        <f>O227*H227</f>
        <v>0</v>
      </c>
      <c r="Q227" s="231">
        <v>0</v>
      </c>
      <c r="R227" s="231">
        <f>Q227*H227</f>
        <v>0</v>
      </c>
      <c r="S227" s="231">
        <v>0</v>
      </c>
      <c r="T227" s="232">
        <f>S227*H227</f>
        <v>0</v>
      </c>
      <c r="U227" s="35"/>
      <c r="V227" s="35"/>
      <c r="W227" s="35"/>
      <c r="X227" s="35"/>
      <c r="Y227" s="35"/>
      <c r="Z227" s="35"/>
      <c r="AA227" s="35"/>
      <c r="AB227" s="35"/>
      <c r="AC227" s="35"/>
      <c r="AD227" s="35"/>
      <c r="AE227" s="35"/>
      <c r="AR227" s="233" t="s">
        <v>274</v>
      </c>
      <c r="AT227" s="233" t="s">
        <v>269</v>
      </c>
      <c r="AU227" s="233" t="s">
        <v>73</v>
      </c>
      <c r="AY227" s="14" t="s">
        <v>266</v>
      </c>
      <c r="BE227" s="234">
        <f>IF(N227="základní",J227,0)</f>
        <v>0</v>
      </c>
      <c r="BF227" s="234">
        <f>IF(N227="snížená",J227,0)</f>
        <v>0</v>
      </c>
      <c r="BG227" s="234">
        <f>IF(N227="zákl. přenesená",J227,0)</f>
        <v>0</v>
      </c>
      <c r="BH227" s="234">
        <f>IF(N227="sníž. přenesená",J227,0)</f>
        <v>0</v>
      </c>
      <c r="BI227" s="234">
        <f>IF(N227="nulová",J227,0)</f>
        <v>0</v>
      </c>
      <c r="BJ227" s="14" t="s">
        <v>81</v>
      </c>
      <c r="BK227" s="234">
        <f>ROUND(I227*H227,2)</f>
        <v>0</v>
      </c>
      <c r="BL227" s="14" t="s">
        <v>274</v>
      </c>
      <c r="BM227" s="233" t="s">
        <v>489</v>
      </c>
    </row>
    <row r="228" s="2" customFormat="1">
      <c r="A228" s="35"/>
      <c r="B228" s="36"/>
      <c r="C228" s="37"/>
      <c r="D228" s="235" t="s">
        <v>275</v>
      </c>
      <c r="E228" s="37"/>
      <c r="F228" s="236" t="s">
        <v>1532</v>
      </c>
      <c r="G228" s="37"/>
      <c r="H228" s="37"/>
      <c r="I228" s="237"/>
      <c r="J228" s="37"/>
      <c r="K228" s="37"/>
      <c r="L228" s="41"/>
      <c r="M228" s="238"/>
      <c r="N228" s="239"/>
      <c r="O228" s="88"/>
      <c r="P228" s="88"/>
      <c r="Q228" s="88"/>
      <c r="R228" s="88"/>
      <c r="S228" s="88"/>
      <c r="T228" s="89"/>
      <c r="U228" s="35"/>
      <c r="V228" s="35"/>
      <c r="W228" s="35"/>
      <c r="X228" s="35"/>
      <c r="Y228" s="35"/>
      <c r="Z228" s="35"/>
      <c r="AA228" s="35"/>
      <c r="AB228" s="35"/>
      <c r="AC228" s="35"/>
      <c r="AD228" s="35"/>
      <c r="AE228" s="35"/>
      <c r="AT228" s="14" t="s">
        <v>275</v>
      </c>
      <c r="AU228" s="14" t="s">
        <v>73</v>
      </c>
    </row>
    <row r="229" s="2" customFormat="1" ht="55.5" customHeight="1">
      <c r="A229" s="35"/>
      <c r="B229" s="36"/>
      <c r="C229" s="222" t="s">
        <v>368</v>
      </c>
      <c r="D229" s="222" t="s">
        <v>269</v>
      </c>
      <c r="E229" s="223" t="s">
        <v>520</v>
      </c>
      <c r="F229" s="224" t="s">
        <v>521</v>
      </c>
      <c r="G229" s="225" t="s">
        <v>272</v>
      </c>
      <c r="H229" s="226">
        <v>80</v>
      </c>
      <c r="I229" s="227"/>
      <c r="J229" s="228">
        <f>ROUND(I229*H229,2)</f>
        <v>0</v>
      </c>
      <c r="K229" s="224" t="s">
        <v>273</v>
      </c>
      <c r="L229" s="41"/>
      <c r="M229" s="229" t="s">
        <v>1</v>
      </c>
      <c r="N229" s="230" t="s">
        <v>38</v>
      </c>
      <c r="O229" s="88"/>
      <c r="P229" s="231">
        <f>O229*H229</f>
        <v>0</v>
      </c>
      <c r="Q229" s="231">
        <v>0</v>
      </c>
      <c r="R229" s="231">
        <f>Q229*H229</f>
        <v>0</v>
      </c>
      <c r="S229" s="231">
        <v>0</v>
      </c>
      <c r="T229" s="232">
        <f>S229*H229</f>
        <v>0</v>
      </c>
      <c r="U229" s="35"/>
      <c r="V229" s="35"/>
      <c r="W229" s="35"/>
      <c r="X229" s="35"/>
      <c r="Y229" s="35"/>
      <c r="Z229" s="35"/>
      <c r="AA229" s="35"/>
      <c r="AB229" s="35"/>
      <c r="AC229" s="35"/>
      <c r="AD229" s="35"/>
      <c r="AE229" s="35"/>
      <c r="AR229" s="233" t="s">
        <v>274</v>
      </c>
      <c r="AT229" s="233" t="s">
        <v>269</v>
      </c>
      <c r="AU229" s="233" t="s">
        <v>73</v>
      </c>
      <c r="AY229" s="14" t="s">
        <v>266</v>
      </c>
      <c r="BE229" s="234">
        <f>IF(N229="základní",J229,0)</f>
        <v>0</v>
      </c>
      <c r="BF229" s="234">
        <f>IF(N229="snížená",J229,0)</f>
        <v>0</v>
      </c>
      <c r="BG229" s="234">
        <f>IF(N229="zákl. přenesená",J229,0)</f>
        <v>0</v>
      </c>
      <c r="BH229" s="234">
        <f>IF(N229="sníž. přenesená",J229,0)</f>
        <v>0</v>
      </c>
      <c r="BI229" s="234">
        <f>IF(N229="nulová",J229,0)</f>
        <v>0</v>
      </c>
      <c r="BJ229" s="14" t="s">
        <v>81</v>
      </c>
      <c r="BK229" s="234">
        <f>ROUND(I229*H229,2)</f>
        <v>0</v>
      </c>
      <c r="BL229" s="14" t="s">
        <v>274</v>
      </c>
      <c r="BM229" s="233" t="s">
        <v>492</v>
      </c>
    </row>
    <row r="230" s="2" customFormat="1">
      <c r="A230" s="35"/>
      <c r="B230" s="36"/>
      <c r="C230" s="37"/>
      <c r="D230" s="235" t="s">
        <v>275</v>
      </c>
      <c r="E230" s="37"/>
      <c r="F230" s="236" t="s">
        <v>1532</v>
      </c>
      <c r="G230" s="37"/>
      <c r="H230" s="37"/>
      <c r="I230" s="237"/>
      <c r="J230" s="37"/>
      <c r="K230" s="37"/>
      <c r="L230" s="41"/>
      <c r="M230" s="238"/>
      <c r="N230" s="239"/>
      <c r="O230" s="88"/>
      <c r="P230" s="88"/>
      <c r="Q230" s="88"/>
      <c r="R230" s="88"/>
      <c r="S230" s="88"/>
      <c r="T230" s="89"/>
      <c r="U230" s="35"/>
      <c r="V230" s="35"/>
      <c r="W230" s="35"/>
      <c r="X230" s="35"/>
      <c r="Y230" s="35"/>
      <c r="Z230" s="35"/>
      <c r="AA230" s="35"/>
      <c r="AB230" s="35"/>
      <c r="AC230" s="35"/>
      <c r="AD230" s="35"/>
      <c r="AE230" s="35"/>
      <c r="AT230" s="14" t="s">
        <v>275</v>
      </c>
      <c r="AU230" s="14" t="s">
        <v>73</v>
      </c>
    </row>
    <row r="231" s="2" customFormat="1" ht="37.8" customHeight="1">
      <c r="A231" s="35"/>
      <c r="B231" s="36"/>
      <c r="C231" s="222" t="s">
        <v>486</v>
      </c>
      <c r="D231" s="222" t="s">
        <v>269</v>
      </c>
      <c r="E231" s="223" t="s">
        <v>547</v>
      </c>
      <c r="F231" s="224" t="s">
        <v>548</v>
      </c>
      <c r="G231" s="225" t="s">
        <v>272</v>
      </c>
      <c r="H231" s="226">
        <v>176</v>
      </c>
      <c r="I231" s="227"/>
      <c r="J231" s="228">
        <f>ROUND(I231*H231,2)</f>
        <v>0</v>
      </c>
      <c r="K231" s="224" t="s">
        <v>273</v>
      </c>
      <c r="L231" s="41"/>
      <c r="M231" s="229" t="s">
        <v>1</v>
      </c>
      <c r="N231" s="230" t="s">
        <v>38</v>
      </c>
      <c r="O231" s="88"/>
      <c r="P231" s="231">
        <f>O231*H231</f>
        <v>0</v>
      </c>
      <c r="Q231" s="231">
        <v>0</v>
      </c>
      <c r="R231" s="231">
        <f>Q231*H231</f>
        <v>0</v>
      </c>
      <c r="S231" s="231">
        <v>0</v>
      </c>
      <c r="T231" s="232">
        <f>S231*H231</f>
        <v>0</v>
      </c>
      <c r="U231" s="35"/>
      <c r="V231" s="35"/>
      <c r="W231" s="35"/>
      <c r="X231" s="35"/>
      <c r="Y231" s="35"/>
      <c r="Z231" s="35"/>
      <c r="AA231" s="35"/>
      <c r="AB231" s="35"/>
      <c r="AC231" s="35"/>
      <c r="AD231" s="35"/>
      <c r="AE231" s="35"/>
      <c r="AR231" s="233" t="s">
        <v>274</v>
      </c>
      <c r="AT231" s="233" t="s">
        <v>269</v>
      </c>
      <c r="AU231" s="233" t="s">
        <v>73</v>
      </c>
      <c r="AY231" s="14" t="s">
        <v>266</v>
      </c>
      <c r="BE231" s="234">
        <f>IF(N231="základní",J231,0)</f>
        <v>0</v>
      </c>
      <c r="BF231" s="234">
        <f>IF(N231="snížená",J231,0)</f>
        <v>0</v>
      </c>
      <c r="BG231" s="234">
        <f>IF(N231="zákl. přenesená",J231,0)</f>
        <v>0</v>
      </c>
      <c r="BH231" s="234">
        <f>IF(N231="sníž. přenesená",J231,0)</f>
        <v>0</v>
      </c>
      <c r="BI231" s="234">
        <f>IF(N231="nulová",J231,0)</f>
        <v>0</v>
      </c>
      <c r="BJ231" s="14" t="s">
        <v>81</v>
      </c>
      <c r="BK231" s="234">
        <f>ROUND(I231*H231,2)</f>
        <v>0</v>
      </c>
      <c r="BL231" s="14" t="s">
        <v>274</v>
      </c>
      <c r="BM231" s="233" t="s">
        <v>497</v>
      </c>
    </row>
    <row r="232" s="2" customFormat="1">
      <c r="A232" s="35"/>
      <c r="B232" s="36"/>
      <c r="C232" s="37"/>
      <c r="D232" s="235" t="s">
        <v>275</v>
      </c>
      <c r="E232" s="37"/>
      <c r="F232" s="236" t="s">
        <v>1533</v>
      </c>
      <c r="G232" s="37"/>
      <c r="H232" s="37"/>
      <c r="I232" s="237"/>
      <c r="J232" s="37"/>
      <c r="K232" s="37"/>
      <c r="L232" s="41"/>
      <c r="M232" s="238"/>
      <c r="N232" s="239"/>
      <c r="O232" s="88"/>
      <c r="P232" s="88"/>
      <c r="Q232" s="88"/>
      <c r="R232" s="88"/>
      <c r="S232" s="88"/>
      <c r="T232" s="89"/>
      <c r="U232" s="35"/>
      <c r="V232" s="35"/>
      <c r="W232" s="35"/>
      <c r="X232" s="35"/>
      <c r="Y232" s="35"/>
      <c r="Z232" s="35"/>
      <c r="AA232" s="35"/>
      <c r="AB232" s="35"/>
      <c r="AC232" s="35"/>
      <c r="AD232" s="35"/>
      <c r="AE232" s="35"/>
      <c r="AT232" s="14" t="s">
        <v>275</v>
      </c>
      <c r="AU232" s="14" t="s">
        <v>73</v>
      </c>
    </row>
    <row r="233" s="2" customFormat="1" ht="180.75" customHeight="1">
      <c r="A233" s="35"/>
      <c r="B233" s="36"/>
      <c r="C233" s="222" t="s">
        <v>373</v>
      </c>
      <c r="D233" s="222" t="s">
        <v>269</v>
      </c>
      <c r="E233" s="223" t="s">
        <v>552</v>
      </c>
      <c r="F233" s="224" t="s">
        <v>553</v>
      </c>
      <c r="G233" s="225" t="s">
        <v>289</v>
      </c>
      <c r="H233" s="226">
        <v>1.474</v>
      </c>
      <c r="I233" s="227"/>
      <c r="J233" s="228">
        <f>ROUND(I233*H233,2)</f>
        <v>0</v>
      </c>
      <c r="K233" s="224" t="s">
        <v>273</v>
      </c>
      <c r="L233" s="41"/>
      <c r="M233" s="229" t="s">
        <v>1</v>
      </c>
      <c r="N233" s="230" t="s">
        <v>38</v>
      </c>
      <c r="O233" s="88"/>
      <c r="P233" s="231">
        <f>O233*H233</f>
        <v>0</v>
      </c>
      <c r="Q233" s="231">
        <v>0</v>
      </c>
      <c r="R233" s="231">
        <f>Q233*H233</f>
        <v>0</v>
      </c>
      <c r="S233" s="231">
        <v>0</v>
      </c>
      <c r="T233" s="232">
        <f>S233*H233</f>
        <v>0</v>
      </c>
      <c r="U233" s="35"/>
      <c r="V233" s="35"/>
      <c r="W233" s="35"/>
      <c r="X233" s="35"/>
      <c r="Y233" s="35"/>
      <c r="Z233" s="35"/>
      <c r="AA233" s="35"/>
      <c r="AB233" s="35"/>
      <c r="AC233" s="35"/>
      <c r="AD233" s="35"/>
      <c r="AE233" s="35"/>
      <c r="AR233" s="233" t="s">
        <v>274</v>
      </c>
      <c r="AT233" s="233" t="s">
        <v>269</v>
      </c>
      <c r="AU233" s="233" t="s">
        <v>73</v>
      </c>
      <c r="AY233" s="14" t="s">
        <v>266</v>
      </c>
      <c r="BE233" s="234">
        <f>IF(N233="základní",J233,0)</f>
        <v>0</v>
      </c>
      <c r="BF233" s="234">
        <f>IF(N233="snížená",J233,0)</f>
        <v>0</v>
      </c>
      <c r="BG233" s="234">
        <f>IF(N233="zákl. přenesená",J233,0)</f>
        <v>0</v>
      </c>
      <c r="BH233" s="234">
        <f>IF(N233="sníž. přenesená",J233,0)</f>
        <v>0</v>
      </c>
      <c r="BI233" s="234">
        <f>IF(N233="nulová",J233,0)</f>
        <v>0</v>
      </c>
      <c r="BJ233" s="14" t="s">
        <v>81</v>
      </c>
      <c r="BK233" s="234">
        <f>ROUND(I233*H233,2)</f>
        <v>0</v>
      </c>
      <c r="BL233" s="14" t="s">
        <v>274</v>
      </c>
      <c r="BM233" s="233" t="s">
        <v>501</v>
      </c>
    </row>
    <row r="234" s="2" customFormat="1">
      <c r="A234" s="35"/>
      <c r="B234" s="36"/>
      <c r="C234" s="37"/>
      <c r="D234" s="235" t="s">
        <v>275</v>
      </c>
      <c r="E234" s="37"/>
      <c r="F234" s="236" t="s">
        <v>1534</v>
      </c>
      <c r="G234" s="37"/>
      <c r="H234" s="37"/>
      <c r="I234" s="237"/>
      <c r="J234" s="37"/>
      <c r="K234" s="37"/>
      <c r="L234" s="41"/>
      <c r="M234" s="238"/>
      <c r="N234" s="239"/>
      <c r="O234" s="88"/>
      <c r="P234" s="88"/>
      <c r="Q234" s="88"/>
      <c r="R234" s="88"/>
      <c r="S234" s="88"/>
      <c r="T234" s="89"/>
      <c r="U234" s="35"/>
      <c r="V234" s="35"/>
      <c r="W234" s="35"/>
      <c r="X234" s="35"/>
      <c r="Y234" s="35"/>
      <c r="Z234" s="35"/>
      <c r="AA234" s="35"/>
      <c r="AB234" s="35"/>
      <c r="AC234" s="35"/>
      <c r="AD234" s="35"/>
      <c r="AE234" s="35"/>
      <c r="AT234" s="14" t="s">
        <v>275</v>
      </c>
      <c r="AU234" s="14" t="s">
        <v>73</v>
      </c>
    </row>
    <row r="235" s="2" customFormat="1" ht="180.75" customHeight="1">
      <c r="A235" s="35"/>
      <c r="B235" s="36"/>
      <c r="C235" s="222" t="s">
        <v>494</v>
      </c>
      <c r="D235" s="222" t="s">
        <v>269</v>
      </c>
      <c r="E235" s="223" t="s">
        <v>556</v>
      </c>
      <c r="F235" s="224" t="s">
        <v>557</v>
      </c>
      <c r="G235" s="225" t="s">
        <v>279</v>
      </c>
      <c r="H235" s="226">
        <v>1645.0999999999999</v>
      </c>
      <c r="I235" s="227"/>
      <c r="J235" s="228">
        <f>ROUND(I235*H235,2)</f>
        <v>0</v>
      </c>
      <c r="K235" s="224" t="s">
        <v>273</v>
      </c>
      <c r="L235" s="41"/>
      <c r="M235" s="229" t="s">
        <v>1</v>
      </c>
      <c r="N235" s="230" t="s">
        <v>38</v>
      </c>
      <c r="O235" s="88"/>
      <c r="P235" s="231">
        <f>O235*H235</f>
        <v>0</v>
      </c>
      <c r="Q235" s="231">
        <v>0</v>
      </c>
      <c r="R235" s="231">
        <f>Q235*H235</f>
        <v>0</v>
      </c>
      <c r="S235" s="231">
        <v>0</v>
      </c>
      <c r="T235" s="232">
        <f>S235*H235</f>
        <v>0</v>
      </c>
      <c r="U235" s="35"/>
      <c r="V235" s="35"/>
      <c r="W235" s="35"/>
      <c r="X235" s="35"/>
      <c r="Y235" s="35"/>
      <c r="Z235" s="35"/>
      <c r="AA235" s="35"/>
      <c r="AB235" s="35"/>
      <c r="AC235" s="35"/>
      <c r="AD235" s="35"/>
      <c r="AE235" s="35"/>
      <c r="AR235" s="233" t="s">
        <v>274</v>
      </c>
      <c r="AT235" s="233" t="s">
        <v>269</v>
      </c>
      <c r="AU235" s="233" t="s">
        <v>73</v>
      </c>
      <c r="AY235" s="14" t="s">
        <v>266</v>
      </c>
      <c r="BE235" s="234">
        <f>IF(N235="základní",J235,0)</f>
        <v>0</v>
      </c>
      <c r="BF235" s="234">
        <f>IF(N235="snížená",J235,0)</f>
        <v>0</v>
      </c>
      <c r="BG235" s="234">
        <f>IF(N235="zákl. přenesená",J235,0)</f>
        <v>0</v>
      </c>
      <c r="BH235" s="234">
        <f>IF(N235="sníž. přenesená",J235,0)</f>
        <v>0</v>
      </c>
      <c r="BI235" s="234">
        <f>IF(N235="nulová",J235,0)</f>
        <v>0</v>
      </c>
      <c r="BJ235" s="14" t="s">
        <v>81</v>
      </c>
      <c r="BK235" s="234">
        <f>ROUND(I235*H235,2)</f>
        <v>0</v>
      </c>
      <c r="BL235" s="14" t="s">
        <v>274</v>
      </c>
      <c r="BM235" s="233" t="s">
        <v>506</v>
      </c>
    </row>
    <row r="236" s="2" customFormat="1">
      <c r="A236" s="35"/>
      <c r="B236" s="36"/>
      <c r="C236" s="37"/>
      <c r="D236" s="235" t="s">
        <v>275</v>
      </c>
      <c r="E236" s="37"/>
      <c r="F236" s="236" t="s">
        <v>1535</v>
      </c>
      <c r="G236" s="37"/>
      <c r="H236" s="37"/>
      <c r="I236" s="237"/>
      <c r="J236" s="37"/>
      <c r="K236" s="37"/>
      <c r="L236" s="41"/>
      <c r="M236" s="238"/>
      <c r="N236" s="239"/>
      <c r="O236" s="88"/>
      <c r="P236" s="88"/>
      <c r="Q236" s="88"/>
      <c r="R236" s="88"/>
      <c r="S236" s="88"/>
      <c r="T236" s="89"/>
      <c r="U236" s="35"/>
      <c r="V236" s="35"/>
      <c r="W236" s="35"/>
      <c r="X236" s="35"/>
      <c r="Y236" s="35"/>
      <c r="Z236" s="35"/>
      <c r="AA236" s="35"/>
      <c r="AB236" s="35"/>
      <c r="AC236" s="35"/>
      <c r="AD236" s="35"/>
      <c r="AE236" s="35"/>
      <c r="AT236" s="14" t="s">
        <v>275</v>
      </c>
      <c r="AU236" s="14" t="s">
        <v>73</v>
      </c>
    </row>
    <row r="237" s="2" customFormat="1" ht="55.5" customHeight="1">
      <c r="A237" s="35"/>
      <c r="B237" s="36"/>
      <c r="C237" s="222" t="s">
        <v>378</v>
      </c>
      <c r="D237" s="222" t="s">
        <v>269</v>
      </c>
      <c r="E237" s="223" t="s">
        <v>561</v>
      </c>
      <c r="F237" s="224" t="s">
        <v>562</v>
      </c>
      <c r="G237" s="225" t="s">
        <v>289</v>
      </c>
      <c r="H237" s="226">
        <v>1.474</v>
      </c>
      <c r="I237" s="227"/>
      <c r="J237" s="228">
        <f>ROUND(I237*H237,2)</f>
        <v>0</v>
      </c>
      <c r="K237" s="224" t="s">
        <v>273</v>
      </c>
      <c r="L237" s="41"/>
      <c r="M237" s="229" t="s">
        <v>1</v>
      </c>
      <c r="N237" s="230" t="s">
        <v>38</v>
      </c>
      <c r="O237" s="88"/>
      <c r="P237" s="231">
        <f>O237*H237</f>
        <v>0</v>
      </c>
      <c r="Q237" s="231">
        <v>0</v>
      </c>
      <c r="R237" s="231">
        <f>Q237*H237</f>
        <v>0</v>
      </c>
      <c r="S237" s="231">
        <v>0</v>
      </c>
      <c r="T237" s="232">
        <f>S237*H237</f>
        <v>0</v>
      </c>
      <c r="U237" s="35"/>
      <c r="V237" s="35"/>
      <c r="W237" s="35"/>
      <c r="X237" s="35"/>
      <c r="Y237" s="35"/>
      <c r="Z237" s="35"/>
      <c r="AA237" s="35"/>
      <c r="AB237" s="35"/>
      <c r="AC237" s="35"/>
      <c r="AD237" s="35"/>
      <c r="AE237" s="35"/>
      <c r="AR237" s="233" t="s">
        <v>274</v>
      </c>
      <c r="AT237" s="233" t="s">
        <v>269</v>
      </c>
      <c r="AU237" s="233" t="s">
        <v>73</v>
      </c>
      <c r="AY237" s="14" t="s">
        <v>266</v>
      </c>
      <c r="BE237" s="234">
        <f>IF(N237="základní",J237,0)</f>
        <v>0</v>
      </c>
      <c r="BF237" s="234">
        <f>IF(N237="snížená",J237,0)</f>
        <v>0</v>
      </c>
      <c r="BG237" s="234">
        <f>IF(N237="zákl. přenesená",J237,0)</f>
        <v>0</v>
      </c>
      <c r="BH237" s="234">
        <f>IF(N237="sníž. přenesená",J237,0)</f>
        <v>0</v>
      </c>
      <c r="BI237" s="234">
        <f>IF(N237="nulová",J237,0)</f>
        <v>0</v>
      </c>
      <c r="BJ237" s="14" t="s">
        <v>81</v>
      </c>
      <c r="BK237" s="234">
        <f>ROUND(I237*H237,2)</f>
        <v>0</v>
      </c>
      <c r="BL237" s="14" t="s">
        <v>274</v>
      </c>
      <c r="BM237" s="233" t="s">
        <v>509</v>
      </c>
    </row>
    <row r="238" s="2" customFormat="1">
      <c r="A238" s="35"/>
      <c r="B238" s="36"/>
      <c r="C238" s="37"/>
      <c r="D238" s="235" t="s">
        <v>275</v>
      </c>
      <c r="E238" s="37"/>
      <c r="F238" s="236" t="s">
        <v>1534</v>
      </c>
      <c r="G238" s="37"/>
      <c r="H238" s="37"/>
      <c r="I238" s="237"/>
      <c r="J238" s="37"/>
      <c r="K238" s="37"/>
      <c r="L238" s="41"/>
      <c r="M238" s="238"/>
      <c r="N238" s="239"/>
      <c r="O238" s="88"/>
      <c r="P238" s="88"/>
      <c r="Q238" s="88"/>
      <c r="R238" s="88"/>
      <c r="S238" s="88"/>
      <c r="T238" s="89"/>
      <c r="U238" s="35"/>
      <c r="V238" s="35"/>
      <c r="W238" s="35"/>
      <c r="X238" s="35"/>
      <c r="Y238" s="35"/>
      <c r="Z238" s="35"/>
      <c r="AA238" s="35"/>
      <c r="AB238" s="35"/>
      <c r="AC238" s="35"/>
      <c r="AD238" s="35"/>
      <c r="AE238" s="35"/>
      <c r="AT238" s="14" t="s">
        <v>275</v>
      </c>
      <c r="AU238" s="14" t="s">
        <v>73</v>
      </c>
    </row>
    <row r="239" s="2" customFormat="1" ht="55.5" customHeight="1">
      <c r="A239" s="35"/>
      <c r="B239" s="36"/>
      <c r="C239" s="222" t="s">
        <v>503</v>
      </c>
      <c r="D239" s="222" t="s">
        <v>269</v>
      </c>
      <c r="E239" s="223" t="s">
        <v>564</v>
      </c>
      <c r="F239" s="224" t="s">
        <v>565</v>
      </c>
      <c r="G239" s="225" t="s">
        <v>279</v>
      </c>
      <c r="H239" s="226">
        <v>1645.0999999999999</v>
      </c>
      <c r="I239" s="227"/>
      <c r="J239" s="228">
        <f>ROUND(I239*H239,2)</f>
        <v>0</v>
      </c>
      <c r="K239" s="224" t="s">
        <v>273</v>
      </c>
      <c r="L239" s="41"/>
      <c r="M239" s="229" t="s">
        <v>1</v>
      </c>
      <c r="N239" s="230" t="s">
        <v>38</v>
      </c>
      <c r="O239" s="88"/>
      <c r="P239" s="231">
        <f>O239*H239</f>
        <v>0</v>
      </c>
      <c r="Q239" s="231">
        <v>0</v>
      </c>
      <c r="R239" s="231">
        <f>Q239*H239</f>
        <v>0</v>
      </c>
      <c r="S239" s="231">
        <v>0</v>
      </c>
      <c r="T239" s="232">
        <f>S239*H239</f>
        <v>0</v>
      </c>
      <c r="U239" s="35"/>
      <c r="V239" s="35"/>
      <c r="W239" s="35"/>
      <c r="X239" s="35"/>
      <c r="Y239" s="35"/>
      <c r="Z239" s="35"/>
      <c r="AA239" s="35"/>
      <c r="AB239" s="35"/>
      <c r="AC239" s="35"/>
      <c r="AD239" s="35"/>
      <c r="AE239" s="35"/>
      <c r="AR239" s="233" t="s">
        <v>274</v>
      </c>
      <c r="AT239" s="233" t="s">
        <v>269</v>
      </c>
      <c r="AU239" s="233" t="s">
        <v>73</v>
      </c>
      <c r="AY239" s="14" t="s">
        <v>266</v>
      </c>
      <c r="BE239" s="234">
        <f>IF(N239="základní",J239,0)</f>
        <v>0</v>
      </c>
      <c r="BF239" s="234">
        <f>IF(N239="snížená",J239,0)</f>
        <v>0</v>
      </c>
      <c r="BG239" s="234">
        <f>IF(N239="zákl. přenesená",J239,0)</f>
        <v>0</v>
      </c>
      <c r="BH239" s="234">
        <f>IF(N239="sníž. přenesená",J239,0)</f>
        <v>0</v>
      </c>
      <c r="BI239" s="234">
        <f>IF(N239="nulová",J239,0)</f>
        <v>0</v>
      </c>
      <c r="BJ239" s="14" t="s">
        <v>81</v>
      </c>
      <c r="BK239" s="234">
        <f>ROUND(I239*H239,2)</f>
        <v>0</v>
      </c>
      <c r="BL239" s="14" t="s">
        <v>274</v>
      </c>
      <c r="BM239" s="233" t="s">
        <v>514</v>
      </c>
    </row>
    <row r="240" s="2" customFormat="1">
      <c r="A240" s="35"/>
      <c r="B240" s="36"/>
      <c r="C240" s="37"/>
      <c r="D240" s="235" t="s">
        <v>275</v>
      </c>
      <c r="E240" s="37"/>
      <c r="F240" s="236" t="s">
        <v>1535</v>
      </c>
      <c r="G240" s="37"/>
      <c r="H240" s="37"/>
      <c r="I240" s="237"/>
      <c r="J240" s="37"/>
      <c r="K240" s="37"/>
      <c r="L240" s="41"/>
      <c r="M240" s="238"/>
      <c r="N240" s="239"/>
      <c r="O240" s="88"/>
      <c r="P240" s="88"/>
      <c r="Q240" s="88"/>
      <c r="R240" s="88"/>
      <c r="S240" s="88"/>
      <c r="T240" s="89"/>
      <c r="U240" s="35"/>
      <c r="V240" s="35"/>
      <c r="W240" s="35"/>
      <c r="X240" s="35"/>
      <c r="Y240" s="35"/>
      <c r="Z240" s="35"/>
      <c r="AA240" s="35"/>
      <c r="AB240" s="35"/>
      <c r="AC240" s="35"/>
      <c r="AD240" s="35"/>
      <c r="AE240" s="35"/>
      <c r="AT240" s="14" t="s">
        <v>275</v>
      </c>
      <c r="AU240" s="14" t="s">
        <v>73</v>
      </c>
    </row>
    <row r="241" s="2" customFormat="1" ht="128.55" customHeight="1">
      <c r="A241" s="35"/>
      <c r="B241" s="36"/>
      <c r="C241" s="222" t="s">
        <v>382</v>
      </c>
      <c r="D241" s="222" t="s">
        <v>269</v>
      </c>
      <c r="E241" s="223" t="s">
        <v>568</v>
      </c>
      <c r="F241" s="224" t="s">
        <v>569</v>
      </c>
      <c r="G241" s="225" t="s">
        <v>289</v>
      </c>
      <c r="H241" s="226">
        <v>1</v>
      </c>
      <c r="I241" s="227"/>
      <c r="J241" s="228">
        <f>ROUND(I241*H241,2)</f>
        <v>0</v>
      </c>
      <c r="K241" s="224" t="s">
        <v>273</v>
      </c>
      <c r="L241" s="41"/>
      <c r="M241" s="229" t="s">
        <v>1</v>
      </c>
      <c r="N241" s="230" t="s">
        <v>38</v>
      </c>
      <c r="O241" s="88"/>
      <c r="P241" s="231">
        <f>O241*H241</f>
        <v>0</v>
      </c>
      <c r="Q241" s="231">
        <v>0</v>
      </c>
      <c r="R241" s="231">
        <f>Q241*H241</f>
        <v>0</v>
      </c>
      <c r="S241" s="231">
        <v>0</v>
      </c>
      <c r="T241" s="232">
        <f>S241*H241</f>
        <v>0</v>
      </c>
      <c r="U241" s="35"/>
      <c r="V241" s="35"/>
      <c r="W241" s="35"/>
      <c r="X241" s="35"/>
      <c r="Y241" s="35"/>
      <c r="Z241" s="35"/>
      <c r="AA241" s="35"/>
      <c r="AB241" s="35"/>
      <c r="AC241" s="35"/>
      <c r="AD241" s="35"/>
      <c r="AE241" s="35"/>
      <c r="AR241" s="233" t="s">
        <v>274</v>
      </c>
      <c r="AT241" s="233" t="s">
        <v>269</v>
      </c>
      <c r="AU241" s="233" t="s">
        <v>73</v>
      </c>
      <c r="AY241" s="14" t="s">
        <v>266</v>
      </c>
      <c r="BE241" s="234">
        <f>IF(N241="základní",J241,0)</f>
        <v>0</v>
      </c>
      <c r="BF241" s="234">
        <f>IF(N241="snížená",J241,0)</f>
        <v>0</v>
      </c>
      <c r="BG241" s="234">
        <f>IF(N241="zákl. přenesená",J241,0)</f>
        <v>0</v>
      </c>
      <c r="BH241" s="234">
        <f>IF(N241="sníž. přenesená",J241,0)</f>
        <v>0</v>
      </c>
      <c r="BI241" s="234">
        <f>IF(N241="nulová",J241,0)</f>
        <v>0</v>
      </c>
      <c r="BJ241" s="14" t="s">
        <v>81</v>
      </c>
      <c r="BK241" s="234">
        <f>ROUND(I241*H241,2)</f>
        <v>0</v>
      </c>
      <c r="BL241" s="14" t="s">
        <v>274</v>
      </c>
      <c r="BM241" s="233" t="s">
        <v>517</v>
      </c>
    </row>
    <row r="242" s="2" customFormat="1">
      <c r="A242" s="35"/>
      <c r="B242" s="36"/>
      <c r="C242" s="37"/>
      <c r="D242" s="235" t="s">
        <v>275</v>
      </c>
      <c r="E242" s="37"/>
      <c r="F242" s="236" t="s">
        <v>1536</v>
      </c>
      <c r="G242" s="37"/>
      <c r="H242" s="37"/>
      <c r="I242" s="237"/>
      <c r="J242" s="37"/>
      <c r="K242" s="37"/>
      <c r="L242" s="41"/>
      <c r="M242" s="238"/>
      <c r="N242" s="239"/>
      <c r="O242" s="88"/>
      <c r="P242" s="88"/>
      <c r="Q242" s="88"/>
      <c r="R242" s="88"/>
      <c r="S242" s="88"/>
      <c r="T242" s="89"/>
      <c r="U242" s="35"/>
      <c r="V242" s="35"/>
      <c r="W242" s="35"/>
      <c r="X242" s="35"/>
      <c r="Y242" s="35"/>
      <c r="Z242" s="35"/>
      <c r="AA242" s="35"/>
      <c r="AB242" s="35"/>
      <c r="AC242" s="35"/>
      <c r="AD242" s="35"/>
      <c r="AE242" s="35"/>
      <c r="AT242" s="14" t="s">
        <v>275</v>
      </c>
      <c r="AU242" s="14" t="s">
        <v>73</v>
      </c>
    </row>
    <row r="243" s="2" customFormat="1" ht="142.2" customHeight="1">
      <c r="A243" s="35"/>
      <c r="B243" s="36"/>
      <c r="C243" s="222" t="s">
        <v>511</v>
      </c>
      <c r="D243" s="222" t="s">
        <v>269</v>
      </c>
      <c r="E243" s="223" t="s">
        <v>572</v>
      </c>
      <c r="F243" s="224" t="s">
        <v>573</v>
      </c>
      <c r="G243" s="225" t="s">
        <v>279</v>
      </c>
      <c r="H243" s="226">
        <v>1000</v>
      </c>
      <c r="I243" s="227"/>
      <c r="J243" s="228">
        <f>ROUND(I243*H243,2)</f>
        <v>0</v>
      </c>
      <c r="K243" s="224" t="s">
        <v>273</v>
      </c>
      <c r="L243" s="41"/>
      <c r="M243" s="229" t="s">
        <v>1</v>
      </c>
      <c r="N243" s="230" t="s">
        <v>38</v>
      </c>
      <c r="O243" s="88"/>
      <c r="P243" s="231">
        <f>O243*H243</f>
        <v>0</v>
      </c>
      <c r="Q243" s="231">
        <v>0</v>
      </c>
      <c r="R243" s="231">
        <f>Q243*H243</f>
        <v>0</v>
      </c>
      <c r="S243" s="231">
        <v>0</v>
      </c>
      <c r="T243" s="232">
        <f>S243*H243</f>
        <v>0</v>
      </c>
      <c r="U243" s="35"/>
      <c r="V243" s="35"/>
      <c r="W243" s="35"/>
      <c r="X243" s="35"/>
      <c r="Y243" s="35"/>
      <c r="Z243" s="35"/>
      <c r="AA243" s="35"/>
      <c r="AB243" s="35"/>
      <c r="AC243" s="35"/>
      <c r="AD243" s="35"/>
      <c r="AE243" s="35"/>
      <c r="AR243" s="233" t="s">
        <v>274</v>
      </c>
      <c r="AT243" s="233" t="s">
        <v>269</v>
      </c>
      <c r="AU243" s="233" t="s">
        <v>73</v>
      </c>
      <c r="AY243" s="14" t="s">
        <v>266</v>
      </c>
      <c r="BE243" s="234">
        <f>IF(N243="základní",J243,0)</f>
        <v>0</v>
      </c>
      <c r="BF243" s="234">
        <f>IF(N243="snížená",J243,0)</f>
        <v>0</v>
      </c>
      <c r="BG243" s="234">
        <f>IF(N243="zákl. přenesená",J243,0)</f>
        <v>0</v>
      </c>
      <c r="BH243" s="234">
        <f>IF(N243="sníž. přenesená",J243,0)</f>
        <v>0</v>
      </c>
      <c r="BI243" s="234">
        <f>IF(N243="nulová",J243,0)</f>
        <v>0</v>
      </c>
      <c r="BJ243" s="14" t="s">
        <v>81</v>
      </c>
      <c r="BK243" s="234">
        <f>ROUND(I243*H243,2)</f>
        <v>0</v>
      </c>
      <c r="BL243" s="14" t="s">
        <v>274</v>
      </c>
      <c r="BM243" s="233" t="s">
        <v>522</v>
      </c>
    </row>
    <row r="244" s="2" customFormat="1">
      <c r="A244" s="35"/>
      <c r="B244" s="36"/>
      <c r="C244" s="37"/>
      <c r="D244" s="235" t="s">
        <v>275</v>
      </c>
      <c r="E244" s="37"/>
      <c r="F244" s="236" t="s">
        <v>1074</v>
      </c>
      <c r="G244" s="37"/>
      <c r="H244" s="37"/>
      <c r="I244" s="237"/>
      <c r="J244" s="37"/>
      <c r="K244" s="37"/>
      <c r="L244" s="41"/>
      <c r="M244" s="238"/>
      <c r="N244" s="239"/>
      <c r="O244" s="88"/>
      <c r="P244" s="88"/>
      <c r="Q244" s="88"/>
      <c r="R244" s="88"/>
      <c r="S244" s="88"/>
      <c r="T244" s="89"/>
      <c r="U244" s="35"/>
      <c r="V244" s="35"/>
      <c r="W244" s="35"/>
      <c r="X244" s="35"/>
      <c r="Y244" s="35"/>
      <c r="Z244" s="35"/>
      <c r="AA244" s="35"/>
      <c r="AB244" s="35"/>
      <c r="AC244" s="35"/>
      <c r="AD244" s="35"/>
      <c r="AE244" s="35"/>
      <c r="AT244" s="14" t="s">
        <v>275</v>
      </c>
      <c r="AU244" s="14" t="s">
        <v>73</v>
      </c>
    </row>
    <row r="245" s="2" customFormat="1" ht="55.5" customHeight="1">
      <c r="A245" s="35"/>
      <c r="B245" s="36"/>
      <c r="C245" s="222" t="s">
        <v>385</v>
      </c>
      <c r="D245" s="222" t="s">
        <v>269</v>
      </c>
      <c r="E245" s="223" t="s">
        <v>561</v>
      </c>
      <c r="F245" s="224" t="s">
        <v>562</v>
      </c>
      <c r="G245" s="225" t="s">
        <v>289</v>
      </c>
      <c r="H245" s="226">
        <v>1</v>
      </c>
      <c r="I245" s="227"/>
      <c r="J245" s="228">
        <f>ROUND(I245*H245,2)</f>
        <v>0</v>
      </c>
      <c r="K245" s="224" t="s">
        <v>273</v>
      </c>
      <c r="L245" s="41"/>
      <c r="M245" s="229" t="s">
        <v>1</v>
      </c>
      <c r="N245" s="230" t="s">
        <v>38</v>
      </c>
      <c r="O245" s="88"/>
      <c r="P245" s="231">
        <f>O245*H245</f>
        <v>0</v>
      </c>
      <c r="Q245" s="231">
        <v>0</v>
      </c>
      <c r="R245" s="231">
        <f>Q245*H245</f>
        <v>0</v>
      </c>
      <c r="S245" s="231">
        <v>0</v>
      </c>
      <c r="T245" s="232">
        <f>S245*H245</f>
        <v>0</v>
      </c>
      <c r="U245" s="35"/>
      <c r="V245" s="35"/>
      <c r="W245" s="35"/>
      <c r="X245" s="35"/>
      <c r="Y245" s="35"/>
      <c r="Z245" s="35"/>
      <c r="AA245" s="35"/>
      <c r="AB245" s="35"/>
      <c r="AC245" s="35"/>
      <c r="AD245" s="35"/>
      <c r="AE245" s="35"/>
      <c r="AR245" s="233" t="s">
        <v>274</v>
      </c>
      <c r="AT245" s="233" t="s">
        <v>269</v>
      </c>
      <c r="AU245" s="233" t="s">
        <v>73</v>
      </c>
      <c r="AY245" s="14" t="s">
        <v>266</v>
      </c>
      <c r="BE245" s="234">
        <f>IF(N245="základní",J245,0)</f>
        <v>0</v>
      </c>
      <c r="BF245" s="234">
        <f>IF(N245="snížená",J245,0)</f>
        <v>0</v>
      </c>
      <c r="BG245" s="234">
        <f>IF(N245="zákl. přenesená",J245,0)</f>
        <v>0</v>
      </c>
      <c r="BH245" s="234">
        <f>IF(N245="sníž. přenesená",J245,0)</f>
        <v>0</v>
      </c>
      <c r="BI245" s="234">
        <f>IF(N245="nulová",J245,0)</f>
        <v>0</v>
      </c>
      <c r="BJ245" s="14" t="s">
        <v>81</v>
      </c>
      <c r="BK245" s="234">
        <f>ROUND(I245*H245,2)</f>
        <v>0</v>
      </c>
      <c r="BL245" s="14" t="s">
        <v>274</v>
      </c>
      <c r="BM245" s="233" t="s">
        <v>525</v>
      </c>
    </row>
    <row r="246" s="2" customFormat="1">
      <c r="A246" s="35"/>
      <c r="B246" s="36"/>
      <c r="C246" s="37"/>
      <c r="D246" s="235" t="s">
        <v>275</v>
      </c>
      <c r="E246" s="37"/>
      <c r="F246" s="236" t="s">
        <v>1537</v>
      </c>
      <c r="G246" s="37"/>
      <c r="H246" s="37"/>
      <c r="I246" s="237"/>
      <c r="J246" s="37"/>
      <c r="K246" s="37"/>
      <c r="L246" s="41"/>
      <c r="M246" s="238"/>
      <c r="N246" s="239"/>
      <c r="O246" s="88"/>
      <c r="P246" s="88"/>
      <c r="Q246" s="88"/>
      <c r="R246" s="88"/>
      <c r="S246" s="88"/>
      <c r="T246" s="89"/>
      <c r="U246" s="35"/>
      <c r="V246" s="35"/>
      <c r="W246" s="35"/>
      <c r="X246" s="35"/>
      <c r="Y246" s="35"/>
      <c r="Z246" s="35"/>
      <c r="AA246" s="35"/>
      <c r="AB246" s="35"/>
      <c r="AC246" s="35"/>
      <c r="AD246" s="35"/>
      <c r="AE246" s="35"/>
      <c r="AT246" s="14" t="s">
        <v>275</v>
      </c>
      <c r="AU246" s="14" t="s">
        <v>73</v>
      </c>
    </row>
    <row r="247" s="2" customFormat="1" ht="55.5" customHeight="1">
      <c r="A247" s="35"/>
      <c r="B247" s="36"/>
      <c r="C247" s="222" t="s">
        <v>519</v>
      </c>
      <c r="D247" s="222" t="s">
        <v>269</v>
      </c>
      <c r="E247" s="223" t="s">
        <v>564</v>
      </c>
      <c r="F247" s="224" t="s">
        <v>565</v>
      </c>
      <c r="G247" s="225" t="s">
        <v>279</v>
      </c>
      <c r="H247" s="226">
        <v>1000</v>
      </c>
      <c r="I247" s="227"/>
      <c r="J247" s="228">
        <f>ROUND(I247*H247,2)</f>
        <v>0</v>
      </c>
      <c r="K247" s="224" t="s">
        <v>273</v>
      </c>
      <c r="L247" s="41"/>
      <c r="M247" s="229" t="s">
        <v>1</v>
      </c>
      <c r="N247" s="230" t="s">
        <v>38</v>
      </c>
      <c r="O247" s="88"/>
      <c r="P247" s="231">
        <f>O247*H247</f>
        <v>0</v>
      </c>
      <c r="Q247" s="231">
        <v>0</v>
      </c>
      <c r="R247" s="231">
        <f>Q247*H247</f>
        <v>0</v>
      </c>
      <c r="S247" s="231">
        <v>0</v>
      </c>
      <c r="T247" s="232">
        <f>S247*H247</f>
        <v>0</v>
      </c>
      <c r="U247" s="35"/>
      <c r="V247" s="35"/>
      <c r="W247" s="35"/>
      <c r="X247" s="35"/>
      <c r="Y247" s="35"/>
      <c r="Z247" s="35"/>
      <c r="AA247" s="35"/>
      <c r="AB247" s="35"/>
      <c r="AC247" s="35"/>
      <c r="AD247" s="35"/>
      <c r="AE247" s="35"/>
      <c r="AR247" s="233" t="s">
        <v>274</v>
      </c>
      <c r="AT247" s="233" t="s">
        <v>269</v>
      </c>
      <c r="AU247" s="233" t="s">
        <v>73</v>
      </c>
      <c r="AY247" s="14" t="s">
        <v>266</v>
      </c>
      <c r="BE247" s="234">
        <f>IF(N247="základní",J247,0)</f>
        <v>0</v>
      </c>
      <c r="BF247" s="234">
        <f>IF(N247="snížená",J247,0)</f>
        <v>0</v>
      </c>
      <c r="BG247" s="234">
        <f>IF(N247="zákl. přenesená",J247,0)</f>
        <v>0</v>
      </c>
      <c r="BH247" s="234">
        <f>IF(N247="sníž. přenesená",J247,0)</f>
        <v>0</v>
      </c>
      <c r="BI247" s="234">
        <f>IF(N247="nulová",J247,0)</f>
        <v>0</v>
      </c>
      <c r="BJ247" s="14" t="s">
        <v>81</v>
      </c>
      <c r="BK247" s="234">
        <f>ROUND(I247*H247,2)</f>
        <v>0</v>
      </c>
      <c r="BL247" s="14" t="s">
        <v>274</v>
      </c>
      <c r="BM247" s="233" t="s">
        <v>529</v>
      </c>
    </row>
    <row r="248" s="2" customFormat="1">
      <c r="A248" s="35"/>
      <c r="B248" s="36"/>
      <c r="C248" s="37"/>
      <c r="D248" s="235" t="s">
        <v>275</v>
      </c>
      <c r="E248" s="37"/>
      <c r="F248" s="236" t="s">
        <v>1076</v>
      </c>
      <c r="G248" s="37"/>
      <c r="H248" s="37"/>
      <c r="I248" s="237"/>
      <c r="J248" s="37"/>
      <c r="K248" s="37"/>
      <c r="L248" s="41"/>
      <c r="M248" s="238"/>
      <c r="N248" s="239"/>
      <c r="O248" s="88"/>
      <c r="P248" s="88"/>
      <c r="Q248" s="88"/>
      <c r="R248" s="88"/>
      <c r="S248" s="88"/>
      <c r="T248" s="89"/>
      <c r="U248" s="35"/>
      <c r="V248" s="35"/>
      <c r="W248" s="35"/>
      <c r="X248" s="35"/>
      <c r="Y248" s="35"/>
      <c r="Z248" s="35"/>
      <c r="AA248" s="35"/>
      <c r="AB248" s="35"/>
      <c r="AC248" s="35"/>
      <c r="AD248" s="35"/>
      <c r="AE248" s="35"/>
      <c r="AT248" s="14" t="s">
        <v>275</v>
      </c>
      <c r="AU248" s="14" t="s">
        <v>73</v>
      </c>
    </row>
    <row r="249" s="2" customFormat="1" ht="76.35" customHeight="1">
      <c r="A249" s="35"/>
      <c r="B249" s="36"/>
      <c r="C249" s="222" t="s">
        <v>387</v>
      </c>
      <c r="D249" s="222" t="s">
        <v>269</v>
      </c>
      <c r="E249" s="223" t="s">
        <v>582</v>
      </c>
      <c r="F249" s="224" t="s">
        <v>583</v>
      </c>
      <c r="G249" s="225" t="s">
        <v>296</v>
      </c>
      <c r="H249" s="226">
        <v>204</v>
      </c>
      <c r="I249" s="227"/>
      <c r="J249" s="228">
        <f>ROUND(I249*H249,2)</f>
        <v>0</v>
      </c>
      <c r="K249" s="224" t="s">
        <v>273</v>
      </c>
      <c r="L249" s="41"/>
      <c r="M249" s="229" t="s">
        <v>1</v>
      </c>
      <c r="N249" s="230" t="s">
        <v>38</v>
      </c>
      <c r="O249" s="88"/>
      <c r="P249" s="231">
        <f>O249*H249</f>
        <v>0</v>
      </c>
      <c r="Q249" s="231">
        <v>0</v>
      </c>
      <c r="R249" s="231">
        <f>Q249*H249</f>
        <v>0</v>
      </c>
      <c r="S249" s="231">
        <v>0</v>
      </c>
      <c r="T249" s="232">
        <f>S249*H249</f>
        <v>0</v>
      </c>
      <c r="U249" s="35"/>
      <c r="V249" s="35"/>
      <c r="W249" s="35"/>
      <c r="X249" s="35"/>
      <c r="Y249" s="35"/>
      <c r="Z249" s="35"/>
      <c r="AA249" s="35"/>
      <c r="AB249" s="35"/>
      <c r="AC249" s="35"/>
      <c r="AD249" s="35"/>
      <c r="AE249" s="35"/>
      <c r="AR249" s="233" t="s">
        <v>274</v>
      </c>
      <c r="AT249" s="233" t="s">
        <v>269</v>
      </c>
      <c r="AU249" s="233" t="s">
        <v>73</v>
      </c>
      <c r="AY249" s="14" t="s">
        <v>266</v>
      </c>
      <c r="BE249" s="234">
        <f>IF(N249="základní",J249,0)</f>
        <v>0</v>
      </c>
      <c r="BF249" s="234">
        <f>IF(N249="snížená",J249,0)</f>
        <v>0</v>
      </c>
      <c r="BG249" s="234">
        <f>IF(N249="zákl. přenesená",J249,0)</f>
        <v>0</v>
      </c>
      <c r="BH249" s="234">
        <f>IF(N249="sníž. přenesená",J249,0)</f>
        <v>0</v>
      </c>
      <c r="BI249" s="234">
        <f>IF(N249="nulová",J249,0)</f>
        <v>0</v>
      </c>
      <c r="BJ249" s="14" t="s">
        <v>81</v>
      </c>
      <c r="BK249" s="234">
        <f>ROUND(I249*H249,2)</f>
        <v>0</v>
      </c>
      <c r="BL249" s="14" t="s">
        <v>274</v>
      </c>
      <c r="BM249" s="233" t="s">
        <v>532</v>
      </c>
    </row>
    <row r="250" s="2" customFormat="1">
      <c r="A250" s="35"/>
      <c r="B250" s="36"/>
      <c r="C250" s="37"/>
      <c r="D250" s="235" t="s">
        <v>275</v>
      </c>
      <c r="E250" s="37"/>
      <c r="F250" s="236" t="s">
        <v>1538</v>
      </c>
      <c r="G250" s="37"/>
      <c r="H250" s="37"/>
      <c r="I250" s="237"/>
      <c r="J250" s="37"/>
      <c r="K250" s="37"/>
      <c r="L250" s="41"/>
      <c r="M250" s="238"/>
      <c r="N250" s="239"/>
      <c r="O250" s="88"/>
      <c r="P250" s="88"/>
      <c r="Q250" s="88"/>
      <c r="R250" s="88"/>
      <c r="S250" s="88"/>
      <c r="T250" s="89"/>
      <c r="U250" s="35"/>
      <c r="V250" s="35"/>
      <c r="W250" s="35"/>
      <c r="X250" s="35"/>
      <c r="Y250" s="35"/>
      <c r="Z250" s="35"/>
      <c r="AA250" s="35"/>
      <c r="AB250" s="35"/>
      <c r="AC250" s="35"/>
      <c r="AD250" s="35"/>
      <c r="AE250" s="35"/>
      <c r="AT250" s="14" t="s">
        <v>275</v>
      </c>
      <c r="AU250" s="14" t="s">
        <v>73</v>
      </c>
    </row>
    <row r="251" s="2" customFormat="1" ht="76.35" customHeight="1">
      <c r="A251" s="35"/>
      <c r="B251" s="36"/>
      <c r="C251" s="222" t="s">
        <v>526</v>
      </c>
      <c r="D251" s="222" t="s">
        <v>269</v>
      </c>
      <c r="E251" s="223" t="s">
        <v>586</v>
      </c>
      <c r="F251" s="224" t="s">
        <v>587</v>
      </c>
      <c r="G251" s="225" t="s">
        <v>296</v>
      </c>
      <c r="H251" s="226">
        <v>237</v>
      </c>
      <c r="I251" s="227"/>
      <c r="J251" s="228">
        <f>ROUND(I251*H251,2)</f>
        <v>0</v>
      </c>
      <c r="K251" s="224" t="s">
        <v>273</v>
      </c>
      <c r="L251" s="41"/>
      <c r="M251" s="229" t="s">
        <v>1</v>
      </c>
      <c r="N251" s="230" t="s">
        <v>38</v>
      </c>
      <c r="O251" s="88"/>
      <c r="P251" s="231">
        <f>O251*H251</f>
        <v>0</v>
      </c>
      <c r="Q251" s="231">
        <v>0</v>
      </c>
      <c r="R251" s="231">
        <f>Q251*H251</f>
        <v>0</v>
      </c>
      <c r="S251" s="231">
        <v>0</v>
      </c>
      <c r="T251" s="232">
        <f>S251*H251</f>
        <v>0</v>
      </c>
      <c r="U251" s="35"/>
      <c r="V251" s="35"/>
      <c r="W251" s="35"/>
      <c r="X251" s="35"/>
      <c r="Y251" s="35"/>
      <c r="Z251" s="35"/>
      <c r="AA251" s="35"/>
      <c r="AB251" s="35"/>
      <c r="AC251" s="35"/>
      <c r="AD251" s="35"/>
      <c r="AE251" s="35"/>
      <c r="AR251" s="233" t="s">
        <v>274</v>
      </c>
      <c r="AT251" s="233" t="s">
        <v>269</v>
      </c>
      <c r="AU251" s="233" t="s">
        <v>73</v>
      </c>
      <c r="AY251" s="14" t="s">
        <v>266</v>
      </c>
      <c r="BE251" s="234">
        <f>IF(N251="základní",J251,0)</f>
        <v>0</v>
      </c>
      <c r="BF251" s="234">
        <f>IF(N251="snížená",J251,0)</f>
        <v>0</v>
      </c>
      <c r="BG251" s="234">
        <f>IF(N251="zákl. přenesená",J251,0)</f>
        <v>0</v>
      </c>
      <c r="BH251" s="234">
        <f>IF(N251="sníž. přenesená",J251,0)</f>
        <v>0</v>
      </c>
      <c r="BI251" s="234">
        <f>IF(N251="nulová",J251,0)</f>
        <v>0</v>
      </c>
      <c r="BJ251" s="14" t="s">
        <v>81</v>
      </c>
      <c r="BK251" s="234">
        <f>ROUND(I251*H251,2)</f>
        <v>0</v>
      </c>
      <c r="BL251" s="14" t="s">
        <v>274</v>
      </c>
      <c r="BM251" s="233" t="s">
        <v>537</v>
      </c>
    </row>
    <row r="252" s="2" customFormat="1">
      <c r="A252" s="35"/>
      <c r="B252" s="36"/>
      <c r="C252" s="37"/>
      <c r="D252" s="235" t="s">
        <v>275</v>
      </c>
      <c r="E252" s="37"/>
      <c r="F252" s="236" t="s">
        <v>1539</v>
      </c>
      <c r="G252" s="37"/>
      <c r="H252" s="37"/>
      <c r="I252" s="237"/>
      <c r="J252" s="37"/>
      <c r="K252" s="37"/>
      <c r="L252" s="41"/>
      <c r="M252" s="238"/>
      <c r="N252" s="239"/>
      <c r="O252" s="88"/>
      <c r="P252" s="88"/>
      <c r="Q252" s="88"/>
      <c r="R252" s="88"/>
      <c r="S252" s="88"/>
      <c r="T252" s="89"/>
      <c r="U252" s="35"/>
      <c r="V252" s="35"/>
      <c r="W252" s="35"/>
      <c r="X252" s="35"/>
      <c r="Y252" s="35"/>
      <c r="Z252" s="35"/>
      <c r="AA252" s="35"/>
      <c r="AB252" s="35"/>
      <c r="AC252" s="35"/>
      <c r="AD252" s="35"/>
      <c r="AE252" s="35"/>
      <c r="AT252" s="14" t="s">
        <v>275</v>
      </c>
      <c r="AU252" s="14" t="s">
        <v>73</v>
      </c>
    </row>
    <row r="253" s="2" customFormat="1" ht="21.75" customHeight="1">
      <c r="A253" s="35"/>
      <c r="B253" s="36"/>
      <c r="C253" s="240" t="s">
        <v>391</v>
      </c>
      <c r="D253" s="240" t="s">
        <v>329</v>
      </c>
      <c r="E253" s="241" t="s">
        <v>330</v>
      </c>
      <c r="F253" s="242" t="s">
        <v>331</v>
      </c>
      <c r="G253" s="243" t="s">
        <v>302</v>
      </c>
      <c r="H253" s="244">
        <v>882</v>
      </c>
      <c r="I253" s="245"/>
      <c r="J253" s="246">
        <f>ROUND(I253*H253,2)</f>
        <v>0</v>
      </c>
      <c r="K253" s="242" t="s">
        <v>273</v>
      </c>
      <c r="L253" s="247"/>
      <c r="M253" s="248" t="s">
        <v>1</v>
      </c>
      <c r="N253" s="249" t="s">
        <v>38</v>
      </c>
      <c r="O253" s="88"/>
      <c r="P253" s="231">
        <f>O253*H253</f>
        <v>0</v>
      </c>
      <c r="Q253" s="231">
        <v>1</v>
      </c>
      <c r="R253" s="231">
        <f>Q253*H253</f>
        <v>882</v>
      </c>
      <c r="S253" s="231">
        <v>0</v>
      </c>
      <c r="T253" s="232">
        <f>S253*H253</f>
        <v>0</v>
      </c>
      <c r="U253" s="35"/>
      <c r="V253" s="35"/>
      <c r="W253" s="35"/>
      <c r="X253" s="35"/>
      <c r="Y253" s="35"/>
      <c r="Z253" s="35"/>
      <c r="AA253" s="35"/>
      <c r="AB253" s="35"/>
      <c r="AC253" s="35"/>
      <c r="AD253" s="35"/>
      <c r="AE253" s="35"/>
      <c r="AR253" s="233" t="s">
        <v>286</v>
      </c>
      <c r="AT253" s="233" t="s">
        <v>329</v>
      </c>
      <c r="AU253" s="233" t="s">
        <v>73</v>
      </c>
      <c r="AY253" s="14" t="s">
        <v>266</v>
      </c>
      <c r="BE253" s="234">
        <f>IF(N253="základní",J253,0)</f>
        <v>0</v>
      </c>
      <c r="BF253" s="234">
        <f>IF(N253="snížená",J253,0)</f>
        <v>0</v>
      </c>
      <c r="BG253" s="234">
        <f>IF(N253="zákl. přenesená",J253,0)</f>
        <v>0</v>
      </c>
      <c r="BH253" s="234">
        <f>IF(N253="sníž. přenesená",J253,0)</f>
        <v>0</v>
      </c>
      <c r="BI253" s="234">
        <f>IF(N253="nulová",J253,0)</f>
        <v>0</v>
      </c>
      <c r="BJ253" s="14" t="s">
        <v>81</v>
      </c>
      <c r="BK253" s="234">
        <f>ROUND(I253*H253,2)</f>
        <v>0</v>
      </c>
      <c r="BL253" s="14" t="s">
        <v>274</v>
      </c>
      <c r="BM253" s="233" t="s">
        <v>541</v>
      </c>
    </row>
    <row r="254" s="2" customFormat="1">
      <c r="A254" s="35"/>
      <c r="B254" s="36"/>
      <c r="C254" s="37"/>
      <c r="D254" s="235" t="s">
        <v>275</v>
      </c>
      <c r="E254" s="37"/>
      <c r="F254" s="236" t="s">
        <v>1540</v>
      </c>
      <c r="G254" s="37"/>
      <c r="H254" s="37"/>
      <c r="I254" s="237"/>
      <c r="J254" s="37"/>
      <c r="K254" s="37"/>
      <c r="L254" s="41"/>
      <c r="M254" s="238"/>
      <c r="N254" s="239"/>
      <c r="O254" s="88"/>
      <c r="P254" s="88"/>
      <c r="Q254" s="88"/>
      <c r="R254" s="88"/>
      <c r="S254" s="88"/>
      <c r="T254" s="89"/>
      <c r="U254" s="35"/>
      <c r="V254" s="35"/>
      <c r="W254" s="35"/>
      <c r="X254" s="35"/>
      <c r="Y254" s="35"/>
      <c r="Z254" s="35"/>
      <c r="AA254" s="35"/>
      <c r="AB254" s="35"/>
      <c r="AC254" s="35"/>
      <c r="AD254" s="35"/>
      <c r="AE254" s="35"/>
      <c r="AT254" s="14" t="s">
        <v>275</v>
      </c>
      <c r="AU254" s="14" t="s">
        <v>73</v>
      </c>
    </row>
    <row r="255" s="2" customFormat="1" ht="101.25" customHeight="1">
      <c r="A255" s="35"/>
      <c r="B255" s="36"/>
      <c r="C255" s="222" t="s">
        <v>534</v>
      </c>
      <c r="D255" s="222" t="s">
        <v>269</v>
      </c>
      <c r="E255" s="223" t="s">
        <v>300</v>
      </c>
      <c r="F255" s="224" t="s">
        <v>301</v>
      </c>
      <c r="G255" s="225" t="s">
        <v>302</v>
      </c>
      <c r="H255" s="226">
        <v>882</v>
      </c>
      <c r="I255" s="227"/>
      <c r="J255" s="228">
        <f>ROUND(I255*H255,2)</f>
        <v>0</v>
      </c>
      <c r="K255" s="224" t="s">
        <v>273</v>
      </c>
      <c r="L255" s="41"/>
      <c r="M255" s="229" t="s">
        <v>1</v>
      </c>
      <c r="N255" s="230" t="s">
        <v>38</v>
      </c>
      <c r="O255" s="88"/>
      <c r="P255" s="231">
        <f>O255*H255</f>
        <v>0</v>
      </c>
      <c r="Q255" s="231">
        <v>0</v>
      </c>
      <c r="R255" s="231">
        <f>Q255*H255</f>
        <v>0</v>
      </c>
      <c r="S255" s="231">
        <v>0</v>
      </c>
      <c r="T255" s="232">
        <f>S255*H255</f>
        <v>0</v>
      </c>
      <c r="U255" s="35"/>
      <c r="V255" s="35"/>
      <c r="W255" s="35"/>
      <c r="X255" s="35"/>
      <c r="Y255" s="35"/>
      <c r="Z255" s="35"/>
      <c r="AA255" s="35"/>
      <c r="AB255" s="35"/>
      <c r="AC255" s="35"/>
      <c r="AD255" s="35"/>
      <c r="AE255" s="35"/>
      <c r="AR255" s="233" t="s">
        <v>274</v>
      </c>
      <c r="AT255" s="233" t="s">
        <v>269</v>
      </c>
      <c r="AU255" s="233" t="s">
        <v>73</v>
      </c>
      <c r="AY255" s="14" t="s">
        <v>266</v>
      </c>
      <c r="BE255" s="234">
        <f>IF(N255="základní",J255,0)</f>
        <v>0</v>
      </c>
      <c r="BF255" s="234">
        <f>IF(N255="snížená",J255,0)</f>
        <v>0</v>
      </c>
      <c r="BG255" s="234">
        <f>IF(N255="zákl. přenesená",J255,0)</f>
        <v>0</v>
      </c>
      <c r="BH255" s="234">
        <f>IF(N255="sníž. přenesená",J255,0)</f>
        <v>0</v>
      </c>
      <c r="BI255" s="234">
        <f>IF(N255="nulová",J255,0)</f>
        <v>0</v>
      </c>
      <c r="BJ255" s="14" t="s">
        <v>81</v>
      </c>
      <c r="BK255" s="234">
        <f>ROUND(I255*H255,2)</f>
        <v>0</v>
      </c>
      <c r="BL255" s="14" t="s">
        <v>274</v>
      </c>
      <c r="BM255" s="233" t="s">
        <v>546</v>
      </c>
    </row>
    <row r="256" s="2" customFormat="1">
      <c r="A256" s="35"/>
      <c r="B256" s="36"/>
      <c r="C256" s="37"/>
      <c r="D256" s="235" t="s">
        <v>275</v>
      </c>
      <c r="E256" s="37"/>
      <c r="F256" s="236" t="s">
        <v>1541</v>
      </c>
      <c r="G256" s="37"/>
      <c r="H256" s="37"/>
      <c r="I256" s="237"/>
      <c r="J256" s="37"/>
      <c r="K256" s="37"/>
      <c r="L256" s="41"/>
      <c r="M256" s="238"/>
      <c r="N256" s="239"/>
      <c r="O256" s="88"/>
      <c r="P256" s="88"/>
      <c r="Q256" s="88"/>
      <c r="R256" s="88"/>
      <c r="S256" s="88"/>
      <c r="T256" s="89"/>
      <c r="U256" s="35"/>
      <c r="V256" s="35"/>
      <c r="W256" s="35"/>
      <c r="X256" s="35"/>
      <c r="Y256" s="35"/>
      <c r="Z256" s="35"/>
      <c r="AA256" s="35"/>
      <c r="AB256" s="35"/>
      <c r="AC256" s="35"/>
      <c r="AD256" s="35"/>
      <c r="AE256" s="35"/>
      <c r="AT256" s="14" t="s">
        <v>275</v>
      </c>
      <c r="AU256" s="14" t="s">
        <v>73</v>
      </c>
    </row>
    <row r="257" s="2" customFormat="1" ht="111.75" customHeight="1">
      <c r="A257" s="35"/>
      <c r="B257" s="36"/>
      <c r="C257" s="222" t="s">
        <v>396</v>
      </c>
      <c r="D257" s="222" t="s">
        <v>269</v>
      </c>
      <c r="E257" s="223" t="s">
        <v>312</v>
      </c>
      <c r="F257" s="224" t="s">
        <v>313</v>
      </c>
      <c r="G257" s="225" t="s">
        <v>302</v>
      </c>
      <c r="H257" s="226">
        <v>3528</v>
      </c>
      <c r="I257" s="227"/>
      <c r="J257" s="228">
        <f>ROUND(I257*H257,2)</f>
        <v>0</v>
      </c>
      <c r="K257" s="224" t="s">
        <v>273</v>
      </c>
      <c r="L257" s="41"/>
      <c r="M257" s="229" t="s">
        <v>1</v>
      </c>
      <c r="N257" s="230" t="s">
        <v>38</v>
      </c>
      <c r="O257" s="88"/>
      <c r="P257" s="231">
        <f>O257*H257</f>
        <v>0</v>
      </c>
      <c r="Q257" s="231">
        <v>0</v>
      </c>
      <c r="R257" s="231">
        <f>Q257*H257</f>
        <v>0</v>
      </c>
      <c r="S257" s="231">
        <v>0</v>
      </c>
      <c r="T257" s="232">
        <f>S257*H257</f>
        <v>0</v>
      </c>
      <c r="U257" s="35"/>
      <c r="V257" s="35"/>
      <c r="W257" s="35"/>
      <c r="X257" s="35"/>
      <c r="Y257" s="35"/>
      <c r="Z257" s="35"/>
      <c r="AA257" s="35"/>
      <c r="AB257" s="35"/>
      <c r="AC257" s="35"/>
      <c r="AD257" s="35"/>
      <c r="AE257" s="35"/>
      <c r="AR257" s="233" t="s">
        <v>274</v>
      </c>
      <c r="AT257" s="233" t="s">
        <v>269</v>
      </c>
      <c r="AU257" s="233" t="s">
        <v>73</v>
      </c>
      <c r="AY257" s="14" t="s">
        <v>266</v>
      </c>
      <c r="BE257" s="234">
        <f>IF(N257="základní",J257,0)</f>
        <v>0</v>
      </c>
      <c r="BF257" s="234">
        <f>IF(N257="snížená",J257,0)</f>
        <v>0</v>
      </c>
      <c r="BG257" s="234">
        <f>IF(N257="zákl. přenesená",J257,0)</f>
        <v>0</v>
      </c>
      <c r="BH257" s="234">
        <f>IF(N257="sníž. přenesená",J257,0)</f>
        <v>0</v>
      </c>
      <c r="BI257" s="234">
        <f>IF(N257="nulová",J257,0)</f>
        <v>0</v>
      </c>
      <c r="BJ257" s="14" t="s">
        <v>81</v>
      </c>
      <c r="BK257" s="234">
        <f>ROUND(I257*H257,2)</f>
        <v>0</v>
      </c>
      <c r="BL257" s="14" t="s">
        <v>274</v>
      </c>
      <c r="BM257" s="233" t="s">
        <v>549</v>
      </c>
    </row>
    <row r="258" s="2" customFormat="1">
      <c r="A258" s="35"/>
      <c r="B258" s="36"/>
      <c r="C258" s="37"/>
      <c r="D258" s="235" t="s">
        <v>275</v>
      </c>
      <c r="E258" s="37"/>
      <c r="F258" s="236" t="s">
        <v>1542</v>
      </c>
      <c r="G258" s="37"/>
      <c r="H258" s="37"/>
      <c r="I258" s="237"/>
      <c r="J258" s="37"/>
      <c r="K258" s="37"/>
      <c r="L258" s="41"/>
      <c r="M258" s="238"/>
      <c r="N258" s="239"/>
      <c r="O258" s="88"/>
      <c r="P258" s="88"/>
      <c r="Q258" s="88"/>
      <c r="R258" s="88"/>
      <c r="S258" s="88"/>
      <c r="T258" s="89"/>
      <c r="U258" s="35"/>
      <c r="V258" s="35"/>
      <c r="W258" s="35"/>
      <c r="X258" s="35"/>
      <c r="Y258" s="35"/>
      <c r="Z258" s="35"/>
      <c r="AA258" s="35"/>
      <c r="AB258" s="35"/>
      <c r="AC258" s="35"/>
      <c r="AD258" s="35"/>
      <c r="AE258" s="35"/>
      <c r="AT258" s="14" t="s">
        <v>275</v>
      </c>
      <c r="AU258" s="14" t="s">
        <v>73</v>
      </c>
    </row>
    <row r="259" s="2" customFormat="1" ht="55.5" customHeight="1">
      <c r="A259" s="35"/>
      <c r="B259" s="36"/>
      <c r="C259" s="222" t="s">
        <v>543</v>
      </c>
      <c r="D259" s="222" t="s">
        <v>269</v>
      </c>
      <c r="E259" s="223" t="s">
        <v>598</v>
      </c>
      <c r="F259" s="224" t="s">
        <v>599</v>
      </c>
      <c r="G259" s="225" t="s">
        <v>279</v>
      </c>
      <c r="H259" s="226">
        <v>5.4000000000000004</v>
      </c>
      <c r="I259" s="227"/>
      <c r="J259" s="228">
        <f>ROUND(I259*H259,2)</f>
        <v>0</v>
      </c>
      <c r="K259" s="224" t="s">
        <v>273</v>
      </c>
      <c r="L259" s="41"/>
      <c r="M259" s="229" t="s">
        <v>1</v>
      </c>
      <c r="N259" s="230" t="s">
        <v>38</v>
      </c>
      <c r="O259" s="88"/>
      <c r="P259" s="231">
        <f>O259*H259</f>
        <v>0</v>
      </c>
      <c r="Q259" s="231">
        <v>0</v>
      </c>
      <c r="R259" s="231">
        <f>Q259*H259</f>
        <v>0</v>
      </c>
      <c r="S259" s="231">
        <v>0</v>
      </c>
      <c r="T259" s="232">
        <f>S259*H259</f>
        <v>0</v>
      </c>
      <c r="U259" s="35"/>
      <c r="V259" s="35"/>
      <c r="W259" s="35"/>
      <c r="X259" s="35"/>
      <c r="Y259" s="35"/>
      <c r="Z259" s="35"/>
      <c r="AA259" s="35"/>
      <c r="AB259" s="35"/>
      <c r="AC259" s="35"/>
      <c r="AD259" s="35"/>
      <c r="AE259" s="35"/>
      <c r="AR259" s="233" t="s">
        <v>274</v>
      </c>
      <c r="AT259" s="233" t="s">
        <v>269</v>
      </c>
      <c r="AU259" s="233" t="s">
        <v>73</v>
      </c>
      <c r="AY259" s="14" t="s">
        <v>266</v>
      </c>
      <c r="BE259" s="234">
        <f>IF(N259="základní",J259,0)</f>
        <v>0</v>
      </c>
      <c r="BF259" s="234">
        <f>IF(N259="snížená",J259,0)</f>
        <v>0</v>
      </c>
      <c r="BG259" s="234">
        <f>IF(N259="zákl. přenesená",J259,0)</f>
        <v>0</v>
      </c>
      <c r="BH259" s="234">
        <f>IF(N259="sníž. přenesená",J259,0)</f>
        <v>0</v>
      </c>
      <c r="BI259" s="234">
        <f>IF(N259="nulová",J259,0)</f>
        <v>0</v>
      </c>
      <c r="BJ259" s="14" t="s">
        <v>81</v>
      </c>
      <c r="BK259" s="234">
        <f>ROUND(I259*H259,2)</f>
        <v>0</v>
      </c>
      <c r="BL259" s="14" t="s">
        <v>274</v>
      </c>
      <c r="BM259" s="233" t="s">
        <v>554</v>
      </c>
    </row>
    <row r="260" s="2" customFormat="1">
      <c r="A260" s="35"/>
      <c r="B260" s="36"/>
      <c r="C260" s="37"/>
      <c r="D260" s="235" t="s">
        <v>275</v>
      </c>
      <c r="E260" s="37"/>
      <c r="F260" s="236" t="s">
        <v>1464</v>
      </c>
      <c r="G260" s="37"/>
      <c r="H260" s="37"/>
      <c r="I260" s="237"/>
      <c r="J260" s="37"/>
      <c r="K260" s="37"/>
      <c r="L260" s="41"/>
      <c r="M260" s="238"/>
      <c r="N260" s="239"/>
      <c r="O260" s="88"/>
      <c r="P260" s="88"/>
      <c r="Q260" s="88"/>
      <c r="R260" s="88"/>
      <c r="S260" s="88"/>
      <c r="T260" s="89"/>
      <c r="U260" s="35"/>
      <c r="V260" s="35"/>
      <c r="W260" s="35"/>
      <c r="X260" s="35"/>
      <c r="Y260" s="35"/>
      <c r="Z260" s="35"/>
      <c r="AA260" s="35"/>
      <c r="AB260" s="35"/>
      <c r="AC260" s="35"/>
      <c r="AD260" s="35"/>
      <c r="AE260" s="35"/>
      <c r="AT260" s="14" t="s">
        <v>275</v>
      </c>
      <c r="AU260" s="14" t="s">
        <v>73</v>
      </c>
    </row>
    <row r="261" s="2" customFormat="1" ht="66.75" customHeight="1">
      <c r="A261" s="35"/>
      <c r="B261" s="36"/>
      <c r="C261" s="222" t="s">
        <v>400</v>
      </c>
      <c r="D261" s="222" t="s">
        <v>269</v>
      </c>
      <c r="E261" s="223" t="s">
        <v>603</v>
      </c>
      <c r="F261" s="224" t="s">
        <v>604</v>
      </c>
      <c r="G261" s="225" t="s">
        <v>279</v>
      </c>
      <c r="H261" s="226">
        <v>5.4000000000000004</v>
      </c>
      <c r="I261" s="227"/>
      <c r="J261" s="228">
        <f>ROUND(I261*H261,2)</f>
        <v>0</v>
      </c>
      <c r="K261" s="224" t="s">
        <v>273</v>
      </c>
      <c r="L261" s="41"/>
      <c r="M261" s="229" t="s">
        <v>1</v>
      </c>
      <c r="N261" s="230" t="s">
        <v>38</v>
      </c>
      <c r="O261" s="88"/>
      <c r="P261" s="231">
        <f>O261*H261</f>
        <v>0</v>
      </c>
      <c r="Q261" s="231">
        <v>0</v>
      </c>
      <c r="R261" s="231">
        <f>Q261*H261</f>
        <v>0</v>
      </c>
      <c r="S261" s="231">
        <v>0</v>
      </c>
      <c r="T261" s="232">
        <f>S261*H261</f>
        <v>0</v>
      </c>
      <c r="U261" s="35"/>
      <c r="V261" s="35"/>
      <c r="W261" s="35"/>
      <c r="X261" s="35"/>
      <c r="Y261" s="35"/>
      <c r="Z261" s="35"/>
      <c r="AA261" s="35"/>
      <c r="AB261" s="35"/>
      <c r="AC261" s="35"/>
      <c r="AD261" s="35"/>
      <c r="AE261" s="35"/>
      <c r="AR261" s="233" t="s">
        <v>274</v>
      </c>
      <c r="AT261" s="233" t="s">
        <v>269</v>
      </c>
      <c r="AU261" s="233" t="s">
        <v>73</v>
      </c>
      <c r="AY261" s="14" t="s">
        <v>266</v>
      </c>
      <c r="BE261" s="234">
        <f>IF(N261="základní",J261,0)</f>
        <v>0</v>
      </c>
      <c r="BF261" s="234">
        <f>IF(N261="snížená",J261,0)</f>
        <v>0</v>
      </c>
      <c r="BG261" s="234">
        <f>IF(N261="zákl. přenesená",J261,0)</f>
        <v>0</v>
      </c>
      <c r="BH261" s="234">
        <f>IF(N261="sníž. přenesená",J261,0)</f>
        <v>0</v>
      </c>
      <c r="BI261" s="234">
        <f>IF(N261="nulová",J261,0)</f>
        <v>0</v>
      </c>
      <c r="BJ261" s="14" t="s">
        <v>81</v>
      </c>
      <c r="BK261" s="234">
        <f>ROUND(I261*H261,2)</f>
        <v>0</v>
      </c>
      <c r="BL261" s="14" t="s">
        <v>274</v>
      </c>
      <c r="BM261" s="233" t="s">
        <v>558</v>
      </c>
    </row>
    <row r="262" s="2" customFormat="1">
      <c r="A262" s="35"/>
      <c r="B262" s="36"/>
      <c r="C262" s="37"/>
      <c r="D262" s="235" t="s">
        <v>275</v>
      </c>
      <c r="E262" s="37"/>
      <c r="F262" s="236" t="s">
        <v>1464</v>
      </c>
      <c r="G262" s="37"/>
      <c r="H262" s="37"/>
      <c r="I262" s="237"/>
      <c r="J262" s="37"/>
      <c r="K262" s="37"/>
      <c r="L262" s="41"/>
      <c r="M262" s="238"/>
      <c r="N262" s="239"/>
      <c r="O262" s="88"/>
      <c r="P262" s="88"/>
      <c r="Q262" s="88"/>
      <c r="R262" s="88"/>
      <c r="S262" s="88"/>
      <c r="T262" s="89"/>
      <c r="U262" s="35"/>
      <c r="V262" s="35"/>
      <c r="W262" s="35"/>
      <c r="X262" s="35"/>
      <c r="Y262" s="35"/>
      <c r="Z262" s="35"/>
      <c r="AA262" s="35"/>
      <c r="AB262" s="35"/>
      <c r="AC262" s="35"/>
      <c r="AD262" s="35"/>
      <c r="AE262" s="35"/>
      <c r="AT262" s="14" t="s">
        <v>275</v>
      </c>
      <c r="AU262" s="14" t="s">
        <v>73</v>
      </c>
    </row>
    <row r="263" s="2" customFormat="1" ht="55.5" customHeight="1">
      <c r="A263" s="35"/>
      <c r="B263" s="36"/>
      <c r="C263" s="222" t="s">
        <v>551</v>
      </c>
      <c r="D263" s="222" t="s">
        <v>269</v>
      </c>
      <c r="E263" s="223" t="s">
        <v>621</v>
      </c>
      <c r="F263" s="224" t="s">
        <v>622</v>
      </c>
      <c r="G263" s="225" t="s">
        <v>272</v>
      </c>
      <c r="H263" s="226">
        <v>32</v>
      </c>
      <c r="I263" s="227"/>
      <c r="J263" s="228">
        <f>ROUND(I263*H263,2)</f>
        <v>0</v>
      </c>
      <c r="K263" s="224" t="s">
        <v>273</v>
      </c>
      <c r="L263" s="41"/>
      <c r="M263" s="229" t="s">
        <v>1</v>
      </c>
      <c r="N263" s="230" t="s">
        <v>38</v>
      </c>
      <c r="O263" s="88"/>
      <c r="P263" s="231">
        <f>O263*H263</f>
        <v>0</v>
      </c>
      <c r="Q263" s="231">
        <v>0</v>
      </c>
      <c r="R263" s="231">
        <f>Q263*H263</f>
        <v>0</v>
      </c>
      <c r="S263" s="231">
        <v>0</v>
      </c>
      <c r="T263" s="232">
        <f>S263*H263</f>
        <v>0</v>
      </c>
      <c r="U263" s="35"/>
      <c r="V263" s="35"/>
      <c r="W263" s="35"/>
      <c r="X263" s="35"/>
      <c r="Y263" s="35"/>
      <c r="Z263" s="35"/>
      <c r="AA263" s="35"/>
      <c r="AB263" s="35"/>
      <c r="AC263" s="35"/>
      <c r="AD263" s="35"/>
      <c r="AE263" s="35"/>
      <c r="AR263" s="233" t="s">
        <v>274</v>
      </c>
      <c r="AT263" s="233" t="s">
        <v>269</v>
      </c>
      <c r="AU263" s="233" t="s">
        <v>73</v>
      </c>
      <c r="AY263" s="14" t="s">
        <v>266</v>
      </c>
      <c r="BE263" s="234">
        <f>IF(N263="základní",J263,0)</f>
        <v>0</v>
      </c>
      <c r="BF263" s="234">
        <f>IF(N263="snížená",J263,0)</f>
        <v>0</v>
      </c>
      <c r="BG263" s="234">
        <f>IF(N263="zákl. přenesená",J263,0)</f>
        <v>0</v>
      </c>
      <c r="BH263" s="234">
        <f>IF(N263="sníž. přenesená",J263,0)</f>
        <v>0</v>
      </c>
      <c r="BI263" s="234">
        <f>IF(N263="nulová",J263,0)</f>
        <v>0</v>
      </c>
      <c r="BJ263" s="14" t="s">
        <v>81</v>
      </c>
      <c r="BK263" s="234">
        <f>ROUND(I263*H263,2)</f>
        <v>0</v>
      </c>
      <c r="BL263" s="14" t="s">
        <v>274</v>
      </c>
      <c r="BM263" s="233" t="s">
        <v>563</v>
      </c>
    </row>
    <row r="264" s="2" customFormat="1" ht="90" customHeight="1">
      <c r="A264" s="35"/>
      <c r="B264" s="36"/>
      <c r="C264" s="222" t="s">
        <v>405</v>
      </c>
      <c r="D264" s="222" t="s">
        <v>269</v>
      </c>
      <c r="E264" s="223" t="s">
        <v>625</v>
      </c>
      <c r="F264" s="224" t="s">
        <v>626</v>
      </c>
      <c r="G264" s="225" t="s">
        <v>272</v>
      </c>
      <c r="H264" s="226">
        <v>32</v>
      </c>
      <c r="I264" s="227"/>
      <c r="J264" s="228">
        <f>ROUND(I264*H264,2)</f>
        <v>0</v>
      </c>
      <c r="K264" s="224" t="s">
        <v>273</v>
      </c>
      <c r="L264" s="41"/>
      <c r="M264" s="229" t="s">
        <v>1</v>
      </c>
      <c r="N264" s="230" t="s">
        <v>38</v>
      </c>
      <c r="O264" s="88"/>
      <c r="P264" s="231">
        <f>O264*H264</f>
        <v>0</v>
      </c>
      <c r="Q264" s="231">
        <v>0</v>
      </c>
      <c r="R264" s="231">
        <f>Q264*H264</f>
        <v>0</v>
      </c>
      <c r="S264" s="231">
        <v>0</v>
      </c>
      <c r="T264" s="232">
        <f>S264*H264</f>
        <v>0</v>
      </c>
      <c r="U264" s="35"/>
      <c r="V264" s="35"/>
      <c r="W264" s="35"/>
      <c r="X264" s="35"/>
      <c r="Y264" s="35"/>
      <c r="Z264" s="35"/>
      <c r="AA264" s="35"/>
      <c r="AB264" s="35"/>
      <c r="AC264" s="35"/>
      <c r="AD264" s="35"/>
      <c r="AE264" s="35"/>
      <c r="AR264" s="233" t="s">
        <v>274</v>
      </c>
      <c r="AT264" s="233" t="s">
        <v>269</v>
      </c>
      <c r="AU264" s="233" t="s">
        <v>73</v>
      </c>
      <c r="AY264" s="14" t="s">
        <v>266</v>
      </c>
      <c r="BE264" s="234">
        <f>IF(N264="základní",J264,0)</f>
        <v>0</v>
      </c>
      <c r="BF264" s="234">
        <f>IF(N264="snížená",J264,0)</f>
        <v>0</v>
      </c>
      <c r="BG264" s="234">
        <f>IF(N264="zákl. přenesená",J264,0)</f>
        <v>0</v>
      </c>
      <c r="BH264" s="234">
        <f>IF(N264="sníž. přenesená",J264,0)</f>
        <v>0</v>
      </c>
      <c r="BI264" s="234">
        <f>IF(N264="nulová",J264,0)</f>
        <v>0</v>
      </c>
      <c r="BJ264" s="14" t="s">
        <v>81</v>
      </c>
      <c r="BK264" s="234">
        <f>ROUND(I264*H264,2)</f>
        <v>0</v>
      </c>
      <c r="BL264" s="14" t="s">
        <v>274</v>
      </c>
      <c r="BM264" s="233" t="s">
        <v>566</v>
      </c>
    </row>
    <row r="265" s="2" customFormat="1" ht="24.15" customHeight="1">
      <c r="A265" s="35"/>
      <c r="B265" s="36"/>
      <c r="C265" s="240" t="s">
        <v>560</v>
      </c>
      <c r="D265" s="240" t="s">
        <v>329</v>
      </c>
      <c r="E265" s="241" t="s">
        <v>632</v>
      </c>
      <c r="F265" s="242" t="s">
        <v>633</v>
      </c>
      <c r="G265" s="243" t="s">
        <v>272</v>
      </c>
      <c r="H265" s="244">
        <v>4</v>
      </c>
      <c r="I265" s="245"/>
      <c r="J265" s="246">
        <f>ROUND(I265*H265,2)</f>
        <v>0</v>
      </c>
      <c r="K265" s="242" t="s">
        <v>273</v>
      </c>
      <c r="L265" s="247"/>
      <c r="M265" s="248" t="s">
        <v>1</v>
      </c>
      <c r="N265" s="249" t="s">
        <v>38</v>
      </c>
      <c r="O265" s="88"/>
      <c r="P265" s="231">
        <f>O265*H265</f>
        <v>0</v>
      </c>
      <c r="Q265" s="231">
        <v>0.23999999999999999</v>
      </c>
      <c r="R265" s="231">
        <f>Q265*H265</f>
        <v>0.95999999999999996</v>
      </c>
      <c r="S265" s="231">
        <v>0</v>
      </c>
      <c r="T265" s="232">
        <f>S265*H265</f>
        <v>0</v>
      </c>
      <c r="U265" s="35"/>
      <c r="V265" s="35"/>
      <c r="W265" s="35"/>
      <c r="X265" s="35"/>
      <c r="Y265" s="35"/>
      <c r="Z265" s="35"/>
      <c r="AA265" s="35"/>
      <c r="AB265" s="35"/>
      <c r="AC265" s="35"/>
      <c r="AD265" s="35"/>
      <c r="AE265" s="35"/>
      <c r="AR265" s="233" t="s">
        <v>286</v>
      </c>
      <c r="AT265" s="233" t="s">
        <v>329</v>
      </c>
      <c r="AU265" s="233" t="s">
        <v>73</v>
      </c>
      <c r="AY265" s="14" t="s">
        <v>266</v>
      </c>
      <c r="BE265" s="234">
        <f>IF(N265="základní",J265,0)</f>
        <v>0</v>
      </c>
      <c r="BF265" s="234">
        <f>IF(N265="snížená",J265,0)</f>
        <v>0</v>
      </c>
      <c r="BG265" s="234">
        <f>IF(N265="zákl. přenesená",J265,0)</f>
        <v>0</v>
      </c>
      <c r="BH265" s="234">
        <f>IF(N265="sníž. přenesená",J265,0)</f>
        <v>0</v>
      </c>
      <c r="BI265" s="234">
        <f>IF(N265="nulová",J265,0)</f>
        <v>0</v>
      </c>
      <c r="BJ265" s="14" t="s">
        <v>81</v>
      </c>
      <c r="BK265" s="234">
        <f>ROUND(I265*H265,2)</f>
        <v>0</v>
      </c>
      <c r="BL265" s="14" t="s">
        <v>274</v>
      </c>
      <c r="BM265" s="233" t="s">
        <v>570</v>
      </c>
    </row>
    <row r="266" s="2" customFormat="1" ht="24.15" customHeight="1">
      <c r="A266" s="35"/>
      <c r="B266" s="36"/>
      <c r="C266" s="240" t="s">
        <v>410</v>
      </c>
      <c r="D266" s="240" t="s">
        <v>329</v>
      </c>
      <c r="E266" s="241" t="s">
        <v>635</v>
      </c>
      <c r="F266" s="242" t="s">
        <v>636</v>
      </c>
      <c r="G266" s="243" t="s">
        <v>272</v>
      </c>
      <c r="H266" s="244">
        <v>8</v>
      </c>
      <c r="I266" s="245"/>
      <c r="J266" s="246">
        <f>ROUND(I266*H266,2)</f>
        <v>0</v>
      </c>
      <c r="K266" s="242" t="s">
        <v>273</v>
      </c>
      <c r="L266" s="247"/>
      <c r="M266" s="248" t="s">
        <v>1</v>
      </c>
      <c r="N266" s="249" t="s">
        <v>38</v>
      </c>
      <c r="O266" s="88"/>
      <c r="P266" s="231">
        <f>O266*H266</f>
        <v>0</v>
      </c>
      <c r="Q266" s="231">
        <v>0.32000000000000001</v>
      </c>
      <c r="R266" s="231">
        <f>Q266*H266</f>
        <v>2.5600000000000001</v>
      </c>
      <c r="S266" s="231">
        <v>0</v>
      </c>
      <c r="T266" s="232">
        <f>S266*H266</f>
        <v>0</v>
      </c>
      <c r="U266" s="35"/>
      <c r="V266" s="35"/>
      <c r="W266" s="35"/>
      <c r="X266" s="35"/>
      <c r="Y266" s="35"/>
      <c r="Z266" s="35"/>
      <c r="AA266" s="35"/>
      <c r="AB266" s="35"/>
      <c r="AC266" s="35"/>
      <c r="AD266" s="35"/>
      <c r="AE266" s="35"/>
      <c r="AR266" s="233" t="s">
        <v>286</v>
      </c>
      <c r="AT266" s="233" t="s">
        <v>329</v>
      </c>
      <c r="AU266" s="233" t="s">
        <v>73</v>
      </c>
      <c r="AY266" s="14" t="s">
        <v>266</v>
      </c>
      <c r="BE266" s="234">
        <f>IF(N266="základní",J266,0)</f>
        <v>0</v>
      </c>
      <c r="BF266" s="234">
        <f>IF(N266="snížená",J266,0)</f>
        <v>0</v>
      </c>
      <c r="BG266" s="234">
        <f>IF(N266="zákl. přenesená",J266,0)</f>
        <v>0</v>
      </c>
      <c r="BH266" s="234">
        <f>IF(N266="sníž. přenesená",J266,0)</f>
        <v>0</v>
      </c>
      <c r="BI266" s="234">
        <f>IF(N266="nulová",J266,0)</f>
        <v>0</v>
      </c>
      <c r="BJ266" s="14" t="s">
        <v>81</v>
      </c>
      <c r="BK266" s="234">
        <f>ROUND(I266*H266,2)</f>
        <v>0</v>
      </c>
      <c r="BL266" s="14" t="s">
        <v>274</v>
      </c>
      <c r="BM266" s="233" t="s">
        <v>574</v>
      </c>
    </row>
    <row r="267" s="2" customFormat="1" ht="76.35" customHeight="1">
      <c r="A267" s="35"/>
      <c r="B267" s="36"/>
      <c r="C267" s="222" t="s">
        <v>567</v>
      </c>
      <c r="D267" s="222" t="s">
        <v>269</v>
      </c>
      <c r="E267" s="223" t="s">
        <v>639</v>
      </c>
      <c r="F267" s="224" t="s">
        <v>640</v>
      </c>
      <c r="G267" s="225" t="s">
        <v>641</v>
      </c>
      <c r="H267" s="226">
        <v>12</v>
      </c>
      <c r="I267" s="227"/>
      <c r="J267" s="228">
        <f>ROUND(I267*H267,2)</f>
        <v>0</v>
      </c>
      <c r="K267" s="224" t="s">
        <v>273</v>
      </c>
      <c r="L267" s="41"/>
      <c r="M267" s="229" t="s">
        <v>1</v>
      </c>
      <c r="N267" s="230" t="s">
        <v>38</v>
      </c>
      <c r="O267" s="88"/>
      <c r="P267" s="231">
        <f>O267*H267</f>
        <v>0</v>
      </c>
      <c r="Q267" s="231">
        <v>0</v>
      </c>
      <c r="R267" s="231">
        <f>Q267*H267</f>
        <v>0</v>
      </c>
      <c r="S267" s="231">
        <v>0</v>
      </c>
      <c r="T267" s="232">
        <f>S267*H267</f>
        <v>0</v>
      </c>
      <c r="U267" s="35"/>
      <c r="V267" s="35"/>
      <c r="W267" s="35"/>
      <c r="X267" s="35"/>
      <c r="Y267" s="35"/>
      <c r="Z267" s="35"/>
      <c r="AA267" s="35"/>
      <c r="AB267" s="35"/>
      <c r="AC267" s="35"/>
      <c r="AD267" s="35"/>
      <c r="AE267" s="35"/>
      <c r="AR267" s="233" t="s">
        <v>274</v>
      </c>
      <c r="AT267" s="233" t="s">
        <v>269</v>
      </c>
      <c r="AU267" s="233" t="s">
        <v>73</v>
      </c>
      <c r="AY267" s="14" t="s">
        <v>266</v>
      </c>
      <c r="BE267" s="234">
        <f>IF(N267="základní",J267,0)</f>
        <v>0</v>
      </c>
      <c r="BF267" s="234">
        <f>IF(N267="snížená",J267,0)</f>
        <v>0</v>
      </c>
      <c r="BG267" s="234">
        <f>IF(N267="zákl. přenesená",J267,0)</f>
        <v>0</v>
      </c>
      <c r="BH267" s="234">
        <f>IF(N267="sníž. přenesená",J267,0)</f>
        <v>0</v>
      </c>
      <c r="BI267" s="234">
        <f>IF(N267="nulová",J267,0)</f>
        <v>0</v>
      </c>
      <c r="BJ267" s="14" t="s">
        <v>81</v>
      </c>
      <c r="BK267" s="234">
        <f>ROUND(I267*H267,2)</f>
        <v>0</v>
      </c>
      <c r="BL267" s="14" t="s">
        <v>274</v>
      </c>
      <c r="BM267" s="233" t="s">
        <v>577</v>
      </c>
    </row>
    <row r="268" s="2" customFormat="1" ht="24.15" customHeight="1">
      <c r="A268" s="35"/>
      <c r="B268" s="36"/>
      <c r="C268" s="222" t="s">
        <v>415</v>
      </c>
      <c r="D268" s="222" t="s">
        <v>269</v>
      </c>
      <c r="E268" s="223" t="s">
        <v>643</v>
      </c>
      <c r="F268" s="224" t="s">
        <v>644</v>
      </c>
      <c r="G268" s="225" t="s">
        <v>641</v>
      </c>
      <c r="H268" s="226">
        <v>12</v>
      </c>
      <c r="I268" s="227"/>
      <c r="J268" s="228">
        <f>ROUND(I268*H268,2)</f>
        <v>0</v>
      </c>
      <c r="K268" s="224" t="s">
        <v>273</v>
      </c>
      <c r="L268" s="41"/>
      <c r="M268" s="229" t="s">
        <v>1</v>
      </c>
      <c r="N268" s="230" t="s">
        <v>38</v>
      </c>
      <c r="O268" s="88"/>
      <c r="P268" s="231">
        <f>O268*H268</f>
        <v>0</v>
      </c>
      <c r="Q268" s="231">
        <v>0</v>
      </c>
      <c r="R268" s="231">
        <f>Q268*H268</f>
        <v>0</v>
      </c>
      <c r="S268" s="231">
        <v>0</v>
      </c>
      <c r="T268" s="232">
        <f>S268*H268</f>
        <v>0</v>
      </c>
      <c r="U268" s="35"/>
      <c r="V268" s="35"/>
      <c r="W268" s="35"/>
      <c r="X268" s="35"/>
      <c r="Y268" s="35"/>
      <c r="Z268" s="35"/>
      <c r="AA268" s="35"/>
      <c r="AB268" s="35"/>
      <c r="AC268" s="35"/>
      <c r="AD268" s="35"/>
      <c r="AE268" s="35"/>
      <c r="AR268" s="233" t="s">
        <v>274</v>
      </c>
      <c r="AT268" s="233" t="s">
        <v>269</v>
      </c>
      <c r="AU268" s="233" t="s">
        <v>73</v>
      </c>
      <c r="AY268" s="14" t="s">
        <v>266</v>
      </c>
      <c r="BE268" s="234">
        <f>IF(N268="základní",J268,0)</f>
        <v>0</v>
      </c>
      <c r="BF268" s="234">
        <f>IF(N268="snížená",J268,0)</f>
        <v>0</v>
      </c>
      <c r="BG268" s="234">
        <f>IF(N268="zákl. přenesená",J268,0)</f>
        <v>0</v>
      </c>
      <c r="BH268" s="234">
        <f>IF(N268="sníž. přenesená",J268,0)</f>
        <v>0</v>
      </c>
      <c r="BI268" s="234">
        <f>IF(N268="nulová",J268,0)</f>
        <v>0</v>
      </c>
      <c r="BJ268" s="14" t="s">
        <v>81</v>
      </c>
      <c r="BK268" s="234">
        <f>ROUND(I268*H268,2)</f>
        <v>0</v>
      </c>
      <c r="BL268" s="14" t="s">
        <v>274</v>
      </c>
      <c r="BM268" s="233" t="s">
        <v>579</v>
      </c>
    </row>
    <row r="269" s="2" customFormat="1" ht="16.5" customHeight="1">
      <c r="A269" s="35"/>
      <c r="B269" s="36"/>
      <c r="C269" s="222" t="s">
        <v>576</v>
      </c>
      <c r="D269" s="222" t="s">
        <v>269</v>
      </c>
      <c r="E269" s="223" t="s">
        <v>647</v>
      </c>
      <c r="F269" s="224" t="s">
        <v>648</v>
      </c>
      <c r="G269" s="225" t="s">
        <v>641</v>
      </c>
      <c r="H269" s="226">
        <v>12</v>
      </c>
      <c r="I269" s="227"/>
      <c r="J269" s="228">
        <f>ROUND(I269*H269,2)</f>
        <v>0</v>
      </c>
      <c r="K269" s="224" t="s">
        <v>273</v>
      </c>
      <c r="L269" s="41"/>
      <c r="M269" s="229" t="s">
        <v>1</v>
      </c>
      <c r="N269" s="230" t="s">
        <v>38</v>
      </c>
      <c r="O269" s="88"/>
      <c r="P269" s="231">
        <f>O269*H269</f>
        <v>0</v>
      </c>
      <c r="Q269" s="231">
        <v>0</v>
      </c>
      <c r="R269" s="231">
        <f>Q269*H269</f>
        <v>0</v>
      </c>
      <c r="S269" s="231">
        <v>0</v>
      </c>
      <c r="T269" s="232">
        <f>S269*H269</f>
        <v>0</v>
      </c>
      <c r="U269" s="35"/>
      <c r="V269" s="35"/>
      <c r="W269" s="35"/>
      <c r="X269" s="35"/>
      <c r="Y269" s="35"/>
      <c r="Z269" s="35"/>
      <c r="AA269" s="35"/>
      <c r="AB269" s="35"/>
      <c r="AC269" s="35"/>
      <c r="AD269" s="35"/>
      <c r="AE269" s="35"/>
      <c r="AR269" s="233" t="s">
        <v>274</v>
      </c>
      <c r="AT269" s="233" t="s">
        <v>269</v>
      </c>
      <c r="AU269" s="233" t="s">
        <v>73</v>
      </c>
      <c r="AY269" s="14" t="s">
        <v>266</v>
      </c>
      <c r="BE269" s="234">
        <f>IF(N269="základní",J269,0)</f>
        <v>0</v>
      </c>
      <c r="BF269" s="234">
        <f>IF(N269="snížená",J269,0)</f>
        <v>0</v>
      </c>
      <c r="BG269" s="234">
        <f>IF(N269="zákl. přenesená",J269,0)</f>
        <v>0</v>
      </c>
      <c r="BH269" s="234">
        <f>IF(N269="sníž. přenesená",J269,0)</f>
        <v>0</v>
      </c>
      <c r="BI269" s="234">
        <f>IF(N269="nulová",J269,0)</f>
        <v>0</v>
      </c>
      <c r="BJ269" s="14" t="s">
        <v>81</v>
      </c>
      <c r="BK269" s="234">
        <f>ROUND(I269*H269,2)</f>
        <v>0</v>
      </c>
      <c r="BL269" s="14" t="s">
        <v>274</v>
      </c>
      <c r="BM269" s="233" t="s">
        <v>584</v>
      </c>
    </row>
    <row r="270" s="2" customFormat="1" ht="16.5" customHeight="1">
      <c r="A270" s="35"/>
      <c r="B270" s="36"/>
      <c r="C270" s="222" t="s">
        <v>419</v>
      </c>
      <c r="D270" s="222" t="s">
        <v>269</v>
      </c>
      <c r="E270" s="223" t="s">
        <v>650</v>
      </c>
      <c r="F270" s="224" t="s">
        <v>651</v>
      </c>
      <c r="G270" s="225" t="s">
        <v>641</v>
      </c>
      <c r="H270" s="226">
        <v>12</v>
      </c>
      <c r="I270" s="227"/>
      <c r="J270" s="228">
        <f>ROUND(I270*H270,2)</f>
        <v>0</v>
      </c>
      <c r="K270" s="224" t="s">
        <v>273</v>
      </c>
      <c r="L270" s="41"/>
      <c r="M270" s="229" t="s">
        <v>1</v>
      </c>
      <c r="N270" s="230" t="s">
        <v>38</v>
      </c>
      <c r="O270" s="88"/>
      <c r="P270" s="231">
        <f>O270*H270</f>
        <v>0</v>
      </c>
      <c r="Q270" s="231">
        <v>0</v>
      </c>
      <c r="R270" s="231">
        <f>Q270*H270</f>
        <v>0</v>
      </c>
      <c r="S270" s="231">
        <v>0</v>
      </c>
      <c r="T270" s="232">
        <f>S270*H270</f>
        <v>0</v>
      </c>
      <c r="U270" s="35"/>
      <c r="V270" s="35"/>
      <c r="W270" s="35"/>
      <c r="X270" s="35"/>
      <c r="Y270" s="35"/>
      <c r="Z270" s="35"/>
      <c r="AA270" s="35"/>
      <c r="AB270" s="35"/>
      <c r="AC270" s="35"/>
      <c r="AD270" s="35"/>
      <c r="AE270" s="35"/>
      <c r="AR270" s="233" t="s">
        <v>274</v>
      </c>
      <c r="AT270" s="233" t="s">
        <v>269</v>
      </c>
      <c r="AU270" s="233" t="s">
        <v>73</v>
      </c>
      <c r="AY270" s="14" t="s">
        <v>266</v>
      </c>
      <c r="BE270" s="234">
        <f>IF(N270="základní",J270,0)</f>
        <v>0</v>
      </c>
      <c r="BF270" s="234">
        <f>IF(N270="snížená",J270,0)</f>
        <v>0</v>
      </c>
      <c r="BG270" s="234">
        <f>IF(N270="zákl. přenesená",J270,0)</f>
        <v>0</v>
      </c>
      <c r="BH270" s="234">
        <f>IF(N270="sníž. přenesená",J270,0)</f>
        <v>0</v>
      </c>
      <c r="BI270" s="234">
        <f>IF(N270="nulová",J270,0)</f>
        <v>0</v>
      </c>
      <c r="BJ270" s="14" t="s">
        <v>81</v>
      </c>
      <c r="BK270" s="234">
        <f>ROUND(I270*H270,2)</f>
        <v>0</v>
      </c>
      <c r="BL270" s="14" t="s">
        <v>274</v>
      </c>
      <c r="BM270" s="233" t="s">
        <v>588</v>
      </c>
    </row>
    <row r="271" s="2" customFormat="1" ht="16.5" customHeight="1">
      <c r="A271" s="35"/>
      <c r="B271" s="36"/>
      <c r="C271" s="222" t="s">
        <v>581</v>
      </c>
      <c r="D271" s="222" t="s">
        <v>269</v>
      </c>
      <c r="E271" s="223" t="s">
        <v>654</v>
      </c>
      <c r="F271" s="224" t="s">
        <v>655</v>
      </c>
      <c r="G271" s="225" t="s">
        <v>641</v>
      </c>
      <c r="H271" s="226">
        <v>12</v>
      </c>
      <c r="I271" s="227"/>
      <c r="J271" s="228">
        <f>ROUND(I271*H271,2)</f>
        <v>0</v>
      </c>
      <c r="K271" s="224" t="s">
        <v>273</v>
      </c>
      <c r="L271" s="41"/>
      <c r="M271" s="229" t="s">
        <v>1</v>
      </c>
      <c r="N271" s="230" t="s">
        <v>38</v>
      </c>
      <c r="O271" s="88"/>
      <c r="P271" s="231">
        <f>O271*H271</f>
        <v>0</v>
      </c>
      <c r="Q271" s="231">
        <v>0</v>
      </c>
      <c r="R271" s="231">
        <f>Q271*H271</f>
        <v>0</v>
      </c>
      <c r="S271" s="231">
        <v>0</v>
      </c>
      <c r="T271" s="232">
        <f>S271*H271</f>
        <v>0</v>
      </c>
      <c r="U271" s="35"/>
      <c r="V271" s="35"/>
      <c r="W271" s="35"/>
      <c r="X271" s="35"/>
      <c r="Y271" s="35"/>
      <c r="Z271" s="35"/>
      <c r="AA271" s="35"/>
      <c r="AB271" s="35"/>
      <c r="AC271" s="35"/>
      <c r="AD271" s="35"/>
      <c r="AE271" s="35"/>
      <c r="AR271" s="233" t="s">
        <v>274</v>
      </c>
      <c r="AT271" s="233" t="s">
        <v>269</v>
      </c>
      <c r="AU271" s="233" t="s">
        <v>73</v>
      </c>
      <c r="AY271" s="14" t="s">
        <v>266</v>
      </c>
      <c r="BE271" s="234">
        <f>IF(N271="základní",J271,0)</f>
        <v>0</v>
      </c>
      <c r="BF271" s="234">
        <f>IF(N271="snížená",J271,0)</f>
        <v>0</v>
      </c>
      <c r="BG271" s="234">
        <f>IF(N271="zákl. přenesená",J271,0)</f>
        <v>0</v>
      </c>
      <c r="BH271" s="234">
        <f>IF(N271="sníž. přenesená",J271,0)</f>
        <v>0</v>
      </c>
      <c r="BI271" s="234">
        <f>IF(N271="nulová",J271,0)</f>
        <v>0</v>
      </c>
      <c r="BJ271" s="14" t="s">
        <v>81</v>
      </c>
      <c r="BK271" s="234">
        <f>ROUND(I271*H271,2)</f>
        <v>0</v>
      </c>
      <c r="BL271" s="14" t="s">
        <v>274</v>
      </c>
      <c r="BM271" s="233" t="s">
        <v>591</v>
      </c>
    </row>
    <row r="272" s="2" customFormat="1" ht="16.5" customHeight="1">
      <c r="A272" s="35"/>
      <c r="B272" s="36"/>
      <c r="C272" s="222" t="s">
        <v>424</v>
      </c>
      <c r="D272" s="222" t="s">
        <v>269</v>
      </c>
      <c r="E272" s="223" t="s">
        <v>657</v>
      </c>
      <c r="F272" s="224" t="s">
        <v>658</v>
      </c>
      <c r="G272" s="225" t="s">
        <v>641</v>
      </c>
      <c r="H272" s="226">
        <v>12</v>
      </c>
      <c r="I272" s="227"/>
      <c r="J272" s="228">
        <f>ROUND(I272*H272,2)</f>
        <v>0</v>
      </c>
      <c r="K272" s="224" t="s">
        <v>273</v>
      </c>
      <c r="L272" s="41"/>
      <c r="M272" s="229" t="s">
        <v>1</v>
      </c>
      <c r="N272" s="230" t="s">
        <v>38</v>
      </c>
      <c r="O272" s="88"/>
      <c r="P272" s="231">
        <f>O272*H272</f>
        <v>0</v>
      </c>
      <c r="Q272" s="231">
        <v>0</v>
      </c>
      <c r="R272" s="231">
        <f>Q272*H272</f>
        <v>0</v>
      </c>
      <c r="S272" s="231">
        <v>0</v>
      </c>
      <c r="T272" s="232">
        <f>S272*H272</f>
        <v>0</v>
      </c>
      <c r="U272" s="35"/>
      <c r="V272" s="35"/>
      <c r="W272" s="35"/>
      <c r="X272" s="35"/>
      <c r="Y272" s="35"/>
      <c r="Z272" s="35"/>
      <c r="AA272" s="35"/>
      <c r="AB272" s="35"/>
      <c r="AC272" s="35"/>
      <c r="AD272" s="35"/>
      <c r="AE272" s="35"/>
      <c r="AR272" s="233" t="s">
        <v>274</v>
      </c>
      <c r="AT272" s="233" t="s">
        <v>269</v>
      </c>
      <c r="AU272" s="233" t="s">
        <v>73</v>
      </c>
      <c r="AY272" s="14" t="s">
        <v>266</v>
      </c>
      <c r="BE272" s="234">
        <f>IF(N272="základní",J272,0)</f>
        <v>0</v>
      </c>
      <c r="BF272" s="234">
        <f>IF(N272="snížená",J272,0)</f>
        <v>0</v>
      </c>
      <c r="BG272" s="234">
        <f>IF(N272="zákl. přenesená",J272,0)</f>
        <v>0</v>
      </c>
      <c r="BH272" s="234">
        <f>IF(N272="sníž. přenesená",J272,0)</f>
        <v>0</v>
      </c>
      <c r="BI272" s="234">
        <f>IF(N272="nulová",J272,0)</f>
        <v>0</v>
      </c>
      <c r="BJ272" s="14" t="s">
        <v>81</v>
      </c>
      <c r="BK272" s="234">
        <f>ROUND(I272*H272,2)</f>
        <v>0</v>
      </c>
      <c r="BL272" s="14" t="s">
        <v>274</v>
      </c>
      <c r="BM272" s="233" t="s">
        <v>593</v>
      </c>
    </row>
    <row r="273" s="2" customFormat="1" ht="21.75" customHeight="1">
      <c r="A273" s="35"/>
      <c r="B273" s="36"/>
      <c r="C273" s="222" t="s">
        <v>590</v>
      </c>
      <c r="D273" s="222" t="s">
        <v>269</v>
      </c>
      <c r="E273" s="223" t="s">
        <v>661</v>
      </c>
      <c r="F273" s="224" t="s">
        <v>662</v>
      </c>
      <c r="G273" s="225" t="s">
        <v>641</v>
      </c>
      <c r="H273" s="226">
        <v>12</v>
      </c>
      <c r="I273" s="227"/>
      <c r="J273" s="228">
        <f>ROUND(I273*H273,2)</f>
        <v>0</v>
      </c>
      <c r="K273" s="224" t="s">
        <v>273</v>
      </c>
      <c r="L273" s="41"/>
      <c r="M273" s="229" t="s">
        <v>1</v>
      </c>
      <c r="N273" s="230" t="s">
        <v>38</v>
      </c>
      <c r="O273" s="88"/>
      <c r="P273" s="231">
        <f>O273*H273</f>
        <v>0</v>
      </c>
      <c r="Q273" s="231">
        <v>0</v>
      </c>
      <c r="R273" s="231">
        <f>Q273*H273</f>
        <v>0</v>
      </c>
      <c r="S273" s="231">
        <v>0</v>
      </c>
      <c r="T273" s="232">
        <f>S273*H273</f>
        <v>0</v>
      </c>
      <c r="U273" s="35"/>
      <c r="V273" s="35"/>
      <c r="W273" s="35"/>
      <c r="X273" s="35"/>
      <c r="Y273" s="35"/>
      <c r="Z273" s="35"/>
      <c r="AA273" s="35"/>
      <c r="AB273" s="35"/>
      <c r="AC273" s="35"/>
      <c r="AD273" s="35"/>
      <c r="AE273" s="35"/>
      <c r="AR273" s="233" t="s">
        <v>274</v>
      </c>
      <c r="AT273" s="233" t="s">
        <v>269</v>
      </c>
      <c r="AU273" s="233" t="s">
        <v>73</v>
      </c>
      <c r="AY273" s="14" t="s">
        <v>266</v>
      </c>
      <c r="BE273" s="234">
        <f>IF(N273="základní",J273,0)</f>
        <v>0</v>
      </c>
      <c r="BF273" s="234">
        <f>IF(N273="snížená",J273,0)</f>
        <v>0</v>
      </c>
      <c r="BG273" s="234">
        <f>IF(N273="zákl. přenesená",J273,0)</f>
        <v>0</v>
      </c>
      <c r="BH273" s="234">
        <f>IF(N273="sníž. přenesená",J273,0)</f>
        <v>0</v>
      </c>
      <c r="BI273" s="234">
        <f>IF(N273="nulová",J273,0)</f>
        <v>0</v>
      </c>
      <c r="BJ273" s="14" t="s">
        <v>81</v>
      </c>
      <c r="BK273" s="234">
        <f>ROUND(I273*H273,2)</f>
        <v>0</v>
      </c>
      <c r="BL273" s="14" t="s">
        <v>274</v>
      </c>
      <c r="BM273" s="233" t="s">
        <v>596</v>
      </c>
    </row>
    <row r="274" s="2" customFormat="1" ht="21.75" customHeight="1">
      <c r="A274" s="35"/>
      <c r="B274" s="36"/>
      <c r="C274" s="222" t="s">
        <v>426</v>
      </c>
      <c r="D274" s="222" t="s">
        <v>269</v>
      </c>
      <c r="E274" s="223" t="s">
        <v>664</v>
      </c>
      <c r="F274" s="224" t="s">
        <v>665</v>
      </c>
      <c r="G274" s="225" t="s">
        <v>641</v>
      </c>
      <c r="H274" s="226">
        <v>12</v>
      </c>
      <c r="I274" s="227"/>
      <c r="J274" s="228">
        <f>ROUND(I274*H274,2)</f>
        <v>0</v>
      </c>
      <c r="K274" s="224" t="s">
        <v>273</v>
      </c>
      <c r="L274" s="41"/>
      <c r="M274" s="229" t="s">
        <v>1</v>
      </c>
      <c r="N274" s="230" t="s">
        <v>38</v>
      </c>
      <c r="O274" s="88"/>
      <c r="P274" s="231">
        <f>O274*H274</f>
        <v>0</v>
      </c>
      <c r="Q274" s="231">
        <v>0</v>
      </c>
      <c r="R274" s="231">
        <f>Q274*H274</f>
        <v>0</v>
      </c>
      <c r="S274" s="231">
        <v>0</v>
      </c>
      <c r="T274" s="232">
        <f>S274*H274</f>
        <v>0</v>
      </c>
      <c r="U274" s="35"/>
      <c r="V274" s="35"/>
      <c r="W274" s="35"/>
      <c r="X274" s="35"/>
      <c r="Y274" s="35"/>
      <c r="Z274" s="35"/>
      <c r="AA274" s="35"/>
      <c r="AB274" s="35"/>
      <c r="AC274" s="35"/>
      <c r="AD274" s="35"/>
      <c r="AE274" s="35"/>
      <c r="AR274" s="233" t="s">
        <v>274</v>
      </c>
      <c r="AT274" s="233" t="s">
        <v>269</v>
      </c>
      <c r="AU274" s="233" t="s">
        <v>73</v>
      </c>
      <c r="AY274" s="14" t="s">
        <v>266</v>
      </c>
      <c r="BE274" s="234">
        <f>IF(N274="základní",J274,0)</f>
        <v>0</v>
      </c>
      <c r="BF274" s="234">
        <f>IF(N274="snížená",J274,0)</f>
        <v>0</v>
      </c>
      <c r="BG274" s="234">
        <f>IF(N274="zákl. přenesená",J274,0)</f>
        <v>0</v>
      </c>
      <c r="BH274" s="234">
        <f>IF(N274="sníž. přenesená",J274,0)</f>
        <v>0</v>
      </c>
      <c r="BI274" s="234">
        <f>IF(N274="nulová",J274,0)</f>
        <v>0</v>
      </c>
      <c r="BJ274" s="14" t="s">
        <v>81</v>
      </c>
      <c r="BK274" s="234">
        <f>ROUND(I274*H274,2)</f>
        <v>0</v>
      </c>
      <c r="BL274" s="14" t="s">
        <v>274</v>
      </c>
      <c r="BM274" s="233" t="s">
        <v>600</v>
      </c>
    </row>
    <row r="275" s="2" customFormat="1" ht="16.5" customHeight="1">
      <c r="A275" s="35"/>
      <c r="B275" s="36"/>
      <c r="C275" s="222" t="s">
        <v>595</v>
      </c>
      <c r="D275" s="222" t="s">
        <v>269</v>
      </c>
      <c r="E275" s="223" t="s">
        <v>668</v>
      </c>
      <c r="F275" s="224" t="s">
        <v>669</v>
      </c>
      <c r="G275" s="225" t="s">
        <v>272</v>
      </c>
      <c r="H275" s="226">
        <v>12</v>
      </c>
      <c r="I275" s="227"/>
      <c r="J275" s="228">
        <f>ROUND(I275*H275,2)</f>
        <v>0</v>
      </c>
      <c r="K275" s="224" t="s">
        <v>273</v>
      </c>
      <c r="L275" s="41"/>
      <c r="M275" s="229" t="s">
        <v>1</v>
      </c>
      <c r="N275" s="230" t="s">
        <v>38</v>
      </c>
      <c r="O275" s="88"/>
      <c r="P275" s="231">
        <f>O275*H275</f>
        <v>0</v>
      </c>
      <c r="Q275" s="231">
        <v>0</v>
      </c>
      <c r="R275" s="231">
        <f>Q275*H275</f>
        <v>0</v>
      </c>
      <c r="S275" s="231">
        <v>0</v>
      </c>
      <c r="T275" s="232">
        <f>S275*H275</f>
        <v>0</v>
      </c>
      <c r="U275" s="35"/>
      <c r="V275" s="35"/>
      <c r="W275" s="35"/>
      <c r="X275" s="35"/>
      <c r="Y275" s="35"/>
      <c r="Z275" s="35"/>
      <c r="AA275" s="35"/>
      <c r="AB275" s="35"/>
      <c r="AC275" s="35"/>
      <c r="AD275" s="35"/>
      <c r="AE275" s="35"/>
      <c r="AR275" s="233" t="s">
        <v>274</v>
      </c>
      <c r="AT275" s="233" t="s">
        <v>269</v>
      </c>
      <c r="AU275" s="233" t="s">
        <v>73</v>
      </c>
      <c r="AY275" s="14" t="s">
        <v>266</v>
      </c>
      <c r="BE275" s="234">
        <f>IF(N275="základní",J275,0)</f>
        <v>0</v>
      </c>
      <c r="BF275" s="234">
        <f>IF(N275="snížená",J275,0)</f>
        <v>0</v>
      </c>
      <c r="BG275" s="234">
        <f>IF(N275="zákl. přenesená",J275,0)</f>
        <v>0</v>
      </c>
      <c r="BH275" s="234">
        <f>IF(N275="sníž. přenesená",J275,0)</f>
        <v>0</v>
      </c>
      <c r="BI275" s="234">
        <f>IF(N275="nulová",J275,0)</f>
        <v>0</v>
      </c>
      <c r="BJ275" s="14" t="s">
        <v>81</v>
      </c>
      <c r="BK275" s="234">
        <f>ROUND(I275*H275,2)</f>
        <v>0</v>
      </c>
      <c r="BL275" s="14" t="s">
        <v>274</v>
      </c>
      <c r="BM275" s="233" t="s">
        <v>605</v>
      </c>
    </row>
    <row r="276" s="2" customFormat="1" ht="16.5" customHeight="1">
      <c r="A276" s="35"/>
      <c r="B276" s="36"/>
      <c r="C276" s="222" t="s">
        <v>429</v>
      </c>
      <c r="D276" s="222" t="s">
        <v>269</v>
      </c>
      <c r="E276" s="223" t="s">
        <v>671</v>
      </c>
      <c r="F276" s="224" t="s">
        <v>672</v>
      </c>
      <c r="G276" s="225" t="s">
        <v>272</v>
      </c>
      <c r="H276" s="226">
        <v>12</v>
      </c>
      <c r="I276" s="227"/>
      <c r="J276" s="228">
        <f>ROUND(I276*H276,2)</f>
        <v>0</v>
      </c>
      <c r="K276" s="224" t="s">
        <v>273</v>
      </c>
      <c r="L276" s="41"/>
      <c r="M276" s="229" t="s">
        <v>1</v>
      </c>
      <c r="N276" s="230" t="s">
        <v>38</v>
      </c>
      <c r="O276" s="88"/>
      <c r="P276" s="231">
        <f>O276*H276</f>
        <v>0</v>
      </c>
      <c r="Q276" s="231">
        <v>0</v>
      </c>
      <c r="R276" s="231">
        <f>Q276*H276</f>
        <v>0</v>
      </c>
      <c r="S276" s="231">
        <v>0</v>
      </c>
      <c r="T276" s="232">
        <f>S276*H276</f>
        <v>0</v>
      </c>
      <c r="U276" s="35"/>
      <c r="V276" s="35"/>
      <c r="W276" s="35"/>
      <c r="X276" s="35"/>
      <c r="Y276" s="35"/>
      <c r="Z276" s="35"/>
      <c r="AA276" s="35"/>
      <c r="AB276" s="35"/>
      <c r="AC276" s="35"/>
      <c r="AD276" s="35"/>
      <c r="AE276" s="35"/>
      <c r="AR276" s="233" t="s">
        <v>274</v>
      </c>
      <c r="AT276" s="233" t="s">
        <v>269</v>
      </c>
      <c r="AU276" s="233" t="s">
        <v>73</v>
      </c>
      <c r="AY276" s="14" t="s">
        <v>266</v>
      </c>
      <c r="BE276" s="234">
        <f>IF(N276="základní",J276,0)</f>
        <v>0</v>
      </c>
      <c r="BF276" s="234">
        <f>IF(N276="snížená",J276,0)</f>
        <v>0</v>
      </c>
      <c r="BG276" s="234">
        <f>IF(N276="zákl. přenesená",J276,0)</f>
        <v>0</v>
      </c>
      <c r="BH276" s="234">
        <f>IF(N276="sníž. přenesená",J276,0)</f>
        <v>0</v>
      </c>
      <c r="BI276" s="234">
        <f>IF(N276="nulová",J276,0)</f>
        <v>0</v>
      </c>
      <c r="BJ276" s="14" t="s">
        <v>81</v>
      </c>
      <c r="BK276" s="234">
        <f>ROUND(I276*H276,2)</f>
        <v>0</v>
      </c>
      <c r="BL276" s="14" t="s">
        <v>274</v>
      </c>
      <c r="BM276" s="233" t="s">
        <v>608</v>
      </c>
    </row>
    <row r="277" s="2" customFormat="1" ht="90" customHeight="1">
      <c r="A277" s="35"/>
      <c r="B277" s="36"/>
      <c r="C277" s="222" t="s">
        <v>602</v>
      </c>
      <c r="D277" s="222" t="s">
        <v>269</v>
      </c>
      <c r="E277" s="223" t="s">
        <v>675</v>
      </c>
      <c r="F277" s="224" t="s">
        <v>676</v>
      </c>
      <c r="G277" s="225" t="s">
        <v>272</v>
      </c>
      <c r="H277" s="226">
        <v>32</v>
      </c>
      <c r="I277" s="227"/>
      <c r="J277" s="228">
        <f>ROUND(I277*H277,2)</f>
        <v>0</v>
      </c>
      <c r="K277" s="224" t="s">
        <v>273</v>
      </c>
      <c r="L277" s="41"/>
      <c r="M277" s="229" t="s">
        <v>1</v>
      </c>
      <c r="N277" s="230" t="s">
        <v>38</v>
      </c>
      <c r="O277" s="88"/>
      <c r="P277" s="231">
        <f>O277*H277</f>
        <v>0</v>
      </c>
      <c r="Q277" s="231">
        <v>0</v>
      </c>
      <c r="R277" s="231">
        <f>Q277*H277</f>
        <v>0</v>
      </c>
      <c r="S277" s="231">
        <v>0</v>
      </c>
      <c r="T277" s="232">
        <f>S277*H277</f>
        <v>0</v>
      </c>
      <c r="U277" s="35"/>
      <c r="V277" s="35"/>
      <c r="W277" s="35"/>
      <c r="X277" s="35"/>
      <c r="Y277" s="35"/>
      <c r="Z277" s="35"/>
      <c r="AA277" s="35"/>
      <c r="AB277" s="35"/>
      <c r="AC277" s="35"/>
      <c r="AD277" s="35"/>
      <c r="AE277" s="35"/>
      <c r="AR277" s="233" t="s">
        <v>274</v>
      </c>
      <c r="AT277" s="233" t="s">
        <v>269</v>
      </c>
      <c r="AU277" s="233" t="s">
        <v>73</v>
      </c>
      <c r="AY277" s="14" t="s">
        <v>266</v>
      </c>
      <c r="BE277" s="234">
        <f>IF(N277="základní",J277,0)</f>
        <v>0</v>
      </c>
      <c r="BF277" s="234">
        <f>IF(N277="snížená",J277,0)</f>
        <v>0</v>
      </c>
      <c r="BG277" s="234">
        <f>IF(N277="zákl. přenesená",J277,0)</f>
        <v>0</v>
      </c>
      <c r="BH277" s="234">
        <f>IF(N277="sníž. přenesená",J277,0)</f>
        <v>0</v>
      </c>
      <c r="BI277" s="234">
        <f>IF(N277="nulová",J277,0)</f>
        <v>0</v>
      </c>
      <c r="BJ277" s="14" t="s">
        <v>81</v>
      </c>
      <c r="BK277" s="234">
        <f>ROUND(I277*H277,2)</f>
        <v>0</v>
      </c>
      <c r="BL277" s="14" t="s">
        <v>274</v>
      </c>
      <c r="BM277" s="233" t="s">
        <v>613</v>
      </c>
    </row>
    <row r="278" s="2" customFormat="1" ht="134.25" customHeight="1">
      <c r="A278" s="35"/>
      <c r="B278" s="36"/>
      <c r="C278" s="222" t="s">
        <v>431</v>
      </c>
      <c r="D278" s="222" t="s">
        <v>269</v>
      </c>
      <c r="E278" s="223" t="s">
        <v>682</v>
      </c>
      <c r="F278" s="224" t="s">
        <v>683</v>
      </c>
      <c r="G278" s="225" t="s">
        <v>272</v>
      </c>
      <c r="H278" s="226">
        <v>4</v>
      </c>
      <c r="I278" s="227"/>
      <c r="J278" s="228">
        <f>ROUND(I278*H278,2)</f>
        <v>0</v>
      </c>
      <c r="K278" s="224" t="s">
        <v>273</v>
      </c>
      <c r="L278" s="41"/>
      <c r="M278" s="229" t="s">
        <v>1</v>
      </c>
      <c r="N278" s="230" t="s">
        <v>38</v>
      </c>
      <c r="O278" s="88"/>
      <c r="P278" s="231">
        <f>O278*H278</f>
        <v>0</v>
      </c>
      <c r="Q278" s="231">
        <v>0</v>
      </c>
      <c r="R278" s="231">
        <f>Q278*H278</f>
        <v>0</v>
      </c>
      <c r="S278" s="231">
        <v>0</v>
      </c>
      <c r="T278" s="232">
        <f>S278*H278</f>
        <v>0</v>
      </c>
      <c r="U278" s="35"/>
      <c r="V278" s="35"/>
      <c r="W278" s="35"/>
      <c r="X278" s="35"/>
      <c r="Y278" s="35"/>
      <c r="Z278" s="35"/>
      <c r="AA278" s="35"/>
      <c r="AB278" s="35"/>
      <c r="AC278" s="35"/>
      <c r="AD278" s="35"/>
      <c r="AE278" s="35"/>
      <c r="AR278" s="233" t="s">
        <v>274</v>
      </c>
      <c r="AT278" s="233" t="s">
        <v>269</v>
      </c>
      <c r="AU278" s="233" t="s">
        <v>73</v>
      </c>
      <c r="AY278" s="14" t="s">
        <v>266</v>
      </c>
      <c r="BE278" s="234">
        <f>IF(N278="základní",J278,0)</f>
        <v>0</v>
      </c>
      <c r="BF278" s="234">
        <f>IF(N278="snížená",J278,0)</f>
        <v>0</v>
      </c>
      <c r="BG278" s="234">
        <f>IF(N278="zákl. přenesená",J278,0)</f>
        <v>0</v>
      </c>
      <c r="BH278" s="234">
        <f>IF(N278="sníž. přenesená",J278,0)</f>
        <v>0</v>
      </c>
      <c r="BI278" s="234">
        <f>IF(N278="nulová",J278,0)</f>
        <v>0</v>
      </c>
      <c r="BJ278" s="14" t="s">
        <v>81</v>
      </c>
      <c r="BK278" s="234">
        <f>ROUND(I278*H278,2)</f>
        <v>0</v>
      </c>
      <c r="BL278" s="14" t="s">
        <v>274</v>
      </c>
      <c r="BM278" s="233" t="s">
        <v>616</v>
      </c>
    </row>
    <row r="279" s="2" customFormat="1" ht="134.25" customHeight="1">
      <c r="A279" s="35"/>
      <c r="B279" s="36"/>
      <c r="C279" s="222" t="s">
        <v>610</v>
      </c>
      <c r="D279" s="222" t="s">
        <v>269</v>
      </c>
      <c r="E279" s="223" t="s">
        <v>685</v>
      </c>
      <c r="F279" s="224" t="s">
        <v>686</v>
      </c>
      <c r="G279" s="225" t="s">
        <v>272</v>
      </c>
      <c r="H279" s="226">
        <v>8</v>
      </c>
      <c r="I279" s="227"/>
      <c r="J279" s="228">
        <f>ROUND(I279*H279,2)</f>
        <v>0</v>
      </c>
      <c r="K279" s="224" t="s">
        <v>273</v>
      </c>
      <c r="L279" s="41"/>
      <c r="M279" s="229" t="s">
        <v>1</v>
      </c>
      <c r="N279" s="230" t="s">
        <v>38</v>
      </c>
      <c r="O279" s="88"/>
      <c r="P279" s="231">
        <f>O279*H279</f>
        <v>0</v>
      </c>
      <c r="Q279" s="231">
        <v>0</v>
      </c>
      <c r="R279" s="231">
        <f>Q279*H279</f>
        <v>0</v>
      </c>
      <c r="S279" s="231">
        <v>0</v>
      </c>
      <c r="T279" s="232">
        <f>S279*H279</f>
        <v>0</v>
      </c>
      <c r="U279" s="35"/>
      <c r="V279" s="35"/>
      <c r="W279" s="35"/>
      <c r="X279" s="35"/>
      <c r="Y279" s="35"/>
      <c r="Z279" s="35"/>
      <c r="AA279" s="35"/>
      <c r="AB279" s="35"/>
      <c r="AC279" s="35"/>
      <c r="AD279" s="35"/>
      <c r="AE279" s="35"/>
      <c r="AR279" s="233" t="s">
        <v>274</v>
      </c>
      <c r="AT279" s="233" t="s">
        <v>269</v>
      </c>
      <c r="AU279" s="233" t="s">
        <v>73</v>
      </c>
      <c r="AY279" s="14" t="s">
        <v>266</v>
      </c>
      <c r="BE279" s="234">
        <f>IF(N279="základní",J279,0)</f>
        <v>0</v>
      </c>
      <c r="BF279" s="234">
        <f>IF(N279="snížená",J279,0)</f>
        <v>0</v>
      </c>
      <c r="BG279" s="234">
        <f>IF(N279="zákl. přenesená",J279,0)</f>
        <v>0</v>
      </c>
      <c r="BH279" s="234">
        <f>IF(N279="sníž. přenesená",J279,0)</f>
        <v>0</v>
      </c>
      <c r="BI279" s="234">
        <f>IF(N279="nulová",J279,0)</f>
        <v>0</v>
      </c>
      <c r="BJ279" s="14" t="s">
        <v>81</v>
      </c>
      <c r="BK279" s="234">
        <f>ROUND(I279*H279,2)</f>
        <v>0</v>
      </c>
      <c r="BL279" s="14" t="s">
        <v>274</v>
      </c>
      <c r="BM279" s="233" t="s">
        <v>619</v>
      </c>
    </row>
    <row r="280" s="2" customFormat="1" ht="62.7" customHeight="1">
      <c r="A280" s="35"/>
      <c r="B280" s="36"/>
      <c r="C280" s="222" t="s">
        <v>434</v>
      </c>
      <c r="D280" s="222" t="s">
        <v>269</v>
      </c>
      <c r="E280" s="223" t="s">
        <v>692</v>
      </c>
      <c r="F280" s="224" t="s">
        <v>693</v>
      </c>
      <c r="G280" s="225" t="s">
        <v>272</v>
      </c>
      <c r="H280" s="226">
        <v>4</v>
      </c>
      <c r="I280" s="227"/>
      <c r="J280" s="228">
        <f>ROUND(I280*H280,2)</f>
        <v>0</v>
      </c>
      <c r="K280" s="224" t="s">
        <v>273</v>
      </c>
      <c r="L280" s="41"/>
      <c r="M280" s="229" t="s">
        <v>1</v>
      </c>
      <c r="N280" s="230" t="s">
        <v>38</v>
      </c>
      <c r="O280" s="88"/>
      <c r="P280" s="231">
        <f>O280*H280</f>
        <v>0</v>
      </c>
      <c r="Q280" s="231">
        <v>0</v>
      </c>
      <c r="R280" s="231">
        <f>Q280*H280</f>
        <v>0</v>
      </c>
      <c r="S280" s="231">
        <v>0</v>
      </c>
      <c r="T280" s="232">
        <f>S280*H280</f>
        <v>0</v>
      </c>
      <c r="U280" s="35"/>
      <c r="V280" s="35"/>
      <c r="W280" s="35"/>
      <c r="X280" s="35"/>
      <c r="Y280" s="35"/>
      <c r="Z280" s="35"/>
      <c r="AA280" s="35"/>
      <c r="AB280" s="35"/>
      <c r="AC280" s="35"/>
      <c r="AD280" s="35"/>
      <c r="AE280" s="35"/>
      <c r="AR280" s="233" t="s">
        <v>274</v>
      </c>
      <c r="AT280" s="233" t="s">
        <v>269</v>
      </c>
      <c r="AU280" s="233" t="s">
        <v>73</v>
      </c>
      <c r="AY280" s="14" t="s">
        <v>266</v>
      </c>
      <c r="BE280" s="234">
        <f>IF(N280="základní",J280,0)</f>
        <v>0</v>
      </c>
      <c r="BF280" s="234">
        <f>IF(N280="snížená",J280,0)</f>
        <v>0</v>
      </c>
      <c r="BG280" s="234">
        <f>IF(N280="zákl. přenesená",J280,0)</f>
        <v>0</v>
      </c>
      <c r="BH280" s="234">
        <f>IF(N280="sníž. přenesená",J280,0)</f>
        <v>0</v>
      </c>
      <c r="BI280" s="234">
        <f>IF(N280="nulová",J280,0)</f>
        <v>0</v>
      </c>
      <c r="BJ280" s="14" t="s">
        <v>81</v>
      </c>
      <c r="BK280" s="234">
        <f>ROUND(I280*H280,2)</f>
        <v>0</v>
      </c>
      <c r="BL280" s="14" t="s">
        <v>274</v>
      </c>
      <c r="BM280" s="233" t="s">
        <v>623</v>
      </c>
    </row>
    <row r="281" s="2" customFormat="1" ht="62.7" customHeight="1">
      <c r="A281" s="35"/>
      <c r="B281" s="36"/>
      <c r="C281" s="222" t="s">
        <v>618</v>
      </c>
      <c r="D281" s="222" t="s">
        <v>269</v>
      </c>
      <c r="E281" s="223" t="s">
        <v>696</v>
      </c>
      <c r="F281" s="224" t="s">
        <v>697</v>
      </c>
      <c r="G281" s="225" t="s">
        <v>272</v>
      </c>
      <c r="H281" s="226">
        <v>8</v>
      </c>
      <c r="I281" s="227"/>
      <c r="J281" s="228">
        <f>ROUND(I281*H281,2)</f>
        <v>0</v>
      </c>
      <c r="K281" s="224" t="s">
        <v>273</v>
      </c>
      <c r="L281" s="41"/>
      <c r="M281" s="229" t="s">
        <v>1</v>
      </c>
      <c r="N281" s="230" t="s">
        <v>38</v>
      </c>
      <c r="O281" s="88"/>
      <c r="P281" s="231">
        <f>O281*H281</f>
        <v>0</v>
      </c>
      <c r="Q281" s="231">
        <v>0</v>
      </c>
      <c r="R281" s="231">
        <f>Q281*H281</f>
        <v>0</v>
      </c>
      <c r="S281" s="231">
        <v>0</v>
      </c>
      <c r="T281" s="232">
        <f>S281*H281</f>
        <v>0</v>
      </c>
      <c r="U281" s="35"/>
      <c r="V281" s="35"/>
      <c r="W281" s="35"/>
      <c r="X281" s="35"/>
      <c r="Y281" s="35"/>
      <c r="Z281" s="35"/>
      <c r="AA281" s="35"/>
      <c r="AB281" s="35"/>
      <c r="AC281" s="35"/>
      <c r="AD281" s="35"/>
      <c r="AE281" s="35"/>
      <c r="AR281" s="233" t="s">
        <v>274</v>
      </c>
      <c r="AT281" s="233" t="s">
        <v>269</v>
      </c>
      <c r="AU281" s="233" t="s">
        <v>73</v>
      </c>
      <c r="AY281" s="14" t="s">
        <v>266</v>
      </c>
      <c r="BE281" s="234">
        <f>IF(N281="základní",J281,0)</f>
        <v>0</v>
      </c>
      <c r="BF281" s="234">
        <f>IF(N281="snížená",J281,0)</f>
        <v>0</v>
      </c>
      <c r="BG281" s="234">
        <f>IF(N281="zákl. přenesená",J281,0)</f>
        <v>0</v>
      </c>
      <c r="BH281" s="234">
        <f>IF(N281="sníž. přenesená",J281,0)</f>
        <v>0</v>
      </c>
      <c r="BI281" s="234">
        <f>IF(N281="nulová",J281,0)</f>
        <v>0</v>
      </c>
      <c r="BJ281" s="14" t="s">
        <v>81</v>
      </c>
      <c r="BK281" s="234">
        <f>ROUND(I281*H281,2)</f>
        <v>0</v>
      </c>
      <c r="BL281" s="14" t="s">
        <v>274</v>
      </c>
      <c r="BM281" s="233" t="s">
        <v>627</v>
      </c>
    </row>
    <row r="282" s="2" customFormat="1" ht="16.5" customHeight="1">
      <c r="A282" s="35"/>
      <c r="B282" s="36"/>
      <c r="C282" s="222" t="s">
        <v>438</v>
      </c>
      <c r="D282" s="222" t="s">
        <v>269</v>
      </c>
      <c r="E282" s="223" t="s">
        <v>699</v>
      </c>
      <c r="F282" s="224" t="s">
        <v>700</v>
      </c>
      <c r="G282" s="225" t="s">
        <v>272</v>
      </c>
      <c r="H282" s="226">
        <v>4</v>
      </c>
      <c r="I282" s="227"/>
      <c r="J282" s="228">
        <f>ROUND(I282*H282,2)</f>
        <v>0</v>
      </c>
      <c r="K282" s="224" t="s">
        <v>273</v>
      </c>
      <c r="L282" s="41"/>
      <c r="M282" s="229" t="s">
        <v>1</v>
      </c>
      <c r="N282" s="230" t="s">
        <v>38</v>
      </c>
      <c r="O282" s="88"/>
      <c r="P282" s="231">
        <f>O282*H282</f>
        <v>0</v>
      </c>
      <c r="Q282" s="231">
        <v>0</v>
      </c>
      <c r="R282" s="231">
        <f>Q282*H282</f>
        <v>0</v>
      </c>
      <c r="S282" s="231">
        <v>0</v>
      </c>
      <c r="T282" s="232">
        <f>S282*H282</f>
        <v>0</v>
      </c>
      <c r="U282" s="35"/>
      <c r="V282" s="35"/>
      <c r="W282" s="35"/>
      <c r="X282" s="35"/>
      <c r="Y282" s="35"/>
      <c r="Z282" s="35"/>
      <c r="AA282" s="35"/>
      <c r="AB282" s="35"/>
      <c r="AC282" s="35"/>
      <c r="AD282" s="35"/>
      <c r="AE282" s="35"/>
      <c r="AR282" s="233" t="s">
        <v>274</v>
      </c>
      <c r="AT282" s="233" t="s">
        <v>269</v>
      </c>
      <c r="AU282" s="233" t="s">
        <v>73</v>
      </c>
      <c r="AY282" s="14" t="s">
        <v>266</v>
      </c>
      <c r="BE282" s="234">
        <f>IF(N282="základní",J282,0)</f>
        <v>0</v>
      </c>
      <c r="BF282" s="234">
        <f>IF(N282="snížená",J282,0)</f>
        <v>0</v>
      </c>
      <c r="BG282" s="234">
        <f>IF(N282="zákl. přenesená",J282,0)</f>
        <v>0</v>
      </c>
      <c r="BH282" s="234">
        <f>IF(N282="sníž. přenesená",J282,0)</f>
        <v>0</v>
      </c>
      <c r="BI282" s="234">
        <f>IF(N282="nulová",J282,0)</f>
        <v>0</v>
      </c>
      <c r="BJ282" s="14" t="s">
        <v>81</v>
      </c>
      <c r="BK282" s="234">
        <f>ROUND(I282*H282,2)</f>
        <v>0</v>
      </c>
      <c r="BL282" s="14" t="s">
        <v>274</v>
      </c>
      <c r="BM282" s="233" t="s">
        <v>630</v>
      </c>
    </row>
    <row r="283" s="2" customFormat="1">
      <c r="A283" s="35"/>
      <c r="B283" s="36"/>
      <c r="C283" s="37"/>
      <c r="D283" s="235" t="s">
        <v>275</v>
      </c>
      <c r="E283" s="37"/>
      <c r="F283" s="236" t="s">
        <v>702</v>
      </c>
      <c r="G283" s="37"/>
      <c r="H283" s="37"/>
      <c r="I283" s="237"/>
      <c r="J283" s="37"/>
      <c r="K283" s="37"/>
      <c r="L283" s="41"/>
      <c r="M283" s="238"/>
      <c r="N283" s="239"/>
      <c r="O283" s="88"/>
      <c r="P283" s="88"/>
      <c r="Q283" s="88"/>
      <c r="R283" s="88"/>
      <c r="S283" s="88"/>
      <c r="T283" s="89"/>
      <c r="U283" s="35"/>
      <c r="V283" s="35"/>
      <c r="W283" s="35"/>
      <c r="X283" s="35"/>
      <c r="Y283" s="35"/>
      <c r="Z283" s="35"/>
      <c r="AA283" s="35"/>
      <c r="AB283" s="35"/>
      <c r="AC283" s="35"/>
      <c r="AD283" s="35"/>
      <c r="AE283" s="35"/>
      <c r="AT283" s="14" t="s">
        <v>275</v>
      </c>
      <c r="AU283" s="14" t="s">
        <v>73</v>
      </c>
    </row>
    <row r="284" s="2" customFormat="1" ht="62.7" customHeight="1">
      <c r="A284" s="35"/>
      <c r="B284" s="36"/>
      <c r="C284" s="222" t="s">
        <v>624</v>
      </c>
      <c r="D284" s="222" t="s">
        <v>269</v>
      </c>
      <c r="E284" s="223" t="s">
        <v>704</v>
      </c>
      <c r="F284" s="224" t="s">
        <v>705</v>
      </c>
      <c r="G284" s="225" t="s">
        <v>272</v>
      </c>
      <c r="H284" s="226">
        <v>4</v>
      </c>
      <c r="I284" s="227"/>
      <c r="J284" s="228">
        <f>ROUND(I284*H284,2)</f>
        <v>0</v>
      </c>
      <c r="K284" s="224" t="s">
        <v>273</v>
      </c>
      <c r="L284" s="41"/>
      <c r="M284" s="229" t="s">
        <v>1</v>
      </c>
      <c r="N284" s="230" t="s">
        <v>38</v>
      </c>
      <c r="O284" s="88"/>
      <c r="P284" s="231">
        <f>O284*H284</f>
        <v>0</v>
      </c>
      <c r="Q284" s="231">
        <v>0</v>
      </c>
      <c r="R284" s="231">
        <f>Q284*H284</f>
        <v>0</v>
      </c>
      <c r="S284" s="231">
        <v>0</v>
      </c>
      <c r="T284" s="232">
        <f>S284*H284</f>
        <v>0</v>
      </c>
      <c r="U284" s="35"/>
      <c r="V284" s="35"/>
      <c r="W284" s="35"/>
      <c r="X284" s="35"/>
      <c r="Y284" s="35"/>
      <c r="Z284" s="35"/>
      <c r="AA284" s="35"/>
      <c r="AB284" s="35"/>
      <c r="AC284" s="35"/>
      <c r="AD284" s="35"/>
      <c r="AE284" s="35"/>
      <c r="AR284" s="233" t="s">
        <v>274</v>
      </c>
      <c r="AT284" s="233" t="s">
        <v>269</v>
      </c>
      <c r="AU284" s="233" t="s">
        <v>73</v>
      </c>
      <c r="AY284" s="14" t="s">
        <v>266</v>
      </c>
      <c r="BE284" s="234">
        <f>IF(N284="základní",J284,0)</f>
        <v>0</v>
      </c>
      <c r="BF284" s="234">
        <f>IF(N284="snížená",J284,0)</f>
        <v>0</v>
      </c>
      <c r="BG284" s="234">
        <f>IF(N284="zákl. přenesená",J284,0)</f>
        <v>0</v>
      </c>
      <c r="BH284" s="234">
        <f>IF(N284="sníž. přenesená",J284,0)</f>
        <v>0</v>
      </c>
      <c r="BI284" s="234">
        <f>IF(N284="nulová",J284,0)</f>
        <v>0</v>
      </c>
      <c r="BJ284" s="14" t="s">
        <v>81</v>
      </c>
      <c r="BK284" s="234">
        <f>ROUND(I284*H284,2)</f>
        <v>0</v>
      </c>
      <c r="BL284" s="14" t="s">
        <v>274</v>
      </c>
      <c r="BM284" s="233" t="s">
        <v>634</v>
      </c>
    </row>
    <row r="285" s="2" customFormat="1">
      <c r="A285" s="35"/>
      <c r="B285" s="36"/>
      <c r="C285" s="37"/>
      <c r="D285" s="235" t="s">
        <v>275</v>
      </c>
      <c r="E285" s="37"/>
      <c r="F285" s="236" t="s">
        <v>702</v>
      </c>
      <c r="G285" s="37"/>
      <c r="H285" s="37"/>
      <c r="I285" s="237"/>
      <c r="J285" s="37"/>
      <c r="K285" s="37"/>
      <c r="L285" s="41"/>
      <c r="M285" s="238"/>
      <c r="N285" s="239"/>
      <c r="O285" s="88"/>
      <c r="P285" s="88"/>
      <c r="Q285" s="88"/>
      <c r="R285" s="88"/>
      <c r="S285" s="88"/>
      <c r="T285" s="89"/>
      <c r="U285" s="35"/>
      <c r="V285" s="35"/>
      <c r="W285" s="35"/>
      <c r="X285" s="35"/>
      <c r="Y285" s="35"/>
      <c r="Z285" s="35"/>
      <c r="AA285" s="35"/>
      <c r="AB285" s="35"/>
      <c r="AC285" s="35"/>
      <c r="AD285" s="35"/>
      <c r="AE285" s="35"/>
      <c r="AT285" s="14" t="s">
        <v>275</v>
      </c>
      <c r="AU285" s="14" t="s">
        <v>73</v>
      </c>
    </row>
    <row r="286" s="2" customFormat="1" ht="16.5" customHeight="1">
      <c r="A286" s="35"/>
      <c r="B286" s="36"/>
      <c r="C286" s="222" t="s">
        <v>443</v>
      </c>
      <c r="D286" s="222" t="s">
        <v>269</v>
      </c>
      <c r="E286" s="223" t="s">
        <v>707</v>
      </c>
      <c r="F286" s="224" t="s">
        <v>708</v>
      </c>
      <c r="G286" s="225" t="s">
        <v>272</v>
      </c>
      <c r="H286" s="226">
        <v>12</v>
      </c>
      <c r="I286" s="227"/>
      <c r="J286" s="228">
        <f>ROUND(I286*H286,2)</f>
        <v>0</v>
      </c>
      <c r="K286" s="224" t="s">
        <v>273</v>
      </c>
      <c r="L286" s="41"/>
      <c r="M286" s="229" t="s">
        <v>1</v>
      </c>
      <c r="N286" s="230" t="s">
        <v>38</v>
      </c>
      <c r="O286" s="88"/>
      <c r="P286" s="231">
        <f>O286*H286</f>
        <v>0</v>
      </c>
      <c r="Q286" s="231">
        <v>0</v>
      </c>
      <c r="R286" s="231">
        <f>Q286*H286</f>
        <v>0</v>
      </c>
      <c r="S286" s="231">
        <v>0</v>
      </c>
      <c r="T286" s="232">
        <f>S286*H286</f>
        <v>0</v>
      </c>
      <c r="U286" s="35"/>
      <c r="V286" s="35"/>
      <c r="W286" s="35"/>
      <c r="X286" s="35"/>
      <c r="Y286" s="35"/>
      <c r="Z286" s="35"/>
      <c r="AA286" s="35"/>
      <c r="AB286" s="35"/>
      <c r="AC286" s="35"/>
      <c r="AD286" s="35"/>
      <c r="AE286" s="35"/>
      <c r="AR286" s="233" t="s">
        <v>274</v>
      </c>
      <c r="AT286" s="233" t="s">
        <v>269</v>
      </c>
      <c r="AU286" s="233" t="s">
        <v>73</v>
      </c>
      <c r="AY286" s="14" t="s">
        <v>266</v>
      </c>
      <c r="BE286" s="234">
        <f>IF(N286="základní",J286,0)</f>
        <v>0</v>
      </c>
      <c r="BF286" s="234">
        <f>IF(N286="snížená",J286,0)</f>
        <v>0</v>
      </c>
      <c r="BG286" s="234">
        <f>IF(N286="zákl. přenesená",J286,0)</f>
        <v>0</v>
      </c>
      <c r="BH286" s="234">
        <f>IF(N286="sníž. přenesená",J286,0)</f>
        <v>0</v>
      </c>
      <c r="BI286" s="234">
        <f>IF(N286="nulová",J286,0)</f>
        <v>0</v>
      </c>
      <c r="BJ286" s="14" t="s">
        <v>81</v>
      </c>
      <c r="BK286" s="234">
        <f>ROUND(I286*H286,2)</f>
        <v>0</v>
      </c>
      <c r="BL286" s="14" t="s">
        <v>274</v>
      </c>
      <c r="BM286" s="233" t="s">
        <v>637</v>
      </c>
    </row>
    <row r="287" s="2" customFormat="1">
      <c r="A287" s="35"/>
      <c r="B287" s="36"/>
      <c r="C287" s="37"/>
      <c r="D287" s="235" t="s">
        <v>275</v>
      </c>
      <c r="E287" s="37"/>
      <c r="F287" s="236" t="s">
        <v>1092</v>
      </c>
      <c r="G287" s="37"/>
      <c r="H287" s="37"/>
      <c r="I287" s="237"/>
      <c r="J287" s="37"/>
      <c r="K287" s="37"/>
      <c r="L287" s="41"/>
      <c r="M287" s="238"/>
      <c r="N287" s="239"/>
      <c r="O287" s="88"/>
      <c r="P287" s="88"/>
      <c r="Q287" s="88"/>
      <c r="R287" s="88"/>
      <c r="S287" s="88"/>
      <c r="T287" s="89"/>
      <c r="U287" s="35"/>
      <c r="V287" s="35"/>
      <c r="W287" s="35"/>
      <c r="X287" s="35"/>
      <c r="Y287" s="35"/>
      <c r="Z287" s="35"/>
      <c r="AA287" s="35"/>
      <c r="AB287" s="35"/>
      <c r="AC287" s="35"/>
      <c r="AD287" s="35"/>
      <c r="AE287" s="35"/>
      <c r="AT287" s="14" t="s">
        <v>275</v>
      </c>
      <c r="AU287" s="14" t="s">
        <v>73</v>
      </c>
    </row>
    <row r="288" s="2" customFormat="1" ht="66.75" customHeight="1">
      <c r="A288" s="35"/>
      <c r="B288" s="36"/>
      <c r="C288" s="222" t="s">
        <v>631</v>
      </c>
      <c r="D288" s="222" t="s">
        <v>269</v>
      </c>
      <c r="E288" s="223" t="s">
        <v>712</v>
      </c>
      <c r="F288" s="224" t="s">
        <v>713</v>
      </c>
      <c r="G288" s="225" t="s">
        <v>272</v>
      </c>
      <c r="H288" s="226">
        <v>12</v>
      </c>
      <c r="I288" s="227"/>
      <c r="J288" s="228">
        <f>ROUND(I288*H288,2)</f>
        <v>0</v>
      </c>
      <c r="K288" s="224" t="s">
        <v>273</v>
      </c>
      <c r="L288" s="41"/>
      <c r="M288" s="229" t="s">
        <v>1</v>
      </c>
      <c r="N288" s="230" t="s">
        <v>38</v>
      </c>
      <c r="O288" s="88"/>
      <c r="P288" s="231">
        <f>O288*H288</f>
        <v>0</v>
      </c>
      <c r="Q288" s="231">
        <v>0</v>
      </c>
      <c r="R288" s="231">
        <f>Q288*H288</f>
        <v>0</v>
      </c>
      <c r="S288" s="231">
        <v>0</v>
      </c>
      <c r="T288" s="232">
        <f>S288*H288</f>
        <v>0</v>
      </c>
      <c r="U288" s="35"/>
      <c r="V288" s="35"/>
      <c r="W288" s="35"/>
      <c r="X288" s="35"/>
      <c r="Y288" s="35"/>
      <c r="Z288" s="35"/>
      <c r="AA288" s="35"/>
      <c r="AB288" s="35"/>
      <c r="AC288" s="35"/>
      <c r="AD288" s="35"/>
      <c r="AE288" s="35"/>
      <c r="AR288" s="233" t="s">
        <v>274</v>
      </c>
      <c r="AT288" s="233" t="s">
        <v>269</v>
      </c>
      <c r="AU288" s="233" t="s">
        <v>73</v>
      </c>
      <c r="AY288" s="14" t="s">
        <v>266</v>
      </c>
      <c r="BE288" s="234">
        <f>IF(N288="základní",J288,0)</f>
        <v>0</v>
      </c>
      <c r="BF288" s="234">
        <f>IF(N288="snížená",J288,0)</f>
        <v>0</v>
      </c>
      <c r="BG288" s="234">
        <f>IF(N288="zákl. přenesená",J288,0)</f>
        <v>0</v>
      </c>
      <c r="BH288" s="234">
        <f>IF(N288="sníž. přenesená",J288,0)</f>
        <v>0</v>
      </c>
      <c r="BI288" s="234">
        <f>IF(N288="nulová",J288,0)</f>
        <v>0</v>
      </c>
      <c r="BJ288" s="14" t="s">
        <v>81</v>
      </c>
      <c r="BK288" s="234">
        <f>ROUND(I288*H288,2)</f>
        <v>0</v>
      </c>
      <c r="BL288" s="14" t="s">
        <v>274</v>
      </c>
      <c r="BM288" s="233" t="s">
        <v>642</v>
      </c>
    </row>
    <row r="289" s="2" customFormat="1">
      <c r="A289" s="35"/>
      <c r="B289" s="36"/>
      <c r="C289" s="37"/>
      <c r="D289" s="235" t="s">
        <v>275</v>
      </c>
      <c r="E289" s="37"/>
      <c r="F289" s="236" t="s">
        <v>1092</v>
      </c>
      <c r="G289" s="37"/>
      <c r="H289" s="37"/>
      <c r="I289" s="237"/>
      <c r="J289" s="37"/>
      <c r="K289" s="37"/>
      <c r="L289" s="41"/>
      <c r="M289" s="238"/>
      <c r="N289" s="239"/>
      <c r="O289" s="88"/>
      <c r="P289" s="88"/>
      <c r="Q289" s="88"/>
      <c r="R289" s="88"/>
      <c r="S289" s="88"/>
      <c r="T289" s="89"/>
      <c r="U289" s="35"/>
      <c r="V289" s="35"/>
      <c r="W289" s="35"/>
      <c r="X289" s="35"/>
      <c r="Y289" s="35"/>
      <c r="Z289" s="35"/>
      <c r="AA289" s="35"/>
      <c r="AB289" s="35"/>
      <c r="AC289" s="35"/>
      <c r="AD289" s="35"/>
      <c r="AE289" s="35"/>
      <c r="AT289" s="14" t="s">
        <v>275</v>
      </c>
      <c r="AU289" s="14" t="s">
        <v>73</v>
      </c>
    </row>
    <row r="290" s="2" customFormat="1" ht="49.05" customHeight="1">
      <c r="A290" s="35"/>
      <c r="B290" s="36"/>
      <c r="C290" s="222" t="s">
        <v>447</v>
      </c>
      <c r="D290" s="222" t="s">
        <v>269</v>
      </c>
      <c r="E290" s="223" t="s">
        <v>716</v>
      </c>
      <c r="F290" s="224" t="s">
        <v>717</v>
      </c>
      <c r="G290" s="225" t="s">
        <v>272</v>
      </c>
      <c r="H290" s="226">
        <v>4</v>
      </c>
      <c r="I290" s="227"/>
      <c r="J290" s="228">
        <f>ROUND(I290*H290,2)</f>
        <v>0</v>
      </c>
      <c r="K290" s="224" t="s">
        <v>273</v>
      </c>
      <c r="L290" s="41"/>
      <c r="M290" s="229" t="s">
        <v>1</v>
      </c>
      <c r="N290" s="230" t="s">
        <v>38</v>
      </c>
      <c r="O290" s="88"/>
      <c r="P290" s="231">
        <f>O290*H290</f>
        <v>0</v>
      </c>
      <c r="Q290" s="231">
        <v>0</v>
      </c>
      <c r="R290" s="231">
        <f>Q290*H290</f>
        <v>0</v>
      </c>
      <c r="S290" s="231">
        <v>0</v>
      </c>
      <c r="T290" s="232">
        <f>S290*H290</f>
        <v>0</v>
      </c>
      <c r="U290" s="35"/>
      <c r="V290" s="35"/>
      <c r="W290" s="35"/>
      <c r="X290" s="35"/>
      <c r="Y290" s="35"/>
      <c r="Z290" s="35"/>
      <c r="AA290" s="35"/>
      <c r="AB290" s="35"/>
      <c r="AC290" s="35"/>
      <c r="AD290" s="35"/>
      <c r="AE290" s="35"/>
      <c r="AR290" s="233" t="s">
        <v>274</v>
      </c>
      <c r="AT290" s="233" t="s">
        <v>269</v>
      </c>
      <c r="AU290" s="233" t="s">
        <v>73</v>
      </c>
      <c r="AY290" s="14" t="s">
        <v>266</v>
      </c>
      <c r="BE290" s="234">
        <f>IF(N290="základní",J290,0)</f>
        <v>0</v>
      </c>
      <c r="BF290" s="234">
        <f>IF(N290="snížená",J290,0)</f>
        <v>0</v>
      </c>
      <c r="BG290" s="234">
        <f>IF(N290="zákl. přenesená",J290,0)</f>
        <v>0</v>
      </c>
      <c r="BH290" s="234">
        <f>IF(N290="sníž. přenesená",J290,0)</f>
        <v>0</v>
      </c>
      <c r="BI290" s="234">
        <f>IF(N290="nulová",J290,0)</f>
        <v>0</v>
      </c>
      <c r="BJ290" s="14" t="s">
        <v>81</v>
      </c>
      <c r="BK290" s="234">
        <f>ROUND(I290*H290,2)</f>
        <v>0</v>
      </c>
      <c r="BL290" s="14" t="s">
        <v>274</v>
      </c>
      <c r="BM290" s="233" t="s">
        <v>645</v>
      </c>
    </row>
    <row r="291" s="2" customFormat="1">
      <c r="A291" s="35"/>
      <c r="B291" s="36"/>
      <c r="C291" s="37"/>
      <c r="D291" s="235" t="s">
        <v>275</v>
      </c>
      <c r="E291" s="37"/>
      <c r="F291" s="236" t="s">
        <v>702</v>
      </c>
      <c r="G291" s="37"/>
      <c r="H291" s="37"/>
      <c r="I291" s="237"/>
      <c r="J291" s="37"/>
      <c r="K291" s="37"/>
      <c r="L291" s="41"/>
      <c r="M291" s="238"/>
      <c r="N291" s="239"/>
      <c r="O291" s="88"/>
      <c r="P291" s="88"/>
      <c r="Q291" s="88"/>
      <c r="R291" s="88"/>
      <c r="S291" s="88"/>
      <c r="T291" s="89"/>
      <c r="U291" s="35"/>
      <c r="V291" s="35"/>
      <c r="W291" s="35"/>
      <c r="X291" s="35"/>
      <c r="Y291" s="35"/>
      <c r="Z291" s="35"/>
      <c r="AA291" s="35"/>
      <c r="AB291" s="35"/>
      <c r="AC291" s="35"/>
      <c r="AD291" s="35"/>
      <c r="AE291" s="35"/>
      <c r="AT291" s="14" t="s">
        <v>275</v>
      </c>
      <c r="AU291" s="14" t="s">
        <v>73</v>
      </c>
    </row>
    <row r="292" s="2" customFormat="1" ht="62.7" customHeight="1">
      <c r="A292" s="35"/>
      <c r="B292" s="36"/>
      <c r="C292" s="222" t="s">
        <v>638</v>
      </c>
      <c r="D292" s="222" t="s">
        <v>269</v>
      </c>
      <c r="E292" s="223" t="s">
        <v>720</v>
      </c>
      <c r="F292" s="224" t="s">
        <v>721</v>
      </c>
      <c r="G292" s="225" t="s">
        <v>272</v>
      </c>
      <c r="H292" s="226">
        <v>4</v>
      </c>
      <c r="I292" s="227"/>
      <c r="J292" s="228">
        <f>ROUND(I292*H292,2)</f>
        <v>0</v>
      </c>
      <c r="K292" s="224" t="s">
        <v>273</v>
      </c>
      <c r="L292" s="41"/>
      <c r="M292" s="229" t="s">
        <v>1</v>
      </c>
      <c r="N292" s="230" t="s">
        <v>38</v>
      </c>
      <c r="O292" s="88"/>
      <c r="P292" s="231">
        <f>O292*H292</f>
        <v>0</v>
      </c>
      <c r="Q292" s="231">
        <v>0</v>
      </c>
      <c r="R292" s="231">
        <f>Q292*H292</f>
        <v>0</v>
      </c>
      <c r="S292" s="231">
        <v>0</v>
      </c>
      <c r="T292" s="232">
        <f>S292*H292</f>
        <v>0</v>
      </c>
      <c r="U292" s="35"/>
      <c r="V292" s="35"/>
      <c r="W292" s="35"/>
      <c r="X292" s="35"/>
      <c r="Y292" s="35"/>
      <c r="Z292" s="35"/>
      <c r="AA292" s="35"/>
      <c r="AB292" s="35"/>
      <c r="AC292" s="35"/>
      <c r="AD292" s="35"/>
      <c r="AE292" s="35"/>
      <c r="AR292" s="233" t="s">
        <v>274</v>
      </c>
      <c r="AT292" s="233" t="s">
        <v>269</v>
      </c>
      <c r="AU292" s="233" t="s">
        <v>73</v>
      </c>
      <c r="AY292" s="14" t="s">
        <v>266</v>
      </c>
      <c r="BE292" s="234">
        <f>IF(N292="základní",J292,0)</f>
        <v>0</v>
      </c>
      <c r="BF292" s="234">
        <f>IF(N292="snížená",J292,0)</f>
        <v>0</v>
      </c>
      <c r="BG292" s="234">
        <f>IF(N292="zákl. přenesená",J292,0)</f>
        <v>0</v>
      </c>
      <c r="BH292" s="234">
        <f>IF(N292="sníž. přenesená",J292,0)</f>
        <v>0</v>
      </c>
      <c r="BI292" s="234">
        <f>IF(N292="nulová",J292,0)</f>
        <v>0</v>
      </c>
      <c r="BJ292" s="14" t="s">
        <v>81</v>
      </c>
      <c r="BK292" s="234">
        <f>ROUND(I292*H292,2)</f>
        <v>0</v>
      </c>
      <c r="BL292" s="14" t="s">
        <v>274</v>
      </c>
      <c r="BM292" s="233" t="s">
        <v>649</v>
      </c>
    </row>
    <row r="293" s="2" customFormat="1">
      <c r="A293" s="35"/>
      <c r="B293" s="36"/>
      <c r="C293" s="37"/>
      <c r="D293" s="235" t="s">
        <v>275</v>
      </c>
      <c r="E293" s="37"/>
      <c r="F293" s="236" t="s">
        <v>702</v>
      </c>
      <c r="G293" s="37"/>
      <c r="H293" s="37"/>
      <c r="I293" s="237"/>
      <c r="J293" s="37"/>
      <c r="K293" s="37"/>
      <c r="L293" s="41"/>
      <c r="M293" s="238"/>
      <c r="N293" s="239"/>
      <c r="O293" s="88"/>
      <c r="P293" s="88"/>
      <c r="Q293" s="88"/>
      <c r="R293" s="88"/>
      <c r="S293" s="88"/>
      <c r="T293" s="89"/>
      <c r="U293" s="35"/>
      <c r="V293" s="35"/>
      <c r="W293" s="35"/>
      <c r="X293" s="35"/>
      <c r="Y293" s="35"/>
      <c r="Z293" s="35"/>
      <c r="AA293" s="35"/>
      <c r="AB293" s="35"/>
      <c r="AC293" s="35"/>
      <c r="AD293" s="35"/>
      <c r="AE293" s="35"/>
      <c r="AT293" s="14" t="s">
        <v>275</v>
      </c>
      <c r="AU293" s="14" t="s">
        <v>73</v>
      </c>
    </row>
    <row r="294" s="2" customFormat="1" ht="90" customHeight="1">
      <c r="A294" s="35"/>
      <c r="B294" s="36"/>
      <c r="C294" s="222" t="s">
        <v>646</v>
      </c>
      <c r="D294" s="222" t="s">
        <v>269</v>
      </c>
      <c r="E294" s="223" t="s">
        <v>897</v>
      </c>
      <c r="F294" s="224" t="s">
        <v>898</v>
      </c>
      <c r="G294" s="225" t="s">
        <v>272</v>
      </c>
      <c r="H294" s="226">
        <v>8</v>
      </c>
      <c r="I294" s="227"/>
      <c r="J294" s="228">
        <f>ROUND(I294*H294,2)</f>
        <v>0</v>
      </c>
      <c r="K294" s="224" t="s">
        <v>273</v>
      </c>
      <c r="L294" s="41"/>
      <c r="M294" s="229" t="s">
        <v>1</v>
      </c>
      <c r="N294" s="230" t="s">
        <v>38</v>
      </c>
      <c r="O294" s="88"/>
      <c r="P294" s="231">
        <f>O294*H294</f>
        <v>0</v>
      </c>
      <c r="Q294" s="231">
        <v>0</v>
      </c>
      <c r="R294" s="231">
        <f>Q294*H294</f>
        <v>0</v>
      </c>
      <c r="S294" s="231">
        <v>0</v>
      </c>
      <c r="T294" s="232">
        <f>S294*H294</f>
        <v>0</v>
      </c>
      <c r="U294" s="35"/>
      <c r="V294" s="35"/>
      <c r="W294" s="35"/>
      <c r="X294" s="35"/>
      <c r="Y294" s="35"/>
      <c r="Z294" s="35"/>
      <c r="AA294" s="35"/>
      <c r="AB294" s="35"/>
      <c r="AC294" s="35"/>
      <c r="AD294" s="35"/>
      <c r="AE294" s="35"/>
      <c r="AR294" s="233" t="s">
        <v>274</v>
      </c>
      <c r="AT294" s="233" t="s">
        <v>269</v>
      </c>
      <c r="AU294" s="233" t="s">
        <v>73</v>
      </c>
      <c r="AY294" s="14" t="s">
        <v>266</v>
      </c>
      <c r="BE294" s="234">
        <f>IF(N294="základní",J294,0)</f>
        <v>0</v>
      </c>
      <c r="BF294" s="234">
        <f>IF(N294="snížená",J294,0)</f>
        <v>0</v>
      </c>
      <c r="BG294" s="234">
        <f>IF(N294="zákl. přenesená",J294,0)</f>
        <v>0</v>
      </c>
      <c r="BH294" s="234">
        <f>IF(N294="sníž. přenesená",J294,0)</f>
        <v>0</v>
      </c>
      <c r="BI294" s="234">
        <f>IF(N294="nulová",J294,0)</f>
        <v>0</v>
      </c>
      <c r="BJ294" s="14" t="s">
        <v>81</v>
      </c>
      <c r="BK294" s="234">
        <f>ROUND(I294*H294,2)</f>
        <v>0</v>
      </c>
      <c r="BL294" s="14" t="s">
        <v>274</v>
      </c>
      <c r="BM294" s="233" t="s">
        <v>656</v>
      </c>
    </row>
    <row r="295" s="2" customFormat="1">
      <c r="A295" s="35"/>
      <c r="B295" s="36"/>
      <c r="C295" s="37"/>
      <c r="D295" s="235" t="s">
        <v>275</v>
      </c>
      <c r="E295" s="37"/>
      <c r="F295" s="236" t="s">
        <v>900</v>
      </c>
      <c r="G295" s="37"/>
      <c r="H295" s="37"/>
      <c r="I295" s="237"/>
      <c r="J295" s="37"/>
      <c r="K295" s="37"/>
      <c r="L295" s="41"/>
      <c r="M295" s="238"/>
      <c r="N295" s="239"/>
      <c r="O295" s="88"/>
      <c r="P295" s="88"/>
      <c r="Q295" s="88"/>
      <c r="R295" s="88"/>
      <c r="S295" s="88"/>
      <c r="T295" s="89"/>
      <c r="U295" s="35"/>
      <c r="V295" s="35"/>
      <c r="W295" s="35"/>
      <c r="X295" s="35"/>
      <c r="Y295" s="35"/>
      <c r="Z295" s="35"/>
      <c r="AA295" s="35"/>
      <c r="AB295" s="35"/>
      <c r="AC295" s="35"/>
      <c r="AD295" s="35"/>
      <c r="AE295" s="35"/>
      <c r="AT295" s="14" t="s">
        <v>275</v>
      </c>
      <c r="AU295" s="14" t="s">
        <v>73</v>
      </c>
    </row>
    <row r="296" s="2" customFormat="1" ht="90" customHeight="1">
      <c r="A296" s="35"/>
      <c r="B296" s="36"/>
      <c r="C296" s="222" t="s">
        <v>456</v>
      </c>
      <c r="D296" s="222" t="s">
        <v>269</v>
      </c>
      <c r="E296" s="223" t="s">
        <v>901</v>
      </c>
      <c r="F296" s="224" t="s">
        <v>902</v>
      </c>
      <c r="G296" s="225" t="s">
        <v>272</v>
      </c>
      <c r="H296" s="226">
        <v>6</v>
      </c>
      <c r="I296" s="227"/>
      <c r="J296" s="228">
        <f>ROUND(I296*H296,2)</f>
        <v>0</v>
      </c>
      <c r="K296" s="224" t="s">
        <v>273</v>
      </c>
      <c r="L296" s="41"/>
      <c r="M296" s="229" t="s">
        <v>1</v>
      </c>
      <c r="N296" s="230" t="s">
        <v>38</v>
      </c>
      <c r="O296" s="88"/>
      <c r="P296" s="231">
        <f>O296*H296</f>
        <v>0</v>
      </c>
      <c r="Q296" s="231">
        <v>0</v>
      </c>
      <c r="R296" s="231">
        <f>Q296*H296</f>
        <v>0</v>
      </c>
      <c r="S296" s="231">
        <v>0</v>
      </c>
      <c r="T296" s="232">
        <f>S296*H296</f>
        <v>0</v>
      </c>
      <c r="U296" s="35"/>
      <c r="V296" s="35"/>
      <c r="W296" s="35"/>
      <c r="X296" s="35"/>
      <c r="Y296" s="35"/>
      <c r="Z296" s="35"/>
      <c r="AA296" s="35"/>
      <c r="AB296" s="35"/>
      <c r="AC296" s="35"/>
      <c r="AD296" s="35"/>
      <c r="AE296" s="35"/>
      <c r="AR296" s="233" t="s">
        <v>274</v>
      </c>
      <c r="AT296" s="233" t="s">
        <v>269</v>
      </c>
      <c r="AU296" s="233" t="s">
        <v>73</v>
      </c>
      <c r="AY296" s="14" t="s">
        <v>266</v>
      </c>
      <c r="BE296" s="234">
        <f>IF(N296="základní",J296,0)</f>
        <v>0</v>
      </c>
      <c r="BF296" s="234">
        <f>IF(N296="snížená",J296,0)</f>
        <v>0</v>
      </c>
      <c r="BG296" s="234">
        <f>IF(N296="zákl. přenesená",J296,0)</f>
        <v>0</v>
      </c>
      <c r="BH296" s="234">
        <f>IF(N296="sníž. přenesená",J296,0)</f>
        <v>0</v>
      </c>
      <c r="BI296" s="234">
        <f>IF(N296="nulová",J296,0)</f>
        <v>0</v>
      </c>
      <c r="BJ296" s="14" t="s">
        <v>81</v>
      </c>
      <c r="BK296" s="234">
        <f>ROUND(I296*H296,2)</f>
        <v>0</v>
      </c>
      <c r="BL296" s="14" t="s">
        <v>274</v>
      </c>
      <c r="BM296" s="233" t="s">
        <v>659</v>
      </c>
    </row>
    <row r="297" s="2" customFormat="1">
      <c r="A297" s="35"/>
      <c r="B297" s="36"/>
      <c r="C297" s="37"/>
      <c r="D297" s="235" t="s">
        <v>275</v>
      </c>
      <c r="E297" s="37"/>
      <c r="F297" s="236" t="s">
        <v>904</v>
      </c>
      <c r="G297" s="37"/>
      <c r="H297" s="37"/>
      <c r="I297" s="237"/>
      <c r="J297" s="37"/>
      <c r="K297" s="37"/>
      <c r="L297" s="41"/>
      <c r="M297" s="254"/>
      <c r="N297" s="255"/>
      <c r="O297" s="256"/>
      <c r="P297" s="256"/>
      <c r="Q297" s="256"/>
      <c r="R297" s="256"/>
      <c r="S297" s="256"/>
      <c r="T297" s="257"/>
      <c r="U297" s="35"/>
      <c r="V297" s="35"/>
      <c r="W297" s="35"/>
      <c r="X297" s="35"/>
      <c r="Y297" s="35"/>
      <c r="Z297" s="35"/>
      <c r="AA297" s="35"/>
      <c r="AB297" s="35"/>
      <c r="AC297" s="35"/>
      <c r="AD297" s="35"/>
      <c r="AE297" s="35"/>
      <c r="AT297" s="14" t="s">
        <v>275</v>
      </c>
      <c r="AU297" s="14" t="s">
        <v>73</v>
      </c>
    </row>
    <row r="298" s="2" customFormat="1" ht="6.96" customHeight="1">
      <c r="A298" s="35"/>
      <c r="B298" s="63"/>
      <c r="C298" s="64"/>
      <c r="D298" s="64"/>
      <c r="E298" s="64"/>
      <c r="F298" s="64"/>
      <c r="G298" s="64"/>
      <c r="H298" s="64"/>
      <c r="I298" s="64"/>
      <c r="J298" s="64"/>
      <c r="K298" s="64"/>
      <c r="L298" s="41"/>
      <c r="M298" s="35"/>
      <c r="O298" s="35"/>
      <c r="P298" s="35"/>
      <c r="Q298" s="35"/>
      <c r="R298" s="35"/>
      <c r="S298" s="35"/>
      <c r="T298" s="35"/>
      <c r="U298" s="35"/>
      <c r="V298" s="35"/>
      <c r="W298" s="35"/>
      <c r="X298" s="35"/>
      <c r="Y298" s="35"/>
      <c r="Z298" s="35"/>
      <c r="AA298" s="35"/>
      <c r="AB298" s="35"/>
      <c r="AC298" s="35"/>
      <c r="AD298" s="35"/>
      <c r="AE298" s="35"/>
    </row>
  </sheetData>
  <sheetProtection sheet="1" autoFilter="0" formatColumns="0" formatRows="0" objects="1" scenarios="1" spinCount="100000" saltValue="7HdCBtIgd6U85rZI0r0C+KoqTyOdJ63uSBkPBhqIBrAOdLZQ1MLKULhPXtTjmpe3vdyf39xxQsNSSL6G4jSFdw==" hashValue="D11yfXbrrd3qgzK9mcuhZlypVxX8JW4R9OtChoP+uLPUdjlgCkggvS43jco8Zct2a3L8yxcO4+M+pHB1YlOcuw==" algorithmName="SHA-512" password="CC35"/>
  <autoFilter ref="C115:K297"/>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110</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2" customFormat="1" ht="12" customHeight="1">
      <c r="A8" s="35"/>
      <c r="B8" s="41"/>
      <c r="C8" s="35"/>
      <c r="D8" s="148" t="s">
        <v>240</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0" t="s">
        <v>1543</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1" t="str">
        <f>'Rekapitulace stavby'!AN8</f>
        <v>9. 1. 2025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2"/>
      <c r="B27" s="153"/>
      <c r="C27" s="152"/>
      <c r="D27" s="152"/>
      <c r="E27" s="154" t="s">
        <v>1</v>
      </c>
      <c r="F27" s="154"/>
      <c r="G27" s="154"/>
      <c r="H27" s="154"/>
      <c r="I27" s="152"/>
      <c r="J27" s="152"/>
      <c r="K27" s="152"/>
      <c r="L27" s="155"/>
      <c r="S27" s="152"/>
      <c r="T27" s="152"/>
      <c r="U27" s="152"/>
      <c r="V27" s="152"/>
      <c r="W27" s="152"/>
      <c r="X27" s="152"/>
      <c r="Y27" s="152"/>
      <c r="Z27" s="152"/>
      <c r="AA27" s="152"/>
      <c r="AB27" s="152"/>
      <c r="AC27" s="152"/>
      <c r="AD27" s="152"/>
      <c r="AE27" s="152"/>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6"/>
      <c r="E29" s="156"/>
      <c r="F29" s="156"/>
      <c r="G29" s="156"/>
      <c r="H29" s="156"/>
      <c r="I29" s="156"/>
      <c r="J29" s="156"/>
      <c r="K29" s="156"/>
      <c r="L29" s="60"/>
      <c r="S29" s="35"/>
      <c r="T29" s="35"/>
      <c r="U29" s="35"/>
      <c r="V29" s="35"/>
      <c r="W29" s="35"/>
      <c r="X29" s="35"/>
      <c r="Y29" s="35"/>
      <c r="Z29" s="35"/>
      <c r="AA29" s="35"/>
      <c r="AB29" s="35"/>
      <c r="AC29" s="35"/>
      <c r="AD29" s="35"/>
      <c r="AE29" s="35"/>
    </row>
    <row r="30" s="2" customFormat="1" ht="25.44" customHeight="1">
      <c r="A30" s="35"/>
      <c r="B30" s="41"/>
      <c r="C30" s="35"/>
      <c r="D30" s="157" t="s">
        <v>33</v>
      </c>
      <c r="E30" s="35"/>
      <c r="F30" s="35"/>
      <c r="G30" s="35"/>
      <c r="H30" s="35"/>
      <c r="I30" s="35"/>
      <c r="J30" s="158">
        <f>ROUND(J119, 2)</f>
        <v>0</v>
      </c>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14.4" customHeight="1">
      <c r="A32" s="35"/>
      <c r="B32" s="41"/>
      <c r="C32" s="35"/>
      <c r="D32" s="35"/>
      <c r="E32" s="35"/>
      <c r="F32" s="159" t="s">
        <v>35</v>
      </c>
      <c r="G32" s="35"/>
      <c r="H32" s="35"/>
      <c r="I32" s="159" t="s">
        <v>34</v>
      </c>
      <c r="J32" s="159" t="s">
        <v>36</v>
      </c>
      <c r="K32" s="35"/>
      <c r="L32" s="60"/>
      <c r="S32" s="35"/>
      <c r="T32" s="35"/>
      <c r="U32" s="35"/>
      <c r="V32" s="35"/>
      <c r="W32" s="35"/>
      <c r="X32" s="35"/>
      <c r="Y32" s="35"/>
      <c r="Z32" s="35"/>
      <c r="AA32" s="35"/>
      <c r="AB32" s="35"/>
      <c r="AC32" s="35"/>
      <c r="AD32" s="35"/>
      <c r="AE32" s="35"/>
    </row>
    <row r="33" s="2" customFormat="1" ht="14.4" customHeight="1">
      <c r="A33" s="35"/>
      <c r="B33" s="41"/>
      <c r="C33" s="35"/>
      <c r="D33" s="160" t="s">
        <v>37</v>
      </c>
      <c r="E33" s="148" t="s">
        <v>38</v>
      </c>
      <c r="F33" s="161">
        <f>ROUND((SUM(BE119:BE316)),  2)</f>
        <v>0</v>
      </c>
      <c r="G33" s="35"/>
      <c r="H33" s="35"/>
      <c r="I33" s="162">
        <v>0.20999999999999999</v>
      </c>
      <c r="J33" s="161">
        <f>ROUND(((SUM(BE119:BE316))*I33),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ROUND((SUM(BF119:BF316)),  2)</f>
        <v>0</v>
      </c>
      <c r="G34" s="35"/>
      <c r="H34" s="35"/>
      <c r="I34" s="162">
        <v>0.12</v>
      </c>
      <c r="J34" s="161">
        <f>ROUND(((SUM(BF119:BF316))*I34),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ROUND((SUM(BG119:BG316)),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ROUND((SUM(BH119:BH316)),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ROUND((SUM(BI119:BI316)),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240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10 - Obnova železničního svršku Kostěnice - –Pardubice km 296,055 - 304,494</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9. 1. 2025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2" t="s">
        <v>243</v>
      </c>
      <c r="D94" s="183"/>
      <c r="E94" s="183"/>
      <c r="F94" s="183"/>
      <c r="G94" s="183"/>
      <c r="H94" s="183"/>
      <c r="I94" s="183"/>
      <c r="J94" s="184" t="s">
        <v>244</v>
      </c>
      <c r="K94" s="183"/>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5" t="s">
        <v>245</v>
      </c>
      <c r="D96" s="37"/>
      <c r="E96" s="37"/>
      <c r="F96" s="37"/>
      <c r="G96" s="37"/>
      <c r="H96" s="37"/>
      <c r="I96" s="37"/>
      <c r="J96" s="107">
        <f>J119</f>
        <v>0</v>
      </c>
      <c r="K96" s="37"/>
      <c r="L96" s="60"/>
      <c r="S96" s="35"/>
      <c r="T96" s="35"/>
      <c r="U96" s="35"/>
      <c r="V96" s="35"/>
      <c r="W96" s="35"/>
      <c r="X96" s="35"/>
      <c r="Y96" s="35"/>
      <c r="Z96" s="35"/>
      <c r="AA96" s="35"/>
      <c r="AB96" s="35"/>
      <c r="AC96" s="35"/>
      <c r="AD96" s="35"/>
      <c r="AE96" s="35"/>
      <c r="AU96" s="14" t="s">
        <v>246</v>
      </c>
    </row>
    <row r="97" s="9" customFormat="1" ht="24.96" customHeight="1">
      <c r="A97" s="9"/>
      <c r="B97" s="186"/>
      <c r="C97" s="187"/>
      <c r="D97" s="188" t="s">
        <v>247</v>
      </c>
      <c r="E97" s="189"/>
      <c r="F97" s="189"/>
      <c r="G97" s="189"/>
      <c r="H97" s="189"/>
      <c r="I97" s="189"/>
      <c r="J97" s="190">
        <f>J120</f>
        <v>0</v>
      </c>
      <c r="K97" s="187"/>
      <c r="L97" s="191"/>
      <c r="S97" s="9"/>
      <c r="T97" s="9"/>
      <c r="U97" s="9"/>
      <c r="V97" s="9"/>
      <c r="W97" s="9"/>
      <c r="X97" s="9"/>
      <c r="Y97" s="9"/>
      <c r="Z97" s="9"/>
      <c r="AA97" s="9"/>
      <c r="AB97" s="9"/>
      <c r="AC97" s="9"/>
      <c r="AD97" s="9"/>
      <c r="AE97" s="9"/>
    </row>
    <row r="98" s="9" customFormat="1" ht="24.96" customHeight="1">
      <c r="A98" s="9"/>
      <c r="B98" s="186"/>
      <c r="C98" s="187"/>
      <c r="D98" s="188" t="s">
        <v>248</v>
      </c>
      <c r="E98" s="189"/>
      <c r="F98" s="189"/>
      <c r="G98" s="189"/>
      <c r="H98" s="189"/>
      <c r="I98" s="189"/>
      <c r="J98" s="190">
        <f>J121</f>
        <v>0</v>
      </c>
      <c r="K98" s="187"/>
      <c r="L98" s="191"/>
      <c r="S98" s="9"/>
      <c r="T98" s="9"/>
      <c r="U98" s="9"/>
      <c r="V98" s="9"/>
      <c r="W98" s="9"/>
      <c r="X98" s="9"/>
      <c r="Y98" s="9"/>
      <c r="Z98" s="9"/>
      <c r="AA98" s="9"/>
      <c r="AB98" s="9"/>
      <c r="AC98" s="9"/>
      <c r="AD98" s="9"/>
      <c r="AE98" s="9"/>
    </row>
    <row r="99" s="9" customFormat="1" ht="24.96" customHeight="1">
      <c r="A99" s="9"/>
      <c r="B99" s="186"/>
      <c r="C99" s="187"/>
      <c r="D99" s="188" t="s">
        <v>1544</v>
      </c>
      <c r="E99" s="189"/>
      <c r="F99" s="189"/>
      <c r="G99" s="189"/>
      <c r="H99" s="189"/>
      <c r="I99" s="189"/>
      <c r="J99" s="190">
        <f>J238</f>
        <v>0</v>
      </c>
      <c r="K99" s="187"/>
      <c r="L99" s="191"/>
      <c r="S99" s="9"/>
      <c r="T99" s="9"/>
      <c r="U99" s="9"/>
      <c r="V99" s="9"/>
      <c r="W99" s="9"/>
      <c r="X99" s="9"/>
      <c r="Y99" s="9"/>
      <c r="Z99" s="9"/>
      <c r="AA99" s="9"/>
      <c r="AB99" s="9"/>
      <c r="AC99" s="9"/>
      <c r="AD99" s="9"/>
      <c r="AE99" s="9"/>
    </row>
    <row r="100" s="2" customFormat="1" ht="21.84" customHeight="1">
      <c r="A100" s="35"/>
      <c r="B100" s="36"/>
      <c r="C100" s="37"/>
      <c r="D100" s="37"/>
      <c r="E100" s="37"/>
      <c r="F100" s="37"/>
      <c r="G100" s="37"/>
      <c r="H100" s="37"/>
      <c r="I100" s="37"/>
      <c r="J100" s="37"/>
      <c r="K100" s="37"/>
      <c r="L100" s="60"/>
      <c r="S100" s="35"/>
      <c r="T100" s="35"/>
      <c r="U100" s="35"/>
      <c r="V100" s="35"/>
      <c r="W100" s="35"/>
      <c r="X100" s="35"/>
      <c r="Y100" s="35"/>
      <c r="Z100" s="35"/>
      <c r="AA100" s="35"/>
      <c r="AB100" s="35"/>
      <c r="AC100" s="35"/>
      <c r="AD100" s="35"/>
      <c r="AE100" s="35"/>
    </row>
    <row r="101" s="2" customFormat="1" ht="6.96" customHeight="1">
      <c r="A101" s="35"/>
      <c r="B101" s="63"/>
      <c r="C101" s="64"/>
      <c r="D101" s="64"/>
      <c r="E101" s="64"/>
      <c r="F101" s="64"/>
      <c r="G101" s="64"/>
      <c r="H101" s="64"/>
      <c r="I101" s="64"/>
      <c r="J101" s="64"/>
      <c r="K101" s="64"/>
      <c r="L101" s="60"/>
      <c r="S101" s="35"/>
      <c r="T101" s="35"/>
      <c r="U101" s="35"/>
      <c r="V101" s="35"/>
      <c r="W101" s="35"/>
      <c r="X101" s="35"/>
      <c r="Y101" s="35"/>
      <c r="Z101" s="35"/>
      <c r="AA101" s="35"/>
      <c r="AB101" s="35"/>
      <c r="AC101" s="35"/>
      <c r="AD101" s="35"/>
      <c r="AE101" s="35"/>
    </row>
    <row r="105" s="2" customFormat="1" ht="6.96" customHeight="1">
      <c r="A105" s="35"/>
      <c r="B105" s="65"/>
      <c r="C105" s="66"/>
      <c r="D105" s="66"/>
      <c r="E105" s="66"/>
      <c r="F105" s="66"/>
      <c r="G105" s="66"/>
      <c r="H105" s="66"/>
      <c r="I105" s="66"/>
      <c r="J105" s="66"/>
      <c r="K105" s="66"/>
      <c r="L105" s="60"/>
      <c r="S105" s="35"/>
      <c r="T105" s="35"/>
      <c r="U105" s="35"/>
      <c r="V105" s="35"/>
      <c r="W105" s="35"/>
      <c r="X105" s="35"/>
      <c r="Y105" s="35"/>
      <c r="Z105" s="35"/>
      <c r="AA105" s="35"/>
      <c r="AB105" s="35"/>
      <c r="AC105" s="35"/>
      <c r="AD105" s="35"/>
      <c r="AE105" s="35"/>
    </row>
    <row r="106" s="2" customFormat="1" ht="24.96" customHeight="1">
      <c r="A106" s="35"/>
      <c r="B106" s="36"/>
      <c r="C106" s="20" t="s">
        <v>251</v>
      </c>
      <c r="D106" s="37"/>
      <c r="E106" s="37"/>
      <c r="F106" s="37"/>
      <c r="G106" s="37"/>
      <c r="H106" s="37"/>
      <c r="I106" s="37"/>
      <c r="J106" s="37"/>
      <c r="K106" s="37"/>
      <c r="L106" s="60"/>
      <c r="S106" s="35"/>
      <c r="T106" s="35"/>
      <c r="U106" s="35"/>
      <c r="V106" s="35"/>
      <c r="W106" s="35"/>
      <c r="X106" s="35"/>
      <c r="Y106" s="35"/>
      <c r="Z106" s="35"/>
      <c r="AA106" s="35"/>
      <c r="AB106" s="35"/>
      <c r="AC106" s="35"/>
      <c r="AD106" s="35"/>
      <c r="AE106" s="35"/>
    </row>
    <row r="107" s="2" customFormat="1" ht="6.96" customHeight="1">
      <c r="A107" s="35"/>
      <c r="B107" s="36"/>
      <c r="C107" s="37"/>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2" customHeight="1">
      <c r="A108" s="35"/>
      <c r="B108" s="36"/>
      <c r="C108" s="29" t="s">
        <v>16</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6.5" customHeight="1">
      <c r="A109" s="35"/>
      <c r="B109" s="36"/>
      <c r="C109" s="37"/>
      <c r="D109" s="37"/>
      <c r="E109" s="181" t="str">
        <f>E7</f>
        <v>Cyklická obnova trati v úseku Choceň (včetně) – Pardubice (mimo)</v>
      </c>
      <c r="F109" s="29"/>
      <c r="G109" s="29"/>
      <c r="H109" s="29"/>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240</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30" customHeight="1">
      <c r="A111" s="35"/>
      <c r="B111" s="36"/>
      <c r="C111" s="37"/>
      <c r="D111" s="37"/>
      <c r="E111" s="73" t="str">
        <f>E9</f>
        <v>SO 10 - Obnova železničního svršku Kostěnice - –Pardubice km 296,055 - 304,494</v>
      </c>
      <c r="F111" s="37"/>
      <c r="G111" s="37"/>
      <c r="H111" s="37"/>
      <c r="I111" s="37"/>
      <c r="J111" s="37"/>
      <c r="K111" s="37"/>
      <c r="L111" s="60"/>
      <c r="S111" s="35"/>
      <c r="T111" s="35"/>
      <c r="U111" s="35"/>
      <c r="V111" s="35"/>
      <c r="W111" s="35"/>
      <c r="X111" s="35"/>
      <c r="Y111" s="35"/>
      <c r="Z111" s="35"/>
      <c r="AA111" s="35"/>
      <c r="AB111" s="35"/>
      <c r="AC111" s="35"/>
      <c r="AD111" s="35"/>
      <c r="AE111" s="35"/>
    </row>
    <row r="112" s="2" customFormat="1" ht="6.96" customHeight="1">
      <c r="A112" s="35"/>
      <c r="B112" s="36"/>
      <c r="C112" s="37"/>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2" customHeight="1">
      <c r="A113" s="35"/>
      <c r="B113" s="36"/>
      <c r="C113" s="29" t="s">
        <v>20</v>
      </c>
      <c r="D113" s="37"/>
      <c r="E113" s="37"/>
      <c r="F113" s="24" t="str">
        <f>F12</f>
        <v xml:space="preserve"> </v>
      </c>
      <c r="G113" s="37"/>
      <c r="H113" s="37"/>
      <c r="I113" s="29" t="s">
        <v>22</v>
      </c>
      <c r="J113" s="76" t="str">
        <f>IF(J12="","",J12)</f>
        <v>9. 1. 2025</v>
      </c>
      <c r="K113" s="37"/>
      <c r="L113" s="60"/>
      <c r="S113" s="35"/>
      <c r="T113" s="35"/>
      <c r="U113" s="35"/>
      <c r="V113" s="35"/>
      <c r="W113" s="35"/>
      <c r="X113" s="35"/>
      <c r="Y113" s="35"/>
      <c r="Z113" s="35"/>
      <c r="AA113" s="35"/>
      <c r="AB113" s="35"/>
      <c r="AC113" s="35"/>
      <c r="AD113" s="35"/>
      <c r="AE113" s="35"/>
    </row>
    <row r="114" s="2" customFormat="1" ht="6.96"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15.15" customHeight="1">
      <c r="A115" s="35"/>
      <c r="B115" s="36"/>
      <c r="C115" s="29" t="s">
        <v>24</v>
      </c>
      <c r="D115" s="37"/>
      <c r="E115" s="37"/>
      <c r="F115" s="24" t="str">
        <f>E15</f>
        <v xml:space="preserve"> </v>
      </c>
      <c r="G115" s="37"/>
      <c r="H115" s="37"/>
      <c r="I115" s="29" t="s">
        <v>29</v>
      </c>
      <c r="J115" s="33" t="str">
        <f>E21</f>
        <v xml:space="preserve"> </v>
      </c>
      <c r="K115" s="37"/>
      <c r="L115" s="60"/>
      <c r="S115" s="35"/>
      <c r="T115" s="35"/>
      <c r="U115" s="35"/>
      <c r="V115" s="35"/>
      <c r="W115" s="35"/>
      <c r="X115" s="35"/>
      <c r="Y115" s="35"/>
      <c r="Z115" s="35"/>
      <c r="AA115" s="35"/>
      <c r="AB115" s="35"/>
      <c r="AC115" s="35"/>
      <c r="AD115" s="35"/>
      <c r="AE115" s="35"/>
    </row>
    <row r="116" s="2" customFormat="1" ht="15.15" customHeight="1">
      <c r="A116" s="35"/>
      <c r="B116" s="36"/>
      <c r="C116" s="29" t="s">
        <v>27</v>
      </c>
      <c r="D116" s="37"/>
      <c r="E116" s="37"/>
      <c r="F116" s="24" t="str">
        <f>IF(E18="","",E18)</f>
        <v>Vyplň údaj</v>
      </c>
      <c r="G116" s="37"/>
      <c r="H116" s="37"/>
      <c r="I116" s="29" t="s">
        <v>31</v>
      </c>
      <c r="J116" s="33" t="str">
        <f>E24</f>
        <v xml:space="preserve"> </v>
      </c>
      <c r="K116" s="37"/>
      <c r="L116" s="60"/>
      <c r="S116" s="35"/>
      <c r="T116" s="35"/>
      <c r="U116" s="35"/>
      <c r="V116" s="35"/>
      <c r="W116" s="35"/>
      <c r="X116" s="35"/>
      <c r="Y116" s="35"/>
      <c r="Z116" s="35"/>
      <c r="AA116" s="35"/>
      <c r="AB116" s="35"/>
      <c r="AC116" s="35"/>
      <c r="AD116" s="35"/>
      <c r="AE116" s="35"/>
    </row>
    <row r="117" s="2" customFormat="1" ht="10.32"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11" customFormat="1" ht="29.28" customHeight="1">
      <c r="A118" s="197"/>
      <c r="B118" s="198"/>
      <c r="C118" s="199" t="s">
        <v>252</v>
      </c>
      <c r="D118" s="200" t="s">
        <v>58</v>
      </c>
      <c r="E118" s="200" t="s">
        <v>54</v>
      </c>
      <c r="F118" s="200" t="s">
        <v>55</v>
      </c>
      <c r="G118" s="200" t="s">
        <v>253</v>
      </c>
      <c r="H118" s="200" t="s">
        <v>254</v>
      </c>
      <c r="I118" s="200" t="s">
        <v>255</v>
      </c>
      <c r="J118" s="200" t="s">
        <v>244</v>
      </c>
      <c r="K118" s="201" t="s">
        <v>256</v>
      </c>
      <c r="L118" s="202"/>
      <c r="M118" s="97" t="s">
        <v>1</v>
      </c>
      <c r="N118" s="98" t="s">
        <v>37</v>
      </c>
      <c r="O118" s="98" t="s">
        <v>257</v>
      </c>
      <c r="P118" s="98" t="s">
        <v>258</v>
      </c>
      <c r="Q118" s="98" t="s">
        <v>259</v>
      </c>
      <c r="R118" s="98" t="s">
        <v>260</v>
      </c>
      <c r="S118" s="98" t="s">
        <v>261</v>
      </c>
      <c r="T118" s="99" t="s">
        <v>262</v>
      </c>
      <c r="U118" s="197"/>
      <c r="V118" s="197"/>
      <c r="W118" s="197"/>
      <c r="X118" s="197"/>
      <c r="Y118" s="197"/>
      <c r="Z118" s="197"/>
      <c r="AA118" s="197"/>
      <c r="AB118" s="197"/>
      <c r="AC118" s="197"/>
      <c r="AD118" s="197"/>
      <c r="AE118" s="197"/>
    </row>
    <row r="119" s="2" customFormat="1" ht="22.8" customHeight="1">
      <c r="A119" s="35"/>
      <c r="B119" s="36"/>
      <c r="C119" s="104" t="s">
        <v>263</v>
      </c>
      <c r="D119" s="37"/>
      <c r="E119" s="37"/>
      <c r="F119" s="37"/>
      <c r="G119" s="37"/>
      <c r="H119" s="37"/>
      <c r="I119" s="37"/>
      <c r="J119" s="203">
        <f>BK119</f>
        <v>0</v>
      </c>
      <c r="K119" s="37"/>
      <c r="L119" s="41"/>
      <c r="M119" s="100"/>
      <c r="N119" s="204"/>
      <c r="O119" s="101"/>
      <c r="P119" s="205">
        <f>P120+P121+P238</f>
        <v>0</v>
      </c>
      <c r="Q119" s="101"/>
      <c r="R119" s="205">
        <f>R120+R121+R238</f>
        <v>6213.6567999999997</v>
      </c>
      <c r="S119" s="101"/>
      <c r="T119" s="206">
        <f>T120+T121+T238</f>
        <v>0</v>
      </c>
      <c r="U119" s="35"/>
      <c r="V119" s="35"/>
      <c r="W119" s="35"/>
      <c r="X119" s="35"/>
      <c r="Y119" s="35"/>
      <c r="Z119" s="35"/>
      <c r="AA119" s="35"/>
      <c r="AB119" s="35"/>
      <c r="AC119" s="35"/>
      <c r="AD119" s="35"/>
      <c r="AE119" s="35"/>
      <c r="AT119" s="14" t="s">
        <v>72</v>
      </c>
      <c r="AU119" s="14" t="s">
        <v>246</v>
      </c>
      <c r="BK119" s="207">
        <f>BK120+BK121+BK238</f>
        <v>0</v>
      </c>
    </row>
    <row r="120" s="12" customFormat="1" ht="25.92" customHeight="1">
      <c r="A120" s="12"/>
      <c r="B120" s="208"/>
      <c r="C120" s="209"/>
      <c r="D120" s="210" t="s">
        <v>72</v>
      </c>
      <c r="E120" s="211" t="s">
        <v>264</v>
      </c>
      <c r="F120" s="211" t="s">
        <v>265</v>
      </c>
      <c r="G120" s="209"/>
      <c r="H120" s="209"/>
      <c r="I120" s="212"/>
      <c r="J120" s="213">
        <f>BK120</f>
        <v>0</v>
      </c>
      <c r="K120" s="209"/>
      <c r="L120" s="214"/>
      <c r="M120" s="215"/>
      <c r="N120" s="216"/>
      <c r="O120" s="216"/>
      <c r="P120" s="217">
        <v>0</v>
      </c>
      <c r="Q120" s="216"/>
      <c r="R120" s="217">
        <v>0</v>
      </c>
      <c r="S120" s="216"/>
      <c r="T120" s="218">
        <v>0</v>
      </c>
      <c r="U120" s="12"/>
      <c r="V120" s="12"/>
      <c r="W120" s="12"/>
      <c r="X120" s="12"/>
      <c r="Y120" s="12"/>
      <c r="Z120" s="12"/>
      <c r="AA120" s="12"/>
      <c r="AB120" s="12"/>
      <c r="AC120" s="12"/>
      <c r="AD120" s="12"/>
      <c r="AE120" s="12"/>
      <c r="AR120" s="219" t="s">
        <v>81</v>
      </c>
      <c r="AT120" s="220" t="s">
        <v>72</v>
      </c>
      <c r="AU120" s="220" t="s">
        <v>73</v>
      </c>
      <c r="AY120" s="219" t="s">
        <v>266</v>
      </c>
      <c r="BK120" s="221">
        <v>0</v>
      </c>
    </row>
    <row r="121" s="12" customFormat="1" ht="25.92" customHeight="1">
      <c r="A121" s="12"/>
      <c r="B121" s="208"/>
      <c r="C121" s="209"/>
      <c r="D121" s="210" t="s">
        <v>72</v>
      </c>
      <c r="E121" s="211" t="s">
        <v>267</v>
      </c>
      <c r="F121" s="211" t="s">
        <v>268</v>
      </c>
      <c r="G121" s="209"/>
      <c r="H121" s="209"/>
      <c r="I121" s="212"/>
      <c r="J121" s="213">
        <f>BK121</f>
        <v>0</v>
      </c>
      <c r="K121" s="209"/>
      <c r="L121" s="214"/>
      <c r="M121" s="215"/>
      <c r="N121" s="216"/>
      <c r="O121" s="216"/>
      <c r="P121" s="217">
        <f>SUM(P122:P237)</f>
        <v>0</v>
      </c>
      <c r="Q121" s="216"/>
      <c r="R121" s="217">
        <f>SUM(R122:R237)</f>
        <v>6020</v>
      </c>
      <c r="S121" s="216"/>
      <c r="T121" s="218">
        <f>SUM(T122:T237)</f>
        <v>0</v>
      </c>
      <c r="U121" s="12"/>
      <c r="V121" s="12"/>
      <c r="W121" s="12"/>
      <c r="X121" s="12"/>
      <c r="Y121" s="12"/>
      <c r="Z121" s="12"/>
      <c r="AA121" s="12"/>
      <c r="AB121" s="12"/>
      <c r="AC121" s="12"/>
      <c r="AD121" s="12"/>
      <c r="AE121" s="12"/>
      <c r="AR121" s="219" t="s">
        <v>81</v>
      </c>
      <c r="AT121" s="220" t="s">
        <v>72</v>
      </c>
      <c r="AU121" s="220" t="s">
        <v>73</v>
      </c>
      <c r="AY121" s="219" t="s">
        <v>266</v>
      </c>
      <c r="BK121" s="221">
        <f>SUM(BK122:BK237)</f>
        <v>0</v>
      </c>
    </row>
    <row r="122" s="2" customFormat="1" ht="49.05" customHeight="1">
      <c r="A122" s="35"/>
      <c r="B122" s="36"/>
      <c r="C122" s="222" t="s">
        <v>81</v>
      </c>
      <c r="D122" s="222" t="s">
        <v>269</v>
      </c>
      <c r="E122" s="223" t="s">
        <v>270</v>
      </c>
      <c r="F122" s="224" t="s">
        <v>271</v>
      </c>
      <c r="G122" s="225" t="s">
        <v>272</v>
      </c>
      <c r="H122" s="226">
        <v>84</v>
      </c>
      <c r="I122" s="227"/>
      <c r="J122" s="228">
        <f>ROUND(I122*H122,2)</f>
        <v>0</v>
      </c>
      <c r="K122" s="224" t="s">
        <v>273</v>
      </c>
      <c r="L122" s="41"/>
      <c r="M122" s="229" t="s">
        <v>1</v>
      </c>
      <c r="N122" s="230" t="s">
        <v>38</v>
      </c>
      <c r="O122" s="88"/>
      <c r="P122" s="231">
        <f>O122*H122</f>
        <v>0</v>
      </c>
      <c r="Q122" s="231">
        <v>0</v>
      </c>
      <c r="R122" s="231">
        <f>Q122*H122</f>
        <v>0</v>
      </c>
      <c r="S122" s="231">
        <v>0</v>
      </c>
      <c r="T122" s="232">
        <f>S122*H122</f>
        <v>0</v>
      </c>
      <c r="U122" s="35"/>
      <c r="V122" s="35"/>
      <c r="W122" s="35"/>
      <c r="X122" s="35"/>
      <c r="Y122" s="35"/>
      <c r="Z122" s="35"/>
      <c r="AA122" s="35"/>
      <c r="AB122" s="35"/>
      <c r="AC122" s="35"/>
      <c r="AD122" s="35"/>
      <c r="AE122" s="35"/>
      <c r="AR122" s="233" t="s">
        <v>274</v>
      </c>
      <c r="AT122" s="233" t="s">
        <v>269</v>
      </c>
      <c r="AU122" s="233" t="s">
        <v>81</v>
      </c>
      <c r="AY122" s="14" t="s">
        <v>266</v>
      </c>
      <c r="BE122" s="234">
        <f>IF(N122="základní",J122,0)</f>
        <v>0</v>
      </c>
      <c r="BF122" s="234">
        <f>IF(N122="snížená",J122,0)</f>
        <v>0</v>
      </c>
      <c r="BG122" s="234">
        <f>IF(N122="zákl. přenesená",J122,0)</f>
        <v>0</v>
      </c>
      <c r="BH122" s="234">
        <f>IF(N122="sníž. přenesená",J122,0)</f>
        <v>0</v>
      </c>
      <c r="BI122" s="234">
        <f>IF(N122="nulová",J122,0)</f>
        <v>0</v>
      </c>
      <c r="BJ122" s="14" t="s">
        <v>81</v>
      </c>
      <c r="BK122" s="234">
        <f>ROUND(I122*H122,2)</f>
        <v>0</v>
      </c>
      <c r="BL122" s="14" t="s">
        <v>274</v>
      </c>
      <c r="BM122" s="233" t="s">
        <v>83</v>
      </c>
    </row>
    <row r="123" s="2" customFormat="1">
      <c r="A123" s="35"/>
      <c r="B123" s="36"/>
      <c r="C123" s="37"/>
      <c r="D123" s="235" t="s">
        <v>275</v>
      </c>
      <c r="E123" s="37"/>
      <c r="F123" s="236" t="s">
        <v>1545</v>
      </c>
      <c r="G123" s="37"/>
      <c r="H123" s="37"/>
      <c r="I123" s="237"/>
      <c r="J123" s="37"/>
      <c r="K123" s="37"/>
      <c r="L123" s="41"/>
      <c r="M123" s="238"/>
      <c r="N123" s="239"/>
      <c r="O123" s="88"/>
      <c r="P123" s="88"/>
      <c r="Q123" s="88"/>
      <c r="R123" s="88"/>
      <c r="S123" s="88"/>
      <c r="T123" s="89"/>
      <c r="U123" s="35"/>
      <c r="V123" s="35"/>
      <c r="W123" s="35"/>
      <c r="X123" s="35"/>
      <c r="Y123" s="35"/>
      <c r="Z123" s="35"/>
      <c r="AA123" s="35"/>
      <c r="AB123" s="35"/>
      <c r="AC123" s="35"/>
      <c r="AD123" s="35"/>
      <c r="AE123" s="35"/>
      <c r="AT123" s="14" t="s">
        <v>275</v>
      </c>
      <c r="AU123" s="14" t="s">
        <v>81</v>
      </c>
    </row>
    <row r="124" s="2" customFormat="1" ht="234.75" customHeight="1">
      <c r="A124" s="35"/>
      <c r="B124" s="36"/>
      <c r="C124" s="222" t="s">
        <v>81</v>
      </c>
      <c r="D124" s="222" t="s">
        <v>269</v>
      </c>
      <c r="E124" s="223" t="s">
        <v>910</v>
      </c>
      <c r="F124" s="224" t="s">
        <v>911</v>
      </c>
      <c r="G124" s="225" t="s">
        <v>289</v>
      </c>
      <c r="H124" s="226">
        <v>1.2</v>
      </c>
      <c r="I124" s="227"/>
      <c r="J124" s="228">
        <f>ROUND(I124*H124,2)</f>
        <v>0</v>
      </c>
      <c r="K124" s="224" t="s">
        <v>273</v>
      </c>
      <c r="L124" s="41"/>
      <c r="M124" s="229" t="s">
        <v>1</v>
      </c>
      <c r="N124" s="230" t="s">
        <v>38</v>
      </c>
      <c r="O124" s="88"/>
      <c r="P124" s="231">
        <f>O124*H124</f>
        <v>0</v>
      </c>
      <c r="Q124" s="231">
        <v>0</v>
      </c>
      <c r="R124" s="231">
        <f>Q124*H124</f>
        <v>0</v>
      </c>
      <c r="S124" s="231">
        <v>0</v>
      </c>
      <c r="T124" s="232">
        <f>S124*H124</f>
        <v>0</v>
      </c>
      <c r="U124" s="35"/>
      <c r="V124" s="35"/>
      <c r="W124" s="35"/>
      <c r="X124" s="35"/>
      <c r="Y124" s="35"/>
      <c r="Z124" s="35"/>
      <c r="AA124" s="35"/>
      <c r="AB124" s="35"/>
      <c r="AC124" s="35"/>
      <c r="AD124" s="35"/>
      <c r="AE124" s="35"/>
      <c r="AR124" s="233" t="s">
        <v>274</v>
      </c>
      <c r="AT124" s="233" t="s">
        <v>269</v>
      </c>
      <c r="AU124" s="233" t="s">
        <v>81</v>
      </c>
      <c r="AY124" s="14" t="s">
        <v>266</v>
      </c>
      <c r="BE124" s="234">
        <f>IF(N124="základní",J124,0)</f>
        <v>0</v>
      </c>
      <c r="BF124" s="234">
        <f>IF(N124="snížená",J124,0)</f>
        <v>0</v>
      </c>
      <c r="BG124" s="234">
        <f>IF(N124="zákl. přenesená",J124,0)</f>
        <v>0</v>
      </c>
      <c r="BH124" s="234">
        <f>IF(N124="sníž. přenesená",J124,0)</f>
        <v>0</v>
      </c>
      <c r="BI124" s="234">
        <f>IF(N124="nulová",J124,0)</f>
        <v>0</v>
      </c>
      <c r="BJ124" s="14" t="s">
        <v>81</v>
      </c>
      <c r="BK124" s="234">
        <f>ROUND(I124*H124,2)</f>
        <v>0</v>
      </c>
      <c r="BL124" s="14" t="s">
        <v>274</v>
      </c>
      <c r="BM124" s="233" t="s">
        <v>274</v>
      </c>
    </row>
    <row r="125" s="2" customFormat="1">
      <c r="A125" s="35"/>
      <c r="B125" s="36"/>
      <c r="C125" s="37"/>
      <c r="D125" s="235" t="s">
        <v>275</v>
      </c>
      <c r="E125" s="37"/>
      <c r="F125" s="236" t="s">
        <v>1546</v>
      </c>
      <c r="G125" s="37"/>
      <c r="H125" s="37"/>
      <c r="I125" s="237"/>
      <c r="J125" s="37"/>
      <c r="K125" s="37"/>
      <c r="L125" s="41"/>
      <c r="M125" s="238"/>
      <c r="N125" s="239"/>
      <c r="O125" s="88"/>
      <c r="P125" s="88"/>
      <c r="Q125" s="88"/>
      <c r="R125" s="88"/>
      <c r="S125" s="88"/>
      <c r="T125" s="89"/>
      <c r="U125" s="35"/>
      <c r="V125" s="35"/>
      <c r="W125" s="35"/>
      <c r="X125" s="35"/>
      <c r="Y125" s="35"/>
      <c r="Z125" s="35"/>
      <c r="AA125" s="35"/>
      <c r="AB125" s="35"/>
      <c r="AC125" s="35"/>
      <c r="AD125" s="35"/>
      <c r="AE125" s="35"/>
      <c r="AT125" s="14" t="s">
        <v>275</v>
      </c>
      <c r="AU125" s="14" t="s">
        <v>81</v>
      </c>
    </row>
    <row r="126" s="2" customFormat="1" ht="76.35" customHeight="1">
      <c r="A126" s="35"/>
      <c r="B126" s="36"/>
      <c r="C126" s="222" t="s">
        <v>83</v>
      </c>
      <c r="D126" s="222" t="s">
        <v>269</v>
      </c>
      <c r="E126" s="223" t="s">
        <v>913</v>
      </c>
      <c r="F126" s="224" t="s">
        <v>914</v>
      </c>
      <c r="G126" s="225" t="s">
        <v>296</v>
      </c>
      <c r="H126" s="226">
        <v>705.60000000000002</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274</v>
      </c>
      <c r="AT126" s="233" t="s">
        <v>269</v>
      </c>
      <c r="AU126" s="233" t="s">
        <v>81</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274</v>
      </c>
      <c r="BM126" s="233" t="s">
        <v>283</v>
      </c>
    </row>
    <row r="127" s="2" customFormat="1">
      <c r="A127" s="35"/>
      <c r="B127" s="36"/>
      <c r="C127" s="37"/>
      <c r="D127" s="235" t="s">
        <v>275</v>
      </c>
      <c r="E127" s="37"/>
      <c r="F127" s="236" t="s">
        <v>1547</v>
      </c>
      <c r="G127" s="37"/>
      <c r="H127" s="37"/>
      <c r="I127" s="237"/>
      <c r="J127" s="37"/>
      <c r="K127" s="37"/>
      <c r="L127" s="41"/>
      <c r="M127" s="238"/>
      <c r="N127" s="239"/>
      <c r="O127" s="88"/>
      <c r="P127" s="88"/>
      <c r="Q127" s="88"/>
      <c r="R127" s="88"/>
      <c r="S127" s="88"/>
      <c r="T127" s="89"/>
      <c r="U127" s="35"/>
      <c r="V127" s="35"/>
      <c r="W127" s="35"/>
      <c r="X127" s="35"/>
      <c r="Y127" s="35"/>
      <c r="Z127" s="35"/>
      <c r="AA127" s="35"/>
      <c r="AB127" s="35"/>
      <c r="AC127" s="35"/>
      <c r="AD127" s="35"/>
      <c r="AE127" s="35"/>
      <c r="AT127" s="14" t="s">
        <v>275</v>
      </c>
      <c r="AU127" s="14" t="s">
        <v>81</v>
      </c>
    </row>
    <row r="128" s="2" customFormat="1" ht="101.25" customHeight="1">
      <c r="A128" s="35"/>
      <c r="B128" s="36"/>
      <c r="C128" s="222" t="s">
        <v>137</v>
      </c>
      <c r="D128" s="222" t="s">
        <v>269</v>
      </c>
      <c r="E128" s="223" t="s">
        <v>300</v>
      </c>
      <c r="F128" s="224" t="s">
        <v>301</v>
      </c>
      <c r="G128" s="225" t="s">
        <v>302</v>
      </c>
      <c r="H128" s="226">
        <v>544.32000000000005</v>
      </c>
      <c r="I128" s="227"/>
      <c r="J128" s="228">
        <f>ROUND(I128*H128,2)</f>
        <v>0</v>
      </c>
      <c r="K128" s="224" t="s">
        <v>273</v>
      </c>
      <c r="L128" s="41"/>
      <c r="M128" s="229" t="s">
        <v>1</v>
      </c>
      <c r="N128" s="230"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274</v>
      </c>
      <c r="AT128" s="233" t="s">
        <v>269</v>
      </c>
      <c r="AU128" s="233" t="s">
        <v>81</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274</v>
      </c>
      <c r="BM128" s="233" t="s">
        <v>286</v>
      </c>
    </row>
    <row r="129" s="2" customFormat="1">
      <c r="A129" s="35"/>
      <c r="B129" s="36"/>
      <c r="C129" s="37"/>
      <c r="D129" s="235" t="s">
        <v>275</v>
      </c>
      <c r="E129" s="37"/>
      <c r="F129" s="236" t="s">
        <v>1548</v>
      </c>
      <c r="G129" s="37"/>
      <c r="H129" s="37"/>
      <c r="I129" s="237"/>
      <c r="J129" s="37"/>
      <c r="K129" s="37"/>
      <c r="L129" s="41"/>
      <c r="M129" s="238"/>
      <c r="N129" s="239"/>
      <c r="O129" s="88"/>
      <c r="P129" s="88"/>
      <c r="Q129" s="88"/>
      <c r="R129" s="88"/>
      <c r="S129" s="88"/>
      <c r="T129" s="89"/>
      <c r="U129" s="35"/>
      <c r="V129" s="35"/>
      <c r="W129" s="35"/>
      <c r="X129" s="35"/>
      <c r="Y129" s="35"/>
      <c r="Z129" s="35"/>
      <c r="AA129" s="35"/>
      <c r="AB129" s="35"/>
      <c r="AC129" s="35"/>
      <c r="AD129" s="35"/>
      <c r="AE129" s="35"/>
      <c r="AT129" s="14" t="s">
        <v>275</v>
      </c>
      <c r="AU129" s="14" t="s">
        <v>81</v>
      </c>
    </row>
    <row r="130" s="2" customFormat="1" ht="78" customHeight="1">
      <c r="A130" s="35"/>
      <c r="B130" s="36"/>
      <c r="C130" s="222" t="s">
        <v>274</v>
      </c>
      <c r="D130" s="222" t="s">
        <v>269</v>
      </c>
      <c r="E130" s="223" t="s">
        <v>305</v>
      </c>
      <c r="F130" s="224" t="s">
        <v>306</v>
      </c>
      <c r="G130" s="225" t="s">
        <v>302</v>
      </c>
      <c r="H130" s="226">
        <v>544.32000000000005</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274</v>
      </c>
      <c r="AT130" s="233" t="s">
        <v>269</v>
      </c>
      <c r="AU130" s="233" t="s">
        <v>81</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274</v>
      </c>
      <c r="BM130" s="233" t="s">
        <v>290</v>
      </c>
    </row>
    <row r="131" s="2" customFormat="1">
      <c r="A131" s="35"/>
      <c r="B131" s="36"/>
      <c r="C131" s="37"/>
      <c r="D131" s="235" t="s">
        <v>275</v>
      </c>
      <c r="E131" s="37"/>
      <c r="F131" s="236" t="s">
        <v>1549</v>
      </c>
      <c r="G131" s="37"/>
      <c r="H131" s="37"/>
      <c r="I131" s="237"/>
      <c r="J131" s="37"/>
      <c r="K131" s="37"/>
      <c r="L131" s="41"/>
      <c r="M131" s="238"/>
      <c r="N131" s="239"/>
      <c r="O131" s="88"/>
      <c r="P131" s="88"/>
      <c r="Q131" s="88"/>
      <c r="R131" s="88"/>
      <c r="S131" s="88"/>
      <c r="T131" s="89"/>
      <c r="U131" s="35"/>
      <c r="V131" s="35"/>
      <c r="W131" s="35"/>
      <c r="X131" s="35"/>
      <c r="Y131" s="35"/>
      <c r="Z131" s="35"/>
      <c r="AA131" s="35"/>
      <c r="AB131" s="35"/>
      <c r="AC131" s="35"/>
      <c r="AD131" s="35"/>
      <c r="AE131" s="35"/>
      <c r="AT131" s="14" t="s">
        <v>275</v>
      </c>
      <c r="AU131" s="14" t="s">
        <v>81</v>
      </c>
    </row>
    <row r="132" s="2" customFormat="1" ht="101.25" customHeight="1">
      <c r="A132" s="35"/>
      <c r="B132" s="36"/>
      <c r="C132" s="222" t="s">
        <v>267</v>
      </c>
      <c r="D132" s="222" t="s">
        <v>269</v>
      </c>
      <c r="E132" s="223" t="s">
        <v>300</v>
      </c>
      <c r="F132" s="224" t="s">
        <v>301</v>
      </c>
      <c r="G132" s="225" t="s">
        <v>302</v>
      </c>
      <c r="H132" s="226">
        <v>544.32000000000005</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274</v>
      </c>
      <c r="AT132" s="233" t="s">
        <v>269</v>
      </c>
      <c r="AU132" s="233" t="s">
        <v>81</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274</v>
      </c>
      <c r="BM132" s="233" t="s">
        <v>8</v>
      </c>
    </row>
    <row r="133" s="2" customFormat="1">
      <c r="A133" s="35"/>
      <c r="B133" s="36"/>
      <c r="C133" s="37"/>
      <c r="D133" s="235" t="s">
        <v>275</v>
      </c>
      <c r="E133" s="37"/>
      <c r="F133" s="236" t="s">
        <v>1550</v>
      </c>
      <c r="G133" s="37"/>
      <c r="H133" s="37"/>
      <c r="I133" s="237"/>
      <c r="J133" s="37"/>
      <c r="K133" s="37"/>
      <c r="L133" s="41"/>
      <c r="M133" s="238"/>
      <c r="N133" s="239"/>
      <c r="O133" s="88"/>
      <c r="P133" s="88"/>
      <c r="Q133" s="88"/>
      <c r="R133" s="88"/>
      <c r="S133" s="88"/>
      <c r="T133" s="89"/>
      <c r="U133" s="35"/>
      <c r="V133" s="35"/>
      <c r="W133" s="35"/>
      <c r="X133" s="35"/>
      <c r="Y133" s="35"/>
      <c r="Z133" s="35"/>
      <c r="AA133" s="35"/>
      <c r="AB133" s="35"/>
      <c r="AC133" s="35"/>
      <c r="AD133" s="35"/>
      <c r="AE133" s="35"/>
      <c r="AT133" s="14" t="s">
        <v>275</v>
      </c>
      <c r="AU133" s="14" t="s">
        <v>81</v>
      </c>
    </row>
    <row r="134" s="2" customFormat="1" ht="111.75" customHeight="1">
      <c r="A134" s="35"/>
      <c r="B134" s="36"/>
      <c r="C134" s="222" t="s">
        <v>283</v>
      </c>
      <c r="D134" s="222" t="s">
        <v>269</v>
      </c>
      <c r="E134" s="223" t="s">
        <v>312</v>
      </c>
      <c r="F134" s="224" t="s">
        <v>313</v>
      </c>
      <c r="G134" s="225" t="s">
        <v>302</v>
      </c>
      <c r="H134" s="226">
        <v>544.32000000000005</v>
      </c>
      <c r="I134" s="227"/>
      <c r="J134" s="228">
        <f>ROUND(I134*H134,2)</f>
        <v>0</v>
      </c>
      <c r="K134" s="224" t="s">
        <v>273</v>
      </c>
      <c r="L134" s="41"/>
      <c r="M134" s="229" t="s">
        <v>1</v>
      </c>
      <c r="N134" s="230"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274</v>
      </c>
      <c r="AT134" s="233" t="s">
        <v>269</v>
      </c>
      <c r="AU134" s="233" t="s">
        <v>81</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274</v>
      </c>
      <c r="BM134" s="233" t="s">
        <v>918</v>
      </c>
    </row>
    <row r="135" s="2" customFormat="1">
      <c r="A135" s="35"/>
      <c r="B135" s="36"/>
      <c r="C135" s="37"/>
      <c r="D135" s="235" t="s">
        <v>275</v>
      </c>
      <c r="E135" s="37"/>
      <c r="F135" s="236" t="s">
        <v>1551</v>
      </c>
      <c r="G135" s="37"/>
      <c r="H135" s="37"/>
      <c r="I135" s="237"/>
      <c r="J135" s="37"/>
      <c r="K135" s="37"/>
      <c r="L135" s="41"/>
      <c r="M135" s="238"/>
      <c r="N135" s="239"/>
      <c r="O135" s="88"/>
      <c r="P135" s="88"/>
      <c r="Q135" s="88"/>
      <c r="R135" s="88"/>
      <c r="S135" s="88"/>
      <c r="T135" s="89"/>
      <c r="U135" s="35"/>
      <c r="V135" s="35"/>
      <c r="W135" s="35"/>
      <c r="X135" s="35"/>
      <c r="Y135" s="35"/>
      <c r="Z135" s="35"/>
      <c r="AA135" s="35"/>
      <c r="AB135" s="35"/>
      <c r="AC135" s="35"/>
      <c r="AD135" s="35"/>
      <c r="AE135" s="35"/>
      <c r="AT135" s="14" t="s">
        <v>275</v>
      </c>
      <c r="AU135" s="14" t="s">
        <v>81</v>
      </c>
    </row>
    <row r="136" s="2" customFormat="1" ht="100.5" customHeight="1">
      <c r="A136" s="35"/>
      <c r="B136" s="36"/>
      <c r="C136" s="222" t="s">
        <v>917</v>
      </c>
      <c r="D136" s="222" t="s">
        <v>269</v>
      </c>
      <c r="E136" s="223" t="s">
        <v>317</v>
      </c>
      <c r="F136" s="224" t="s">
        <v>318</v>
      </c>
      <c r="G136" s="225" t="s">
        <v>302</v>
      </c>
      <c r="H136" s="226">
        <v>544.32000000000005</v>
      </c>
      <c r="I136" s="227"/>
      <c r="J136" s="228">
        <f>ROUND(I136*H136,2)</f>
        <v>0</v>
      </c>
      <c r="K136" s="224" t="s">
        <v>273</v>
      </c>
      <c r="L136" s="41"/>
      <c r="M136" s="229" t="s">
        <v>1</v>
      </c>
      <c r="N136" s="230"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274</v>
      </c>
      <c r="AT136" s="233" t="s">
        <v>269</v>
      </c>
      <c r="AU136" s="233" t="s">
        <v>81</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274</v>
      </c>
      <c r="BM136" s="233" t="s">
        <v>297</v>
      </c>
    </row>
    <row r="137" s="2" customFormat="1">
      <c r="A137" s="35"/>
      <c r="B137" s="36"/>
      <c r="C137" s="37"/>
      <c r="D137" s="235" t="s">
        <v>275</v>
      </c>
      <c r="E137" s="37"/>
      <c r="F137" s="236" t="s">
        <v>1552</v>
      </c>
      <c r="G137" s="37"/>
      <c r="H137" s="37"/>
      <c r="I137" s="237"/>
      <c r="J137" s="37"/>
      <c r="K137" s="37"/>
      <c r="L137" s="41"/>
      <c r="M137" s="238"/>
      <c r="N137" s="239"/>
      <c r="O137" s="88"/>
      <c r="P137" s="88"/>
      <c r="Q137" s="88"/>
      <c r="R137" s="88"/>
      <c r="S137" s="88"/>
      <c r="T137" s="89"/>
      <c r="U137" s="35"/>
      <c r="V137" s="35"/>
      <c r="W137" s="35"/>
      <c r="X137" s="35"/>
      <c r="Y137" s="35"/>
      <c r="Z137" s="35"/>
      <c r="AA137" s="35"/>
      <c r="AB137" s="35"/>
      <c r="AC137" s="35"/>
      <c r="AD137" s="35"/>
      <c r="AE137" s="35"/>
      <c r="AT137" s="14" t="s">
        <v>275</v>
      </c>
      <c r="AU137" s="14" t="s">
        <v>81</v>
      </c>
    </row>
    <row r="138" s="2" customFormat="1" ht="76.35" customHeight="1">
      <c r="A138" s="35"/>
      <c r="B138" s="36"/>
      <c r="C138" s="222" t="s">
        <v>286</v>
      </c>
      <c r="D138" s="222" t="s">
        <v>269</v>
      </c>
      <c r="E138" s="223" t="s">
        <v>582</v>
      </c>
      <c r="F138" s="224" t="s">
        <v>583</v>
      </c>
      <c r="G138" s="225" t="s">
        <v>296</v>
      </c>
      <c r="H138" s="226">
        <v>1008</v>
      </c>
      <c r="I138" s="227"/>
      <c r="J138" s="228">
        <f>ROUND(I138*H138,2)</f>
        <v>0</v>
      </c>
      <c r="K138" s="224" t="s">
        <v>273</v>
      </c>
      <c r="L138" s="41"/>
      <c r="M138" s="229" t="s">
        <v>1</v>
      </c>
      <c r="N138" s="230"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274</v>
      </c>
      <c r="AT138" s="233" t="s">
        <v>269</v>
      </c>
      <c r="AU138" s="233" t="s">
        <v>81</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274</v>
      </c>
      <c r="BM138" s="233" t="s">
        <v>303</v>
      </c>
    </row>
    <row r="139" s="2" customFormat="1">
      <c r="A139" s="35"/>
      <c r="B139" s="36"/>
      <c r="C139" s="37"/>
      <c r="D139" s="235" t="s">
        <v>275</v>
      </c>
      <c r="E139" s="37"/>
      <c r="F139" s="236" t="s">
        <v>1553</v>
      </c>
      <c r="G139" s="37"/>
      <c r="H139" s="37"/>
      <c r="I139" s="237"/>
      <c r="J139" s="37"/>
      <c r="K139" s="37"/>
      <c r="L139" s="41"/>
      <c r="M139" s="238"/>
      <c r="N139" s="239"/>
      <c r="O139" s="88"/>
      <c r="P139" s="88"/>
      <c r="Q139" s="88"/>
      <c r="R139" s="88"/>
      <c r="S139" s="88"/>
      <c r="T139" s="89"/>
      <c r="U139" s="35"/>
      <c r="V139" s="35"/>
      <c r="W139" s="35"/>
      <c r="X139" s="35"/>
      <c r="Y139" s="35"/>
      <c r="Z139" s="35"/>
      <c r="AA139" s="35"/>
      <c r="AB139" s="35"/>
      <c r="AC139" s="35"/>
      <c r="AD139" s="35"/>
      <c r="AE139" s="35"/>
      <c r="AT139" s="14" t="s">
        <v>275</v>
      </c>
      <c r="AU139" s="14" t="s">
        <v>81</v>
      </c>
    </row>
    <row r="140" s="2" customFormat="1" ht="21.75" customHeight="1">
      <c r="A140" s="35"/>
      <c r="B140" s="36"/>
      <c r="C140" s="240" t="s">
        <v>299</v>
      </c>
      <c r="D140" s="240" t="s">
        <v>329</v>
      </c>
      <c r="E140" s="241" t="s">
        <v>330</v>
      </c>
      <c r="F140" s="242" t="s">
        <v>331</v>
      </c>
      <c r="G140" s="243" t="s">
        <v>302</v>
      </c>
      <c r="H140" s="244">
        <v>2016</v>
      </c>
      <c r="I140" s="245"/>
      <c r="J140" s="246">
        <f>ROUND(I140*H140,2)</f>
        <v>0</v>
      </c>
      <c r="K140" s="242" t="s">
        <v>273</v>
      </c>
      <c r="L140" s="247"/>
      <c r="M140" s="248" t="s">
        <v>1</v>
      </c>
      <c r="N140" s="249" t="s">
        <v>38</v>
      </c>
      <c r="O140" s="88"/>
      <c r="P140" s="231">
        <f>O140*H140</f>
        <v>0</v>
      </c>
      <c r="Q140" s="231">
        <v>1</v>
      </c>
      <c r="R140" s="231">
        <f>Q140*H140</f>
        <v>2016</v>
      </c>
      <c r="S140" s="231">
        <v>0</v>
      </c>
      <c r="T140" s="232">
        <f>S140*H140</f>
        <v>0</v>
      </c>
      <c r="U140" s="35"/>
      <c r="V140" s="35"/>
      <c r="W140" s="35"/>
      <c r="X140" s="35"/>
      <c r="Y140" s="35"/>
      <c r="Z140" s="35"/>
      <c r="AA140" s="35"/>
      <c r="AB140" s="35"/>
      <c r="AC140" s="35"/>
      <c r="AD140" s="35"/>
      <c r="AE140" s="35"/>
      <c r="AR140" s="233" t="s">
        <v>286</v>
      </c>
      <c r="AT140" s="233" t="s">
        <v>329</v>
      </c>
      <c r="AU140" s="233" t="s">
        <v>81</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274</v>
      </c>
      <c r="BM140" s="233" t="s">
        <v>307</v>
      </c>
    </row>
    <row r="141" s="2" customFormat="1">
      <c r="A141" s="35"/>
      <c r="B141" s="36"/>
      <c r="C141" s="37"/>
      <c r="D141" s="235" t="s">
        <v>275</v>
      </c>
      <c r="E141" s="37"/>
      <c r="F141" s="236" t="s">
        <v>1554</v>
      </c>
      <c r="G141" s="37"/>
      <c r="H141" s="37"/>
      <c r="I141" s="237"/>
      <c r="J141" s="37"/>
      <c r="K141" s="37"/>
      <c r="L141" s="41"/>
      <c r="M141" s="238"/>
      <c r="N141" s="239"/>
      <c r="O141" s="88"/>
      <c r="P141" s="88"/>
      <c r="Q141" s="88"/>
      <c r="R141" s="88"/>
      <c r="S141" s="88"/>
      <c r="T141" s="89"/>
      <c r="U141" s="35"/>
      <c r="V141" s="35"/>
      <c r="W141" s="35"/>
      <c r="X141" s="35"/>
      <c r="Y141" s="35"/>
      <c r="Z141" s="35"/>
      <c r="AA141" s="35"/>
      <c r="AB141" s="35"/>
      <c r="AC141" s="35"/>
      <c r="AD141" s="35"/>
      <c r="AE141" s="35"/>
      <c r="AT141" s="14" t="s">
        <v>275</v>
      </c>
      <c r="AU141" s="14" t="s">
        <v>81</v>
      </c>
    </row>
    <row r="142" s="2" customFormat="1" ht="101.25" customHeight="1">
      <c r="A142" s="35"/>
      <c r="B142" s="36"/>
      <c r="C142" s="222" t="s">
        <v>290</v>
      </c>
      <c r="D142" s="222" t="s">
        <v>269</v>
      </c>
      <c r="E142" s="223" t="s">
        <v>300</v>
      </c>
      <c r="F142" s="224" t="s">
        <v>301</v>
      </c>
      <c r="G142" s="225" t="s">
        <v>302</v>
      </c>
      <c r="H142" s="226">
        <v>2016</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274</v>
      </c>
      <c r="AT142" s="233" t="s">
        <v>269</v>
      </c>
      <c r="AU142" s="233" t="s">
        <v>81</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274</v>
      </c>
      <c r="BM142" s="233" t="s">
        <v>310</v>
      </c>
    </row>
    <row r="143" s="2" customFormat="1">
      <c r="A143" s="35"/>
      <c r="B143" s="36"/>
      <c r="C143" s="37"/>
      <c r="D143" s="235" t="s">
        <v>275</v>
      </c>
      <c r="E143" s="37"/>
      <c r="F143" s="236" t="s">
        <v>1555</v>
      </c>
      <c r="G143" s="37"/>
      <c r="H143" s="37"/>
      <c r="I143" s="237"/>
      <c r="J143" s="37"/>
      <c r="K143" s="37"/>
      <c r="L143" s="41"/>
      <c r="M143" s="238"/>
      <c r="N143" s="239"/>
      <c r="O143" s="88"/>
      <c r="P143" s="88"/>
      <c r="Q143" s="88"/>
      <c r="R143" s="88"/>
      <c r="S143" s="88"/>
      <c r="T143" s="89"/>
      <c r="U143" s="35"/>
      <c r="V143" s="35"/>
      <c r="W143" s="35"/>
      <c r="X143" s="35"/>
      <c r="Y143" s="35"/>
      <c r="Z143" s="35"/>
      <c r="AA143" s="35"/>
      <c r="AB143" s="35"/>
      <c r="AC143" s="35"/>
      <c r="AD143" s="35"/>
      <c r="AE143" s="35"/>
      <c r="AT143" s="14" t="s">
        <v>275</v>
      </c>
      <c r="AU143" s="14" t="s">
        <v>81</v>
      </c>
    </row>
    <row r="144" s="2" customFormat="1" ht="111.75" customHeight="1">
      <c r="A144" s="35"/>
      <c r="B144" s="36"/>
      <c r="C144" s="222" t="s">
        <v>309</v>
      </c>
      <c r="D144" s="222" t="s">
        <v>269</v>
      </c>
      <c r="E144" s="223" t="s">
        <v>312</v>
      </c>
      <c r="F144" s="224" t="s">
        <v>313</v>
      </c>
      <c r="G144" s="225" t="s">
        <v>302</v>
      </c>
      <c r="H144" s="226">
        <v>8064</v>
      </c>
      <c r="I144" s="227"/>
      <c r="J144" s="228">
        <f>ROUND(I144*H144,2)</f>
        <v>0</v>
      </c>
      <c r="K144" s="224" t="s">
        <v>273</v>
      </c>
      <c r="L144" s="41"/>
      <c r="M144" s="229" t="s">
        <v>1</v>
      </c>
      <c r="N144" s="230"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274</v>
      </c>
      <c r="AT144" s="233" t="s">
        <v>269</v>
      </c>
      <c r="AU144" s="233" t="s">
        <v>81</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274</v>
      </c>
      <c r="BM144" s="233" t="s">
        <v>314</v>
      </c>
    </row>
    <row r="145" s="2" customFormat="1">
      <c r="A145" s="35"/>
      <c r="B145" s="36"/>
      <c r="C145" s="37"/>
      <c r="D145" s="235" t="s">
        <v>275</v>
      </c>
      <c r="E145" s="37"/>
      <c r="F145" s="236" t="s">
        <v>1556</v>
      </c>
      <c r="G145" s="37"/>
      <c r="H145" s="37"/>
      <c r="I145" s="237"/>
      <c r="J145" s="37"/>
      <c r="K145" s="37"/>
      <c r="L145" s="41"/>
      <c r="M145" s="238"/>
      <c r="N145" s="239"/>
      <c r="O145" s="88"/>
      <c r="P145" s="88"/>
      <c r="Q145" s="88"/>
      <c r="R145" s="88"/>
      <c r="S145" s="88"/>
      <c r="T145" s="89"/>
      <c r="U145" s="35"/>
      <c r="V145" s="35"/>
      <c r="W145" s="35"/>
      <c r="X145" s="35"/>
      <c r="Y145" s="35"/>
      <c r="Z145" s="35"/>
      <c r="AA145" s="35"/>
      <c r="AB145" s="35"/>
      <c r="AC145" s="35"/>
      <c r="AD145" s="35"/>
      <c r="AE145" s="35"/>
      <c r="AT145" s="14" t="s">
        <v>275</v>
      </c>
      <c r="AU145" s="14" t="s">
        <v>81</v>
      </c>
    </row>
    <row r="146" s="2" customFormat="1" ht="180.75" customHeight="1">
      <c r="A146" s="35"/>
      <c r="B146" s="36"/>
      <c r="C146" s="222" t="s">
        <v>8</v>
      </c>
      <c r="D146" s="222" t="s">
        <v>269</v>
      </c>
      <c r="E146" s="223" t="s">
        <v>552</v>
      </c>
      <c r="F146" s="224" t="s">
        <v>553</v>
      </c>
      <c r="G146" s="225" t="s">
        <v>289</v>
      </c>
      <c r="H146" s="226">
        <v>15.23</v>
      </c>
      <c r="I146" s="227"/>
      <c r="J146" s="228">
        <f>ROUND(I146*H146,2)</f>
        <v>0</v>
      </c>
      <c r="K146" s="224" t="s">
        <v>273</v>
      </c>
      <c r="L146" s="41"/>
      <c r="M146" s="229" t="s">
        <v>1</v>
      </c>
      <c r="N146" s="230"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274</v>
      </c>
      <c r="AT146" s="233" t="s">
        <v>269</v>
      </c>
      <c r="AU146" s="233" t="s">
        <v>81</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274</v>
      </c>
      <c r="BM146" s="233" t="s">
        <v>319</v>
      </c>
    </row>
    <row r="147" s="2" customFormat="1">
      <c r="A147" s="35"/>
      <c r="B147" s="36"/>
      <c r="C147" s="37"/>
      <c r="D147" s="235" t="s">
        <v>275</v>
      </c>
      <c r="E147" s="37"/>
      <c r="F147" s="236" t="s">
        <v>1557</v>
      </c>
      <c r="G147" s="37"/>
      <c r="H147" s="37"/>
      <c r="I147" s="237"/>
      <c r="J147" s="37"/>
      <c r="K147" s="37"/>
      <c r="L147" s="41"/>
      <c r="M147" s="238"/>
      <c r="N147" s="239"/>
      <c r="O147" s="88"/>
      <c r="P147" s="88"/>
      <c r="Q147" s="88"/>
      <c r="R147" s="88"/>
      <c r="S147" s="88"/>
      <c r="T147" s="89"/>
      <c r="U147" s="35"/>
      <c r="V147" s="35"/>
      <c r="W147" s="35"/>
      <c r="X147" s="35"/>
      <c r="Y147" s="35"/>
      <c r="Z147" s="35"/>
      <c r="AA147" s="35"/>
      <c r="AB147" s="35"/>
      <c r="AC147" s="35"/>
      <c r="AD147" s="35"/>
      <c r="AE147" s="35"/>
      <c r="AT147" s="14" t="s">
        <v>275</v>
      </c>
      <c r="AU147" s="14" t="s">
        <v>81</v>
      </c>
    </row>
    <row r="148" s="2" customFormat="1" ht="55.5" customHeight="1">
      <c r="A148" s="35"/>
      <c r="B148" s="36"/>
      <c r="C148" s="222" t="s">
        <v>316</v>
      </c>
      <c r="D148" s="222" t="s">
        <v>269</v>
      </c>
      <c r="E148" s="223" t="s">
        <v>561</v>
      </c>
      <c r="F148" s="224" t="s">
        <v>562</v>
      </c>
      <c r="G148" s="225" t="s">
        <v>289</v>
      </c>
      <c r="H148" s="226">
        <v>15.23</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274</v>
      </c>
      <c r="AT148" s="233" t="s">
        <v>269</v>
      </c>
      <c r="AU148" s="233" t="s">
        <v>81</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274</v>
      </c>
      <c r="BM148" s="233" t="s">
        <v>370</v>
      </c>
    </row>
    <row r="149" s="2" customFormat="1">
      <c r="A149" s="35"/>
      <c r="B149" s="36"/>
      <c r="C149" s="37"/>
      <c r="D149" s="235" t="s">
        <v>275</v>
      </c>
      <c r="E149" s="37"/>
      <c r="F149" s="236" t="s">
        <v>1558</v>
      </c>
      <c r="G149" s="37"/>
      <c r="H149" s="37"/>
      <c r="I149" s="237"/>
      <c r="J149" s="37"/>
      <c r="K149" s="37"/>
      <c r="L149" s="41"/>
      <c r="M149" s="238"/>
      <c r="N149" s="239"/>
      <c r="O149" s="88"/>
      <c r="P149" s="88"/>
      <c r="Q149" s="88"/>
      <c r="R149" s="88"/>
      <c r="S149" s="88"/>
      <c r="T149" s="89"/>
      <c r="U149" s="35"/>
      <c r="V149" s="35"/>
      <c r="W149" s="35"/>
      <c r="X149" s="35"/>
      <c r="Y149" s="35"/>
      <c r="Z149" s="35"/>
      <c r="AA149" s="35"/>
      <c r="AB149" s="35"/>
      <c r="AC149" s="35"/>
      <c r="AD149" s="35"/>
      <c r="AE149" s="35"/>
      <c r="AT149" s="14" t="s">
        <v>275</v>
      </c>
      <c r="AU149" s="14" t="s">
        <v>81</v>
      </c>
    </row>
    <row r="150" s="2" customFormat="1" ht="55.5" customHeight="1">
      <c r="A150" s="35"/>
      <c r="B150" s="36"/>
      <c r="C150" s="222" t="s">
        <v>918</v>
      </c>
      <c r="D150" s="222" t="s">
        <v>269</v>
      </c>
      <c r="E150" s="223" t="s">
        <v>941</v>
      </c>
      <c r="F150" s="224" t="s">
        <v>942</v>
      </c>
      <c r="G150" s="225" t="s">
        <v>289</v>
      </c>
      <c r="H150" s="226">
        <v>1.2</v>
      </c>
      <c r="I150" s="227"/>
      <c r="J150" s="228">
        <f>ROUND(I150*H150,2)</f>
        <v>0</v>
      </c>
      <c r="K150" s="224" t="s">
        <v>273</v>
      </c>
      <c r="L150" s="41"/>
      <c r="M150" s="229" t="s">
        <v>1</v>
      </c>
      <c r="N150" s="230"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274</v>
      </c>
      <c r="AT150" s="233" t="s">
        <v>269</v>
      </c>
      <c r="AU150" s="233" t="s">
        <v>81</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274</v>
      </c>
      <c r="BM150" s="233" t="s">
        <v>324</v>
      </c>
    </row>
    <row r="151" s="2" customFormat="1">
      <c r="A151" s="35"/>
      <c r="B151" s="36"/>
      <c r="C151" s="37"/>
      <c r="D151" s="235" t="s">
        <v>275</v>
      </c>
      <c r="E151" s="37"/>
      <c r="F151" s="236" t="s">
        <v>1559</v>
      </c>
      <c r="G151" s="37"/>
      <c r="H151" s="37"/>
      <c r="I151" s="237"/>
      <c r="J151" s="37"/>
      <c r="K151" s="37"/>
      <c r="L151" s="41"/>
      <c r="M151" s="238"/>
      <c r="N151" s="239"/>
      <c r="O151" s="88"/>
      <c r="P151" s="88"/>
      <c r="Q151" s="88"/>
      <c r="R151" s="88"/>
      <c r="S151" s="88"/>
      <c r="T151" s="89"/>
      <c r="U151" s="35"/>
      <c r="V151" s="35"/>
      <c r="W151" s="35"/>
      <c r="X151" s="35"/>
      <c r="Y151" s="35"/>
      <c r="Z151" s="35"/>
      <c r="AA151" s="35"/>
      <c r="AB151" s="35"/>
      <c r="AC151" s="35"/>
      <c r="AD151" s="35"/>
      <c r="AE151" s="35"/>
      <c r="AT151" s="14" t="s">
        <v>275</v>
      </c>
      <c r="AU151" s="14" t="s">
        <v>81</v>
      </c>
    </row>
    <row r="152" s="2" customFormat="1" ht="128.55" customHeight="1">
      <c r="A152" s="35"/>
      <c r="B152" s="36"/>
      <c r="C152" s="222" t="s">
        <v>918</v>
      </c>
      <c r="D152" s="222" t="s">
        <v>269</v>
      </c>
      <c r="E152" s="223" t="s">
        <v>568</v>
      </c>
      <c r="F152" s="224" t="s">
        <v>569</v>
      </c>
      <c r="G152" s="225" t="s">
        <v>289</v>
      </c>
      <c r="H152" s="226">
        <v>3.2000000000000002</v>
      </c>
      <c r="I152" s="227"/>
      <c r="J152" s="228">
        <f>ROUND(I152*H152,2)</f>
        <v>0</v>
      </c>
      <c r="K152" s="224" t="s">
        <v>273</v>
      </c>
      <c r="L152" s="41"/>
      <c r="M152" s="229" t="s">
        <v>1</v>
      </c>
      <c r="N152" s="230"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274</v>
      </c>
      <c r="AT152" s="233" t="s">
        <v>269</v>
      </c>
      <c r="AU152" s="233" t="s">
        <v>81</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274</v>
      </c>
      <c r="BM152" s="233" t="s">
        <v>327</v>
      </c>
    </row>
    <row r="153" s="2" customFormat="1">
      <c r="A153" s="35"/>
      <c r="B153" s="36"/>
      <c r="C153" s="37"/>
      <c r="D153" s="235" t="s">
        <v>275</v>
      </c>
      <c r="E153" s="37"/>
      <c r="F153" s="236" t="s">
        <v>1560</v>
      </c>
      <c r="G153" s="37"/>
      <c r="H153" s="37"/>
      <c r="I153" s="237"/>
      <c r="J153" s="37"/>
      <c r="K153" s="37"/>
      <c r="L153" s="41"/>
      <c r="M153" s="238"/>
      <c r="N153" s="239"/>
      <c r="O153" s="88"/>
      <c r="P153" s="88"/>
      <c r="Q153" s="88"/>
      <c r="R153" s="88"/>
      <c r="S153" s="88"/>
      <c r="T153" s="89"/>
      <c r="U153" s="35"/>
      <c r="V153" s="35"/>
      <c r="W153" s="35"/>
      <c r="X153" s="35"/>
      <c r="Y153" s="35"/>
      <c r="Z153" s="35"/>
      <c r="AA153" s="35"/>
      <c r="AB153" s="35"/>
      <c r="AC153" s="35"/>
      <c r="AD153" s="35"/>
      <c r="AE153" s="35"/>
      <c r="AT153" s="14" t="s">
        <v>275</v>
      </c>
      <c r="AU153" s="14" t="s">
        <v>81</v>
      </c>
    </row>
    <row r="154" s="2" customFormat="1" ht="55.5" customHeight="1">
      <c r="A154" s="35"/>
      <c r="B154" s="36"/>
      <c r="C154" s="222" t="s">
        <v>321</v>
      </c>
      <c r="D154" s="222" t="s">
        <v>269</v>
      </c>
      <c r="E154" s="223" t="s">
        <v>561</v>
      </c>
      <c r="F154" s="224" t="s">
        <v>562</v>
      </c>
      <c r="G154" s="225" t="s">
        <v>289</v>
      </c>
      <c r="H154" s="226">
        <v>3.2000000000000002</v>
      </c>
      <c r="I154" s="227"/>
      <c r="J154" s="228">
        <f>ROUND(I154*H154,2)</f>
        <v>0</v>
      </c>
      <c r="K154" s="224" t="s">
        <v>273</v>
      </c>
      <c r="L154" s="41"/>
      <c r="M154" s="229" t="s">
        <v>1</v>
      </c>
      <c r="N154" s="230"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274</v>
      </c>
      <c r="AT154" s="233" t="s">
        <v>269</v>
      </c>
      <c r="AU154" s="233" t="s">
        <v>81</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274</v>
      </c>
      <c r="BM154" s="233" t="s">
        <v>332</v>
      </c>
    </row>
    <row r="155" s="2" customFormat="1">
      <c r="A155" s="35"/>
      <c r="B155" s="36"/>
      <c r="C155" s="37"/>
      <c r="D155" s="235" t="s">
        <v>275</v>
      </c>
      <c r="E155" s="37"/>
      <c r="F155" s="236" t="s">
        <v>1561</v>
      </c>
      <c r="G155" s="37"/>
      <c r="H155" s="37"/>
      <c r="I155" s="237"/>
      <c r="J155" s="37"/>
      <c r="K155" s="37"/>
      <c r="L155" s="41"/>
      <c r="M155" s="238"/>
      <c r="N155" s="239"/>
      <c r="O155" s="88"/>
      <c r="P155" s="88"/>
      <c r="Q155" s="88"/>
      <c r="R155" s="88"/>
      <c r="S155" s="88"/>
      <c r="T155" s="89"/>
      <c r="U155" s="35"/>
      <c r="V155" s="35"/>
      <c r="W155" s="35"/>
      <c r="X155" s="35"/>
      <c r="Y155" s="35"/>
      <c r="Z155" s="35"/>
      <c r="AA155" s="35"/>
      <c r="AB155" s="35"/>
      <c r="AC155" s="35"/>
      <c r="AD155" s="35"/>
      <c r="AE155" s="35"/>
      <c r="AT155" s="14" t="s">
        <v>275</v>
      </c>
      <c r="AU155" s="14" t="s">
        <v>81</v>
      </c>
    </row>
    <row r="156" s="2" customFormat="1" ht="76.35" customHeight="1">
      <c r="A156" s="35"/>
      <c r="B156" s="36"/>
      <c r="C156" s="222" t="s">
        <v>297</v>
      </c>
      <c r="D156" s="222" t="s">
        <v>269</v>
      </c>
      <c r="E156" s="223" t="s">
        <v>582</v>
      </c>
      <c r="F156" s="224" t="s">
        <v>583</v>
      </c>
      <c r="G156" s="225" t="s">
        <v>296</v>
      </c>
      <c r="H156" s="226">
        <v>2002</v>
      </c>
      <c r="I156" s="227"/>
      <c r="J156" s="228">
        <f>ROUND(I156*H156,2)</f>
        <v>0</v>
      </c>
      <c r="K156" s="224" t="s">
        <v>273</v>
      </c>
      <c r="L156" s="41"/>
      <c r="M156" s="229" t="s">
        <v>1</v>
      </c>
      <c r="N156" s="230" t="s">
        <v>38</v>
      </c>
      <c r="O156" s="88"/>
      <c r="P156" s="231">
        <f>O156*H156</f>
        <v>0</v>
      </c>
      <c r="Q156" s="231">
        <v>0</v>
      </c>
      <c r="R156" s="231">
        <f>Q156*H156</f>
        <v>0</v>
      </c>
      <c r="S156" s="231">
        <v>0</v>
      </c>
      <c r="T156" s="232">
        <f>S156*H156</f>
        <v>0</v>
      </c>
      <c r="U156" s="35"/>
      <c r="V156" s="35"/>
      <c r="W156" s="35"/>
      <c r="X156" s="35"/>
      <c r="Y156" s="35"/>
      <c r="Z156" s="35"/>
      <c r="AA156" s="35"/>
      <c r="AB156" s="35"/>
      <c r="AC156" s="35"/>
      <c r="AD156" s="35"/>
      <c r="AE156" s="35"/>
      <c r="AR156" s="233" t="s">
        <v>274</v>
      </c>
      <c r="AT156" s="233" t="s">
        <v>269</v>
      </c>
      <c r="AU156" s="233" t="s">
        <v>81</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274</v>
      </c>
      <c r="BM156" s="233" t="s">
        <v>407</v>
      </c>
    </row>
    <row r="157" s="2" customFormat="1">
      <c r="A157" s="35"/>
      <c r="B157" s="36"/>
      <c r="C157" s="37"/>
      <c r="D157" s="235" t="s">
        <v>275</v>
      </c>
      <c r="E157" s="37"/>
      <c r="F157" s="236" t="s">
        <v>1562</v>
      </c>
      <c r="G157" s="37"/>
      <c r="H157" s="37"/>
      <c r="I157" s="237"/>
      <c r="J157" s="37"/>
      <c r="K157" s="37"/>
      <c r="L157" s="41"/>
      <c r="M157" s="238"/>
      <c r="N157" s="239"/>
      <c r="O157" s="88"/>
      <c r="P157" s="88"/>
      <c r="Q157" s="88"/>
      <c r="R157" s="88"/>
      <c r="S157" s="88"/>
      <c r="T157" s="89"/>
      <c r="U157" s="35"/>
      <c r="V157" s="35"/>
      <c r="W157" s="35"/>
      <c r="X157" s="35"/>
      <c r="Y157" s="35"/>
      <c r="Z157" s="35"/>
      <c r="AA157" s="35"/>
      <c r="AB157" s="35"/>
      <c r="AC157" s="35"/>
      <c r="AD157" s="35"/>
      <c r="AE157" s="35"/>
      <c r="AT157" s="14" t="s">
        <v>275</v>
      </c>
      <c r="AU157" s="14" t="s">
        <v>81</v>
      </c>
    </row>
    <row r="158" s="2" customFormat="1" ht="21.75" customHeight="1">
      <c r="A158" s="35"/>
      <c r="B158" s="36"/>
      <c r="C158" s="240" t="s">
        <v>328</v>
      </c>
      <c r="D158" s="240" t="s">
        <v>329</v>
      </c>
      <c r="E158" s="241" t="s">
        <v>330</v>
      </c>
      <c r="F158" s="242" t="s">
        <v>331</v>
      </c>
      <c r="G158" s="243" t="s">
        <v>302</v>
      </c>
      <c r="H158" s="244">
        <v>4004</v>
      </c>
      <c r="I158" s="245"/>
      <c r="J158" s="246">
        <f>ROUND(I158*H158,2)</f>
        <v>0</v>
      </c>
      <c r="K158" s="242" t="s">
        <v>273</v>
      </c>
      <c r="L158" s="247"/>
      <c r="M158" s="248" t="s">
        <v>1</v>
      </c>
      <c r="N158" s="249" t="s">
        <v>38</v>
      </c>
      <c r="O158" s="88"/>
      <c r="P158" s="231">
        <f>O158*H158</f>
        <v>0</v>
      </c>
      <c r="Q158" s="231">
        <v>1</v>
      </c>
      <c r="R158" s="231">
        <f>Q158*H158</f>
        <v>4004</v>
      </c>
      <c r="S158" s="231">
        <v>0</v>
      </c>
      <c r="T158" s="232">
        <f>S158*H158</f>
        <v>0</v>
      </c>
      <c r="U158" s="35"/>
      <c r="V158" s="35"/>
      <c r="W158" s="35"/>
      <c r="X158" s="35"/>
      <c r="Y158" s="35"/>
      <c r="Z158" s="35"/>
      <c r="AA158" s="35"/>
      <c r="AB158" s="35"/>
      <c r="AC158" s="35"/>
      <c r="AD158" s="35"/>
      <c r="AE158" s="35"/>
      <c r="AR158" s="233" t="s">
        <v>286</v>
      </c>
      <c r="AT158" s="233" t="s">
        <v>329</v>
      </c>
      <c r="AU158" s="233" t="s">
        <v>81</v>
      </c>
      <c r="AY158" s="14" t="s">
        <v>266</v>
      </c>
      <c r="BE158" s="234">
        <f>IF(N158="základní",J158,0)</f>
        <v>0</v>
      </c>
      <c r="BF158" s="234">
        <f>IF(N158="snížená",J158,0)</f>
        <v>0</v>
      </c>
      <c r="BG158" s="234">
        <f>IF(N158="zákl. přenesená",J158,0)</f>
        <v>0</v>
      </c>
      <c r="BH158" s="234">
        <f>IF(N158="sníž. přenesená",J158,0)</f>
        <v>0</v>
      </c>
      <c r="BI158" s="234">
        <f>IF(N158="nulová",J158,0)</f>
        <v>0</v>
      </c>
      <c r="BJ158" s="14" t="s">
        <v>81</v>
      </c>
      <c r="BK158" s="234">
        <f>ROUND(I158*H158,2)</f>
        <v>0</v>
      </c>
      <c r="BL158" s="14" t="s">
        <v>274</v>
      </c>
      <c r="BM158" s="233" t="s">
        <v>335</v>
      </c>
    </row>
    <row r="159" s="2" customFormat="1">
      <c r="A159" s="35"/>
      <c r="B159" s="36"/>
      <c r="C159" s="37"/>
      <c r="D159" s="235" t="s">
        <v>275</v>
      </c>
      <c r="E159" s="37"/>
      <c r="F159" s="236" t="s">
        <v>1563</v>
      </c>
      <c r="G159" s="37"/>
      <c r="H159" s="37"/>
      <c r="I159" s="237"/>
      <c r="J159" s="37"/>
      <c r="K159" s="37"/>
      <c r="L159" s="41"/>
      <c r="M159" s="238"/>
      <c r="N159" s="239"/>
      <c r="O159" s="88"/>
      <c r="P159" s="88"/>
      <c r="Q159" s="88"/>
      <c r="R159" s="88"/>
      <c r="S159" s="88"/>
      <c r="T159" s="89"/>
      <c r="U159" s="35"/>
      <c r="V159" s="35"/>
      <c r="W159" s="35"/>
      <c r="X159" s="35"/>
      <c r="Y159" s="35"/>
      <c r="Z159" s="35"/>
      <c r="AA159" s="35"/>
      <c r="AB159" s="35"/>
      <c r="AC159" s="35"/>
      <c r="AD159" s="35"/>
      <c r="AE159" s="35"/>
      <c r="AT159" s="14" t="s">
        <v>275</v>
      </c>
      <c r="AU159" s="14" t="s">
        <v>81</v>
      </c>
    </row>
    <row r="160" s="2" customFormat="1" ht="101.25" customHeight="1">
      <c r="A160" s="35"/>
      <c r="B160" s="36"/>
      <c r="C160" s="222" t="s">
        <v>303</v>
      </c>
      <c r="D160" s="222" t="s">
        <v>269</v>
      </c>
      <c r="E160" s="223" t="s">
        <v>300</v>
      </c>
      <c r="F160" s="224" t="s">
        <v>301</v>
      </c>
      <c r="G160" s="225" t="s">
        <v>302</v>
      </c>
      <c r="H160" s="226">
        <v>4004</v>
      </c>
      <c r="I160" s="227"/>
      <c r="J160" s="228">
        <f>ROUND(I160*H160,2)</f>
        <v>0</v>
      </c>
      <c r="K160" s="224" t="s">
        <v>273</v>
      </c>
      <c r="L160" s="41"/>
      <c r="M160" s="229" t="s">
        <v>1</v>
      </c>
      <c r="N160" s="230" t="s">
        <v>38</v>
      </c>
      <c r="O160" s="88"/>
      <c r="P160" s="231">
        <f>O160*H160</f>
        <v>0</v>
      </c>
      <c r="Q160" s="231">
        <v>0</v>
      </c>
      <c r="R160" s="231">
        <f>Q160*H160</f>
        <v>0</v>
      </c>
      <c r="S160" s="231">
        <v>0</v>
      </c>
      <c r="T160" s="232">
        <f>S160*H160</f>
        <v>0</v>
      </c>
      <c r="U160" s="35"/>
      <c r="V160" s="35"/>
      <c r="W160" s="35"/>
      <c r="X160" s="35"/>
      <c r="Y160" s="35"/>
      <c r="Z160" s="35"/>
      <c r="AA160" s="35"/>
      <c r="AB160" s="35"/>
      <c r="AC160" s="35"/>
      <c r="AD160" s="35"/>
      <c r="AE160" s="35"/>
      <c r="AR160" s="233" t="s">
        <v>274</v>
      </c>
      <c r="AT160" s="233" t="s">
        <v>269</v>
      </c>
      <c r="AU160" s="233" t="s">
        <v>81</v>
      </c>
      <c r="AY160" s="14" t="s">
        <v>266</v>
      </c>
      <c r="BE160" s="234">
        <f>IF(N160="základní",J160,0)</f>
        <v>0</v>
      </c>
      <c r="BF160" s="234">
        <f>IF(N160="snížená",J160,0)</f>
        <v>0</v>
      </c>
      <c r="BG160" s="234">
        <f>IF(N160="zákl. přenesená",J160,0)</f>
        <v>0</v>
      </c>
      <c r="BH160" s="234">
        <f>IF(N160="sníž. přenesená",J160,0)</f>
        <v>0</v>
      </c>
      <c r="BI160" s="234">
        <f>IF(N160="nulová",J160,0)</f>
        <v>0</v>
      </c>
      <c r="BJ160" s="14" t="s">
        <v>81</v>
      </c>
      <c r="BK160" s="234">
        <f>ROUND(I160*H160,2)</f>
        <v>0</v>
      </c>
      <c r="BL160" s="14" t="s">
        <v>274</v>
      </c>
      <c r="BM160" s="233" t="s">
        <v>337</v>
      </c>
    </row>
    <row r="161" s="2" customFormat="1">
      <c r="A161" s="35"/>
      <c r="B161" s="36"/>
      <c r="C161" s="37"/>
      <c r="D161" s="235" t="s">
        <v>275</v>
      </c>
      <c r="E161" s="37"/>
      <c r="F161" s="236" t="s">
        <v>1564</v>
      </c>
      <c r="G161" s="37"/>
      <c r="H161" s="37"/>
      <c r="I161" s="237"/>
      <c r="J161" s="37"/>
      <c r="K161" s="37"/>
      <c r="L161" s="41"/>
      <c r="M161" s="238"/>
      <c r="N161" s="239"/>
      <c r="O161" s="88"/>
      <c r="P161" s="88"/>
      <c r="Q161" s="88"/>
      <c r="R161" s="88"/>
      <c r="S161" s="88"/>
      <c r="T161" s="89"/>
      <c r="U161" s="35"/>
      <c r="V161" s="35"/>
      <c r="W161" s="35"/>
      <c r="X161" s="35"/>
      <c r="Y161" s="35"/>
      <c r="Z161" s="35"/>
      <c r="AA161" s="35"/>
      <c r="AB161" s="35"/>
      <c r="AC161" s="35"/>
      <c r="AD161" s="35"/>
      <c r="AE161" s="35"/>
      <c r="AT161" s="14" t="s">
        <v>275</v>
      </c>
      <c r="AU161" s="14" t="s">
        <v>81</v>
      </c>
    </row>
    <row r="162" s="2" customFormat="1" ht="111.75" customHeight="1">
      <c r="A162" s="35"/>
      <c r="B162" s="36"/>
      <c r="C162" s="222" t="s">
        <v>334</v>
      </c>
      <c r="D162" s="222" t="s">
        <v>269</v>
      </c>
      <c r="E162" s="223" t="s">
        <v>312</v>
      </c>
      <c r="F162" s="224" t="s">
        <v>313</v>
      </c>
      <c r="G162" s="225" t="s">
        <v>302</v>
      </c>
      <c r="H162" s="226">
        <v>16016</v>
      </c>
      <c r="I162" s="227"/>
      <c r="J162" s="228">
        <f>ROUND(I162*H162,2)</f>
        <v>0</v>
      </c>
      <c r="K162" s="224" t="s">
        <v>273</v>
      </c>
      <c r="L162" s="41"/>
      <c r="M162" s="229" t="s">
        <v>1</v>
      </c>
      <c r="N162" s="230" t="s">
        <v>38</v>
      </c>
      <c r="O162" s="88"/>
      <c r="P162" s="231">
        <f>O162*H162</f>
        <v>0</v>
      </c>
      <c r="Q162" s="231">
        <v>0</v>
      </c>
      <c r="R162" s="231">
        <f>Q162*H162</f>
        <v>0</v>
      </c>
      <c r="S162" s="231">
        <v>0</v>
      </c>
      <c r="T162" s="232">
        <f>S162*H162</f>
        <v>0</v>
      </c>
      <c r="U162" s="35"/>
      <c r="V162" s="35"/>
      <c r="W162" s="35"/>
      <c r="X162" s="35"/>
      <c r="Y162" s="35"/>
      <c r="Z162" s="35"/>
      <c r="AA162" s="35"/>
      <c r="AB162" s="35"/>
      <c r="AC162" s="35"/>
      <c r="AD162" s="35"/>
      <c r="AE162" s="35"/>
      <c r="AR162" s="233" t="s">
        <v>274</v>
      </c>
      <c r="AT162" s="233" t="s">
        <v>269</v>
      </c>
      <c r="AU162" s="233" t="s">
        <v>81</v>
      </c>
      <c r="AY162" s="14" t="s">
        <v>266</v>
      </c>
      <c r="BE162" s="234">
        <f>IF(N162="základní",J162,0)</f>
        <v>0</v>
      </c>
      <c r="BF162" s="234">
        <f>IF(N162="snížená",J162,0)</f>
        <v>0</v>
      </c>
      <c r="BG162" s="234">
        <f>IF(N162="zákl. přenesená",J162,0)</f>
        <v>0</v>
      </c>
      <c r="BH162" s="234">
        <f>IF(N162="sníž. přenesená",J162,0)</f>
        <v>0</v>
      </c>
      <c r="BI162" s="234">
        <f>IF(N162="nulová",J162,0)</f>
        <v>0</v>
      </c>
      <c r="BJ162" s="14" t="s">
        <v>81</v>
      </c>
      <c r="BK162" s="234">
        <f>ROUND(I162*H162,2)</f>
        <v>0</v>
      </c>
      <c r="BL162" s="14" t="s">
        <v>274</v>
      </c>
      <c r="BM162" s="233" t="s">
        <v>341</v>
      </c>
    </row>
    <row r="163" s="2" customFormat="1">
      <c r="A163" s="35"/>
      <c r="B163" s="36"/>
      <c r="C163" s="37"/>
      <c r="D163" s="235" t="s">
        <v>275</v>
      </c>
      <c r="E163" s="37"/>
      <c r="F163" s="236" t="s">
        <v>1565</v>
      </c>
      <c r="G163" s="37"/>
      <c r="H163" s="37"/>
      <c r="I163" s="237"/>
      <c r="J163" s="37"/>
      <c r="K163" s="37"/>
      <c r="L163" s="41"/>
      <c r="M163" s="238"/>
      <c r="N163" s="239"/>
      <c r="O163" s="88"/>
      <c r="P163" s="88"/>
      <c r="Q163" s="88"/>
      <c r="R163" s="88"/>
      <c r="S163" s="88"/>
      <c r="T163" s="89"/>
      <c r="U163" s="35"/>
      <c r="V163" s="35"/>
      <c r="W163" s="35"/>
      <c r="X163" s="35"/>
      <c r="Y163" s="35"/>
      <c r="Z163" s="35"/>
      <c r="AA163" s="35"/>
      <c r="AB163" s="35"/>
      <c r="AC163" s="35"/>
      <c r="AD163" s="35"/>
      <c r="AE163" s="35"/>
      <c r="AT163" s="14" t="s">
        <v>275</v>
      </c>
      <c r="AU163" s="14" t="s">
        <v>81</v>
      </c>
    </row>
    <row r="164" s="2" customFormat="1" ht="37.8" customHeight="1">
      <c r="A164" s="35"/>
      <c r="B164" s="36"/>
      <c r="C164" s="222" t="s">
        <v>307</v>
      </c>
      <c r="D164" s="222" t="s">
        <v>269</v>
      </c>
      <c r="E164" s="223" t="s">
        <v>436</v>
      </c>
      <c r="F164" s="224" t="s">
        <v>1173</v>
      </c>
      <c r="G164" s="225" t="s">
        <v>279</v>
      </c>
      <c r="H164" s="226">
        <v>16430</v>
      </c>
      <c r="I164" s="227"/>
      <c r="J164" s="228">
        <f>ROUND(I164*H164,2)</f>
        <v>0</v>
      </c>
      <c r="K164" s="224" t="s">
        <v>1</v>
      </c>
      <c r="L164" s="41"/>
      <c r="M164" s="229" t="s">
        <v>1</v>
      </c>
      <c r="N164" s="230" t="s">
        <v>38</v>
      </c>
      <c r="O164" s="88"/>
      <c r="P164" s="231">
        <f>O164*H164</f>
        <v>0</v>
      </c>
      <c r="Q164" s="231">
        <v>0</v>
      </c>
      <c r="R164" s="231">
        <f>Q164*H164</f>
        <v>0</v>
      </c>
      <c r="S164" s="231">
        <v>0</v>
      </c>
      <c r="T164" s="232">
        <f>S164*H164</f>
        <v>0</v>
      </c>
      <c r="U164" s="35"/>
      <c r="V164" s="35"/>
      <c r="W164" s="35"/>
      <c r="X164" s="35"/>
      <c r="Y164" s="35"/>
      <c r="Z164" s="35"/>
      <c r="AA164" s="35"/>
      <c r="AB164" s="35"/>
      <c r="AC164" s="35"/>
      <c r="AD164" s="35"/>
      <c r="AE164" s="35"/>
      <c r="AR164" s="233" t="s">
        <v>274</v>
      </c>
      <c r="AT164" s="233" t="s">
        <v>269</v>
      </c>
      <c r="AU164" s="233" t="s">
        <v>81</v>
      </c>
      <c r="AY164" s="14" t="s">
        <v>266</v>
      </c>
      <c r="BE164" s="234">
        <f>IF(N164="základní",J164,0)</f>
        <v>0</v>
      </c>
      <c r="BF164" s="234">
        <f>IF(N164="snížená",J164,0)</f>
        <v>0</v>
      </c>
      <c r="BG164" s="234">
        <f>IF(N164="zákl. přenesená",J164,0)</f>
        <v>0</v>
      </c>
      <c r="BH164" s="234">
        <f>IF(N164="sníž. přenesená",J164,0)</f>
        <v>0</v>
      </c>
      <c r="BI164" s="234">
        <f>IF(N164="nulová",J164,0)</f>
        <v>0</v>
      </c>
      <c r="BJ164" s="14" t="s">
        <v>81</v>
      </c>
      <c r="BK164" s="234">
        <f>ROUND(I164*H164,2)</f>
        <v>0</v>
      </c>
      <c r="BL164" s="14" t="s">
        <v>274</v>
      </c>
      <c r="BM164" s="233" t="s">
        <v>345</v>
      </c>
    </row>
    <row r="165" s="2" customFormat="1">
      <c r="A165" s="35"/>
      <c r="B165" s="36"/>
      <c r="C165" s="37"/>
      <c r="D165" s="235" t="s">
        <v>275</v>
      </c>
      <c r="E165" s="37"/>
      <c r="F165" s="236" t="s">
        <v>1566</v>
      </c>
      <c r="G165" s="37"/>
      <c r="H165" s="37"/>
      <c r="I165" s="237"/>
      <c r="J165" s="37"/>
      <c r="K165" s="37"/>
      <c r="L165" s="41"/>
      <c r="M165" s="238"/>
      <c r="N165" s="239"/>
      <c r="O165" s="88"/>
      <c r="P165" s="88"/>
      <c r="Q165" s="88"/>
      <c r="R165" s="88"/>
      <c r="S165" s="88"/>
      <c r="T165" s="89"/>
      <c r="U165" s="35"/>
      <c r="V165" s="35"/>
      <c r="W165" s="35"/>
      <c r="X165" s="35"/>
      <c r="Y165" s="35"/>
      <c r="Z165" s="35"/>
      <c r="AA165" s="35"/>
      <c r="AB165" s="35"/>
      <c r="AC165" s="35"/>
      <c r="AD165" s="35"/>
      <c r="AE165" s="35"/>
      <c r="AT165" s="14" t="s">
        <v>275</v>
      </c>
      <c r="AU165" s="14" t="s">
        <v>81</v>
      </c>
    </row>
    <row r="166" s="2" customFormat="1" ht="101.25" customHeight="1">
      <c r="A166" s="35"/>
      <c r="B166" s="36"/>
      <c r="C166" s="222" t="s">
        <v>7</v>
      </c>
      <c r="D166" s="222" t="s">
        <v>269</v>
      </c>
      <c r="E166" s="223" t="s">
        <v>389</v>
      </c>
      <c r="F166" s="224" t="s">
        <v>390</v>
      </c>
      <c r="G166" s="225" t="s">
        <v>279</v>
      </c>
      <c r="H166" s="226">
        <v>20</v>
      </c>
      <c r="I166" s="227"/>
      <c r="J166" s="228">
        <f>ROUND(I166*H166,2)</f>
        <v>0</v>
      </c>
      <c r="K166" s="224" t="s">
        <v>273</v>
      </c>
      <c r="L166" s="41"/>
      <c r="M166" s="229" t="s">
        <v>1</v>
      </c>
      <c r="N166" s="230" t="s">
        <v>38</v>
      </c>
      <c r="O166" s="88"/>
      <c r="P166" s="231">
        <f>O166*H166</f>
        <v>0</v>
      </c>
      <c r="Q166" s="231">
        <v>0</v>
      </c>
      <c r="R166" s="231">
        <f>Q166*H166</f>
        <v>0</v>
      </c>
      <c r="S166" s="231">
        <v>0</v>
      </c>
      <c r="T166" s="232">
        <f>S166*H166</f>
        <v>0</v>
      </c>
      <c r="U166" s="35"/>
      <c r="V166" s="35"/>
      <c r="W166" s="35"/>
      <c r="X166" s="35"/>
      <c r="Y166" s="35"/>
      <c r="Z166" s="35"/>
      <c r="AA166" s="35"/>
      <c r="AB166" s="35"/>
      <c r="AC166" s="35"/>
      <c r="AD166" s="35"/>
      <c r="AE166" s="35"/>
      <c r="AR166" s="233" t="s">
        <v>274</v>
      </c>
      <c r="AT166" s="233" t="s">
        <v>269</v>
      </c>
      <c r="AU166" s="233" t="s">
        <v>81</v>
      </c>
      <c r="AY166" s="14" t="s">
        <v>266</v>
      </c>
      <c r="BE166" s="234">
        <f>IF(N166="základní",J166,0)</f>
        <v>0</v>
      </c>
      <c r="BF166" s="234">
        <f>IF(N166="snížená",J166,0)</f>
        <v>0</v>
      </c>
      <c r="BG166" s="234">
        <f>IF(N166="zákl. přenesená",J166,0)</f>
        <v>0</v>
      </c>
      <c r="BH166" s="234">
        <f>IF(N166="sníž. přenesená",J166,0)</f>
        <v>0</v>
      </c>
      <c r="BI166" s="234">
        <f>IF(N166="nulová",J166,0)</f>
        <v>0</v>
      </c>
      <c r="BJ166" s="14" t="s">
        <v>81</v>
      </c>
      <c r="BK166" s="234">
        <f>ROUND(I166*H166,2)</f>
        <v>0</v>
      </c>
      <c r="BL166" s="14" t="s">
        <v>274</v>
      </c>
      <c r="BM166" s="233" t="s">
        <v>350</v>
      </c>
    </row>
    <row r="167" s="2" customFormat="1">
      <c r="A167" s="35"/>
      <c r="B167" s="36"/>
      <c r="C167" s="37"/>
      <c r="D167" s="235" t="s">
        <v>275</v>
      </c>
      <c r="E167" s="37"/>
      <c r="F167" s="236" t="s">
        <v>1567</v>
      </c>
      <c r="G167" s="37"/>
      <c r="H167" s="37"/>
      <c r="I167" s="237"/>
      <c r="J167" s="37"/>
      <c r="K167" s="37"/>
      <c r="L167" s="41"/>
      <c r="M167" s="238"/>
      <c r="N167" s="239"/>
      <c r="O167" s="88"/>
      <c r="P167" s="88"/>
      <c r="Q167" s="88"/>
      <c r="R167" s="88"/>
      <c r="S167" s="88"/>
      <c r="T167" s="89"/>
      <c r="U167" s="35"/>
      <c r="V167" s="35"/>
      <c r="W167" s="35"/>
      <c r="X167" s="35"/>
      <c r="Y167" s="35"/>
      <c r="Z167" s="35"/>
      <c r="AA167" s="35"/>
      <c r="AB167" s="35"/>
      <c r="AC167" s="35"/>
      <c r="AD167" s="35"/>
      <c r="AE167" s="35"/>
      <c r="AT167" s="14" t="s">
        <v>275</v>
      </c>
      <c r="AU167" s="14" t="s">
        <v>81</v>
      </c>
    </row>
    <row r="168" s="2" customFormat="1" ht="111.75" customHeight="1">
      <c r="A168" s="35"/>
      <c r="B168" s="36"/>
      <c r="C168" s="222" t="s">
        <v>310</v>
      </c>
      <c r="D168" s="222" t="s">
        <v>269</v>
      </c>
      <c r="E168" s="223" t="s">
        <v>394</v>
      </c>
      <c r="F168" s="224" t="s">
        <v>395</v>
      </c>
      <c r="G168" s="225" t="s">
        <v>279</v>
      </c>
      <c r="H168" s="226">
        <v>450</v>
      </c>
      <c r="I168" s="227"/>
      <c r="J168" s="228">
        <f>ROUND(I168*H168,2)</f>
        <v>0</v>
      </c>
      <c r="K168" s="224" t="s">
        <v>273</v>
      </c>
      <c r="L168" s="41"/>
      <c r="M168" s="229" t="s">
        <v>1</v>
      </c>
      <c r="N168" s="230" t="s">
        <v>38</v>
      </c>
      <c r="O168" s="88"/>
      <c r="P168" s="231">
        <f>O168*H168</f>
        <v>0</v>
      </c>
      <c r="Q168" s="231">
        <v>0</v>
      </c>
      <c r="R168" s="231">
        <f>Q168*H168</f>
        <v>0</v>
      </c>
      <c r="S168" s="231">
        <v>0</v>
      </c>
      <c r="T168" s="232">
        <f>S168*H168</f>
        <v>0</v>
      </c>
      <c r="U168" s="35"/>
      <c r="V168" s="35"/>
      <c r="W168" s="35"/>
      <c r="X168" s="35"/>
      <c r="Y168" s="35"/>
      <c r="Z168" s="35"/>
      <c r="AA168" s="35"/>
      <c r="AB168" s="35"/>
      <c r="AC168" s="35"/>
      <c r="AD168" s="35"/>
      <c r="AE168" s="35"/>
      <c r="AR168" s="233" t="s">
        <v>274</v>
      </c>
      <c r="AT168" s="233" t="s">
        <v>269</v>
      </c>
      <c r="AU168" s="233" t="s">
        <v>81</v>
      </c>
      <c r="AY168" s="14" t="s">
        <v>266</v>
      </c>
      <c r="BE168" s="234">
        <f>IF(N168="základní",J168,0)</f>
        <v>0</v>
      </c>
      <c r="BF168" s="234">
        <f>IF(N168="snížená",J168,0)</f>
        <v>0</v>
      </c>
      <c r="BG168" s="234">
        <f>IF(N168="zákl. přenesená",J168,0)</f>
        <v>0</v>
      </c>
      <c r="BH168" s="234">
        <f>IF(N168="sníž. přenesená",J168,0)</f>
        <v>0</v>
      </c>
      <c r="BI168" s="234">
        <f>IF(N168="nulová",J168,0)</f>
        <v>0</v>
      </c>
      <c r="BJ168" s="14" t="s">
        <v>81</v>
      </c>
      <c r="BK168" s="234">
        <f>ROUND(I168*H168,2)</f>
        <v>0</v>
      </c>
      <c r="BL168" s="14" t="s">
        <v>274</v>
      </c>
      <c r="BM168" s="233" t="s">
        <v>354</v>
      </c>
    </row>
    <row r="169" s="2" customFormat="1">
      <c r="A169" s="35"/>
      <c r="B169" s="36"/>
      <c r="C169" s="37"/>
      <c r="D169" s="235" t="s">
        <v>275</v>
      </c>
      <c r="E169" s="37"/>
      <c r="F169" s="236" t="s">
        <v>1568</v>
      </c>
      <c r="G169" s="37"/>
      <c r="H169" s="37"/>
      <c r="I169" s="237"/>
      <c r="J169" s="37"/>
      <c r="K169" s="37"/>
      <c r="L169" s="41"/>
      <c r="M169" s="238"/>
      <c r="N169" s="239"/>
      <c r="O169" s="88"/>
      <c r="P169" s="88"/>
      <c r="Q169" s="88"/>
      <c r="R169" s="88"/>
      <c r="S169" s="88"/>
      <c r="T169" s="89"/>
      <c r="U169" s="35"/>
      <c r="V169" s="35"/>
      <c r="W169" s="35"/>
      <c r="X169" s="35"/>
      <c r="Y169" s="35"/>
      <c r="Z169" s="35"/>
      <c r="AA169" s="35"/>
      <c r="AB169" s="35"/>
      <c r="AC169" s="35"/>
      <c r="AD169" s="35"/>
      <c r="AE169" s="35"/>
      <c r="AT169" s="14" t="s">
        <v>275</v>
      </c>
      <c r="AU169" s="14" t="s">
        <v>81</v>
      </c>
    </row>
    <row r="170" s="2" customFormat="1" ht="180.75" customHeight="1">
      <c r="A170" s="35"/>
      <c r="B170" s="36"/>
      <c r="C170" s="222" t="s">
        <v>347</v>
      </c>
      <c r="D170" s="222" t="s">
        <v>269</v>
      </c>
      <c r="E170" s="223" t="s">
        <v>339</v>
      </c>
      <c r="F170" s="224" t="s">
        <v>340</v>
      </c>
      <c r="G170" s="225" t="s">
        <v>272</v>
      </c>
      <c r="H170" s="226">
        <v>6</v>
      </c>
      <c r="I170" s="227"/>
      <c r="J170" s="228">
        <f>ROUND(I170*H170,2)</f>
        <v>0</v>
      </c>
      <c r="K170" s="224" t="s">
        <v>273</v>
      </c>
      <c r="L170" s="41"/>
      <c r="M170" s="229" t="s">
        <v>1</v>
      </c>
      <c r="N170" s="230" t="s">
        <v>38</v>
      </c>
      <c r="O170" s="88"/>
      <c r="P170" s="231">
        <f>O170*H170</f>
        <v>0</v>
      </c>
      <c r="Q170" s="231">
        <v>0</v>
      </c>
      <c r="R170" s="231">
        <f>Q170*H170</f>
        <v>0</v>
      </c>
      <c r="S170" s="231">
        <v>0</v>
      </c>
      <c r="T170" s="232">
        <f>S170*H170</f>
        <v>0</v>
      </c>
      <c r="U170" s="35"/>
      <c r="V170" s="35"/>
      <c r="W170" s="35"/>
      <c r="X170" s="35"/>
      <c r="Y170" s="35"/>
      <c r="Z170" s="35"/>
      <c r="AA170" s="35"/>
      <c r="AB170" s="35"/>
      <c r="AC170" s="35"/>
      <c r="AD170" s="35"/>
      <c r="AE170" s="35"/>
      <c r="AR170" s="233" t="s">
        <v>274</v>
      </c>
      <c r="AT170" s="233" t="s">
        <v>269</v>
      </c>
      <c r="AU170" s="233" t="s">
        <v>81</v>
      </c>
      <c r="AY170" s="14" t="s">
        <v>266</v>
      </c>
      <c r="BE170" s="234">
        <f>IF(N170="základní",J170,0)</f>
        <v>0</v>
      </c>
      <c r="BF170" s="234">
        <f>IF(N170="snížená",J170,0)</f>
        <v>0</v>
      </c>
      <c r="BG170" s="234">
        <f>IF(N170="zákl. přenesená",J170,0)</f>
        <v>0</v>
      </c>
      <c r="BH170" s="234">
        <f>IF(N170="sníž. přenesená",J170,0)</f>
        <v>0</v>
      </c>
      <c r="BI170" s="234">
        <f>IF(N170="nulová",J170,0)</f>
        <v>0</v>
      </c>
      <c r="BJ170" s="14" t="s">
        <v>81</v>
      </c>
      <c r="BK170" s="234">
        <f>ROUND(I170*H170,2)</f>
        <v>0</v>
      </c>
      <c r="BL170" s="14" t="s">
        <v>274</v>
      </c>
      <c r="BM170" s="233" t="s">
        <v>359</v>
      </c>
    </row>
    <row r="171" s="2" customFormat="1">
      <c r="A171" s="35"/>
      <c r="B171" s="36"/>
      <c r="C171" s="37"/>
      <c r="D171" s="235" t="s">
        <v>275</v>
      </c>
      <c r="E171" s="37"/>
      <c r="F171" s="236" t="s">
        <v>1569</v>
      </c>
      <c r="G171" s="37"/>
      <c r="H171" s="37"/>
      <c r="I171" s="237"/>
      <c r="J171" s="37"/>
      <c r="K171" s="37"/>
      <c r="L171" s="41"/>
      <c r="M171" s="238"/>
      <c r="N171" s="239"/>
      <c r="O171" s="88"/>
      <c r="P171" s="88"/>
      <c r="Q171" s="88"/>
      <c r="R171" s="88"/>
      <c r="S171" s="88"/>
      <c r="T171" s="89"/>
      <c r="U171" s="35"/>
      <c r="V171" s="35"/>
      <c r="W171" s="35"/>
      <c r="X171" s="35"/>
      <c r="Y171" s="35"/>
      <c r="Z171" s="35"/>
      <c r="AA171" s="35"/>
      <c r="AB171" s="35"/>
      <c r="AC171" s="35"/>
      <c r="AD171" s="35"/>
      <c r="AE171" s="35"/>
      <c r="AT171" s="14" t="s">
        <v>275</v>
      </c>
      <c r="AU171" s="14" t="s">
        <v>81</v>
      </c>
    </row>
    <row r="172" s="2" customFormat="1" ht="78" customHeight="1">
      <c r="A172" s="35"/>
      <c r="B172" s="36"/>
      <c r="C172" s="222" t="s">
        <v>314</v>
      </c>
      <c r="D172" s="222" t="s">
        <v>269</v>
      </c>
      <c r="E172" s="223" t="s">
        <v>357</v>
      </c>
      <c r="F172" s="224" t="s">
        <v>358</v>
      </c>
      <c r="G172" s="225" t="s">
        <v>272</v>
      </c>
      <c r="H172" s="226">
        <v>2000</v>
      </c>
      <c r="I172" s="227"/>
      <c r="J172" s="228">
        <f>ROUND(I172*H172,2)</f>
        <v>0</v>
      </c>
      <c r="K172" s="224" t="s">
        <v>273</v>
      </c>
      <c r="L172" s="41"/>
      <c r="M172" s="229" t="s">
        <v>1</v>
      </c>
      <c r="N172" s="230" t="s">
        <v>38</v>
      </c>
      <c r="O172" s="88"/>
      <c r="P172" s="231">
        <f>O172*H172</f>
        <v>0</v>
      </c>
      <c r="Q172" s="231">
        <v>0</v>
      </c>
      <c r="R172" s="231">
        <f>Q172*H172</f>
        <v>0</v>
      </c>
      <c r="S172" s="231">
        <v>0</v>
      </c>
      <c r="T172" s="232">
        <f>S172*H172</f>
        <v>0</v>
      </c>
      <c r="U172" s="35"/>
      <c r="V172" s="35"/>
      <c r="W172" s="35"/>
      <c r="X172" s="35"/>
      <c r="Y172" s="35"/>
      <c r="Z172" s="35"/>
      <c r="AA172" s="35"/>
      <c r="AB172" s="35"/>
      <c r="AC172" s="35"/>
      <c r="AD172" s="35"/>
      <c r="AE172" s="35"/>
      <c r="AR172" s="233" t="s">
        <v>274</v>
      </c>
      <c r="AT172" s="233" t="s">
        <v>269</v>
      </c>
      <c r="AU172" s="233" t="s">
        <v>81</v>
      </c>
      <c r="AY172" s="14" t="s">
        <v>266</v>
      </c>
      <c r="BE172" s="234">
        <f>IF(N172="základní",J172,0)</f>
        <v>0</v>
      </c>
      <c r="BF172" s="234">
        <f>IF(N172="snížená",J172,0)</f>
        <v>0</v>
      </c>
      <c r="BG172" s="234">
        <f>IF(N172="zákl. přenesená",J172,0)</f>
        <v>0</v>
      </c>
      <c r="BH172" s="234">
        <f>IF(N172="sníž. přenesená",J172,0)</f>
        <v>0</v>
      </c>
      <c r="BI172" s="234">
        <f>IF(N172="nulová",J172,0)</f>
        <v>0</v>
      </c>
      <c r="BJ172" s="14" t="s">
        <v>81</v>
      </c>
      <c r="BK172" s="234">
        <f>ROUND(I172*H172,2)</f>
        <v>0</v>
      </c>
      <c r="BL172" s="14" t="s">
        <v>274</v>
      </c>
      <c r="BM172" s="233" t="s">
        <v>363</v>
      </c>
    </row>
    <row r="173" s="2" customFormat="1">
      <c r="A173" s="35"/>
      <c r="B173" s="36"/>
      <c r="C173" s="37"/>
      <c r="D173" s="235" t="s">
        <v>275</v>
      </c>
      <c r="E173" s="37"/>
      <c r="F173" s="236" t="s">
        <v>957</v>
      </c>
      <c r="G173" s="37"/>
      <c r="H173" s="37"/>
      <c r="I173" s="237"/>
      <c r="J173" s="37"/>
      <c r="K173" s="37"/>
      <c r="L173" s="41"/>
      <c r="M173" s="238"/>
      <c r="N173" s="239"/>
      <c r="O173" s="88"/>
      <c r="P173" s="88"/>
      <c r="Q173" s="88"/>
      <c r="R173" s="88"/>
      <c r="S173" s="88"/>
      <c r="T173" s="89"/>
      <c r="U173" s="35"/>
      <c r="V173" s="35"/>
      <c r="W173" s="35"/>
      <c r="X173" s="35"/>
      <c r="Y173" s="35"/>
      <c r="Z173" s="35"/>
      <c r="AA173" s="35"/>
      <c r="AB173" s="35"/>
      <c r="AC173" s="35"/>
      <c r="AD173" s="35"/>
      <c r="AE173" s="35"/>
      <c r="AT173" s="14" t="s">
        <v>275</v>
      </c>
      <c r="AU173" s="14" t="s">
        <v>81</v>
      </c>
    </row>
    <row r="174" s="2" customFormat="1" ht="66.75" customHeight="1">
      <c r="A174" s="35"/>
      <c r="B174" s="36"/>
      <c r="C174" s="222" t="s">
        <v>356</v>
      </c>
      <c r="D174" s="222" t="s">
        <v>269</v>
      </c>
      <c r="E174" s="223" t="s">
        <v>366</v>
      </c>
      <c r="F174" s="224" t="s">
        <v>367</v>
      </c>
      <c r="G174" s="225" t="s">
        <v>272</v>
      </c>
      <c r="H174" s="226">
        <v>2000</v>
      </c>
      <c r="I174" s="227"/>
      <c r="J174" s="228">
        <f>ROUND(I174*H174,2)</f>
        <v>0</v>
      </c>
      <c r="K174" s="224" t="s">
        <v>273</v>
      </c>
      <c r="L174" s="41"/>
      <c r="M174" s="229" t="s">
        <v>1</v>
      </c>
      <c r="N174" s="230" t="s">
        <v>38</v>
      </c>
      <c r="O174" s="88"/>
      <c r="P174" s="231">
        <f>O174*H174</f>
        <v>0</v>
      </c>
      <c r="Q174" s="231">
        <v>0</v>
      </c>
      <c r="R174" s="231">
        <f>Q174*H174</f>
        <v>0</v>
      </c>
      <c r="S174" s="231">
        <v>0</v>
      </c>
      <c r="T174" s="232">
        <f>S174*H174</f>
        <v>0</v>
      </c>
      <c r="U174" s="35"/>
      <c r="V174" s="35"/>
      <c r="W174" s="35"/>
      <c r="X174" s="35"/>
      <c r="Y174" s="35"/>
      <c r="Z174" s="35"/>
      <c r="AA174" s="35"/>
      <c r="AB174" s="35"/>
      <c r="AC174" s="35"/>
      <c r="AD174" s="35"/>
      <c r="AE174" s="35"/>
      <c r="AR174" s="233" t="s">
        <v>274</v>
      </c>
      <c r="AT174" s="233" t="s">
        <v>269</v>
      </c>
      <c r="AU174" s="233" t="s">
        <v>81</v>
      </c>
      <c r="AY174" s="14" t="s">
        <v>266</v>
      </c>
      <c r="BE174" s="234">
        <f>IF(N174="základní",J174,0)</f>
        <v>0</v>
      </c>
      <c r="BF174" s="234">
        <f>IF(N174="snížená",J174,0)</f>
        <v>0</v>
      </c>
      <c r="BG174" s="234">
        <f>IF(N174="zákl. přenesená",J174,0)</f>
        <v>0</v>
      </c>
      <c r="BH174" s="234">
        <f>IF(N174="sníž. přenesená",J174,0)</f>
        <v>0</v>
      </c>
      <c r="BI174" s="234">
        <f>IF(N174="nulová",J174,0)</f>
        <v>0</v>
      </c>
      <c r="BJ174" s="14" t="s">
        <v>81</v>
      </c>
      <c r="BK174" s="234">
        <f>ROUND(I174*H174,2)</f>
        <v>0</v>
      </c>
      <c r="BL174" s="14" t="s">
        <v>274</v>
      </c>
      <c r="BM174" s="233" t="s">
        <v>368</v>
      </c>
    </row>
    <row r="175" s="2" customFormat="1">
      <c r="A175" s="35"/>
      <c r="B175" s="36"/>
      <c r="C175" s="37"/>
      <c r="D175" s="235" t="s">
        <v>275</v>
      </c>
      <c r="E175" s="37"/>
      <c r="F175" s="236" t="s">
        <v>957</v>
      </c>
      <c r="G175" s="37"/>
      <c r="H175" s="37"/>
      <c r="I175" s="237"/>
      <c r="J175" s="37"/>
      <c r="K175" s="37"/>
      <c r="L175" s="41"/>
      <c r="M175" s="238"/>
      <c r="N175" s="239"/>
      <c r="O175" s="88"/>
      <c r="P175" s="88"/>
      <c r="Q175" s="88"/>
      <c r="R175" s="88"/>
      <c r="S175" s="88"/>
      <c r="T175" s="89"/>
      <c r="U175" s="35"/>
      <c r="V175" s="35"/>
      <c r="W175" s="35"/>
      <c r="X175" s="35"/>
      <c r="Y175" s="35"/>
      <c r="Z175" s="35"/>
      <c r="AA175" s="35"/>
      <c r="AB175" s="35"/>
      <c r="AC175" s="35"/>
      <c r="AD175" s="35"/>
      <c r="AE175" s="35"/>
      <c r="AT175" s="14" t="s">
        <v>275</v>
      </c>
      <c r="AU175" s="14" t="s">
        <v>81</v>
      </c>
    </row>
    <row r="176" s="2" customFormat="1" ht="66.75" customHeight="1">
      <c r="A176" s="35"/>
      <c r="B176" s="36"/>
      <c r="C176" s="222" t="s">
        <v>319</v>
      </c>
      <c r="D176" s="222" t="s">
        <v>269</v>
      </c>
      <c r="E176" s="223" t="s">
        <v>958</v>
      </c>
      <c r="F176" s="224" t="s">
        <v>959</v>
      </c>
      <c r="G176" s="225" t="s">
        <v>272</v>
      </c>
      <c r="H176" s="226">
        <v>2000</v>
      </c>
      <c r="I176" s="227"/>
      <c r="J176" s="228">
        <f>ROUND(I176*H176,2)</f>
        <v>0</v>
      </c>
      <c r="K176" s="224" t="s">
        <v>273</v>
      </c>
      <c r="L176" s="41"/>
      <c r="M176" s="229" t="s">
        <v>1</v>
      </c>
      <c r="N176" s="230" t="s">
        <v>38</v>
      </c>
      <c r="O176" s="88"/>
      <c r="P176" s="231">
        <f>O176*H176</f>
        <v>0</v>
      </c>
      <c r="Q176" s="231">
        <v>0</v>
      </c>
      <c r="R176" s="231">
        <f>Q176*H176</f>
        <v>0</v>
      </c>
      <c r="S176" s="231">
        <v>0</v>
      </c>
      <c r="T176" s="232">
        <f>S176*H176</f>
        <v>0</v>
      </c>
      <c r="U176" s="35"/>
      <c r="V176" s="35"/>
      <c r="W176" s="35"/>
      <c r="X176" s="35"/>
      <c r="Y176" s="35"/>
      <c r="Z176" s="35"/>
      <c r="AA176" s="35"/>
      <c r="AB176" s="35"/>
      <c r="AC176" s="35"/>
      <c r="AD176" s="35"/>
      <c r="AE176" s="35"/>
      <c r="AR176" s="233" t="s">
        <v>274</v>
      </c>
      <c r="AT176" s="233" t="s">
        <v>269</v>
      </c>
      <c r="AU176" s="233" t="s">
        <v>81</v>
      </c>
      <c r="AY176" s="14" t="s">
        <v>266</v>
      </c>
      <c r="BE176" s="234">
        <f>IF(N176="základní",J176,0)</f>
        <v>0</v>
      </c>
      <c r="BF176" s="234">
        <f>IF(N176="snížená",J176,0)</f>
        <v>0</v>
      </c>
      <c r="BG176" s="234">
        <f>IF(N176="zákl. přenesená",J176,0)</f>
        <v>0</v>
      </c>
      <c r="BH176" s="234">
        <f>IF(N176="sníž. přenesená",J176,0)</f>
        <v>0</v>
      </c>
      <c r="BI176" s="234">
        <f>IF(N176="nulová",J176,0)</f>
        <v>0</v>
      </c>
      <c r="BJ176" s="14" t="s">
        <v>81</v>
      </c>
      <c r="BK176" s="234">
        <f>ROUND(I176*H176,2)</f>
        <v>0</v>
      </c>
      <c r="BL176" s="14" t="s">
        <v>274</v>
      </c>
      <c r="BM176" s="233" t="s">
        <v>373</v>
      </c>
    </row>
    <row r="177" s="2" customFormat="1">
      <c r="A177" s="35"/>
      <c r="B177" s="36"/>
      <c r="C177" s="37"/>
      <c r="D177" s="235" t="s">
        <v>275</v>
      </c>
      <c r="E177" s="37"/>
      <c r="F177" s="236" t="s">
        <v>957</v>
      </c>
      <c r="G177" s="37"/>
      <c r="H177" s="37"/>
      <c r="I177" s="237"/>
      <c r="J177" s="37"/>
      <c r="K177" s="37"/>
      <c r="L177" s="41"/>
      <c r="M177" s="238"/>
      <c r="N177" s="239"/>
      <c r="O177" s="88"/>
      <c r="P177" s="88"/>
      <c r="Q177" s="88"/>
      <c r="R177" s="88"/>
      <c r="S177" s="88"/>
      <c r="T177" s="89"/>
      <c r="U177" s="35"/>
      <c r="V177" s="35"/>
      <c r="W177" s="35"/>
      <c r="X177" s="35"/>
      <c r="Y177" s="35"/>
      <c r="Z177" s="35"/>
      <c r="AA177" s="35"/>
      <c r="AB177" s="35"/>
      <c r="AC177" s="35"/>
      <c r="AD177" s="35"/>
      <c r="AE177" s="35"/>
      <c r="AT177" s="14" t="s">
        <v>275</v>
      </c>
      <c r="AU177" s="14" t="s">
        <v>81</v>
      </c>
    </row>
    <row r="178" s="2" customFormat="1" ht="90" customHeight="1">
      <c r="A178" s="35"/>
      <c r="B178" s="36"/>
      <c r="C178" s="222" t="s">
        <v>365</v>
      </c>
      <c r="D178" s="222" t="s">
        <v>269</v>
      </c>
      <c r="E178" s="223" t="s">
        <v>376</v>
      </c>
      <c r="F178" s="224" t="s">
        <v>377</v>
      </c>
      <c r="G178" s="225" t="s">
        <v>302</v>
      </c>
      <c r="H178" s="226">
        <v>32.862000000000002</v>
      </c>
      <c r="I178" s="227"/>
      <c r="J178" s="228">
        <f>ROUND(I178*H178,2)</f>
        <v>0</v>
      </c>
      <c r="K178" s="224" t="s">
        <v>273</v>
      </c>
      <c r="L178" s="41"/>
      <c r="M178" s="229" t="s">
        <v>1</v>
      </c>
      <c r="N178" s="230" t="s">
        <v>38</v>
      </c>
      <c r="O178" s="88"/>
      <c r="P178" s="231">
        <f>O178*H178</f>
        <v>0</v>
      </c>
      <c r="Q178" s="231">
        <v>0</v>
      </c>
      <c r="R178" s="231">
        <f>Q178*H178</f>
        <v>0</v>
      </c>
      <c r="S178" s="231">
        <v>0</v>
      </c>
      <c r="T178" s="232">
        <f>S178*H178</f>
        <v>0</v>
      </c>
      <c r="U178" s="35"/>
      <c r="V178" s="35"/>
      <c r="W178" s="35"/>
      <c r="X178" s="35"/>
      <c r="Y178" s="35"/>
      <c r="Z178" s="35"/>
      <c r="AA178" s="35"/>
      <c r="AB178" s="35"/>
      <c r="AC178" s="35"/>
      <c r="AD178" s="35"/>
      <c r="AE178" s="35"/>
      <c r="AR178" s="233" t="s">
        <v>274</v>
      </c>
      <c r="AT178" s="233" t="s">
        <v>269</v>
      </c>
      <c r="AU178" s="233" t="s">
        <v>81</v>
      </c>
      <c r="AY178" s="14" t="s">
        <v>266</v>
      </c>
      <c r="BE178" s="234">
        <f>IF(N178="základní",J178,0)</f>
        <v>0</v>
      </c>
      <c r="BF178" s="234">
        <f>IF(N178="snížená",J178,0)</f>
        <v>0</v>
      </c>
      <c r="BG178" s="234">
        <f>IF(N178="zákl. přenesená",J178,0)</f>
        <v>0</v>
      </c>
      <c r="BH178" s="234">
        <f>IF(N178="sníž. přenesená",J178,0)</f>
        <v>0</v>
      </c>
      <c r="BI178" s="234">
        <f>IF(N178="nulová",J178,0)</f>
        <v>0</v>
      </c>
      <c r="BJ178" s="14" t="s">
        <v>81</v>
      </c>
      <c r="BK178" s="234">
        <f>ROUND(I178*H178,2)</f>
        <v>0</v>
      </c>
      <c r="BL178" s="14" t="s">
        <v>274</v>
      </c>
      <c r="BM178" s="233" t="s">
        <v>378</v>
      </c>
    </row>
    <row r="179" s="2" customFormat="1">
      <c r="A179" s="35"/>
      <c r="B179" s="36"/>
      <c r="C179" s="37"/>
      <c r="D179" s="235" t="s">
        <v>275</v>
      </c>
      <c r="E179" s="37"/>
      <c r="F179" s="236" t="s">
        <v>1570</v>
      </c>
      <c r="G179" s="37"/>
      <c r="H179" s="37"/>
      <c r="I179" s="237"/>
      <c r="J179" s="37"/>
      <c r="K179" s="37"/>
      <c r="L179" s="41"/>
      <c r="M179" s="238"/>
      <c r="N179" s="239"/>
      <c r="O179" s="88"/>
      <c r="P179" s="88"/>
      <c r="Q179" s="88"/>
      <c r="R179" s="88"/>
      <c r="S179" s="88"/>
      <c r="T179" s="89"/>
      <c r="U179" s="35"/>
      <c r="V179" s="35"/>
      <c r="W179" s="35"/>
      <c r="X179" s="35"/>
      <c r="Y179" s="35"/>
      <c r="Z179" s="35"/>
      <c r="AA179" s="35"/>
      <c r="AB179" s="35"/>
      <c r="AC179" s="35"/>
      <c r="AD179" s="35"/>
      <c r="AE179" s="35"/>
      <c r="AT179" s="14" t="s">
        <v>275</v>
      </c>
      <c r="AU179" s="14" t="s">
        <v>81</v>
      </c>
    </row>
    <row r="180" s="2" customFormat="1" ht="114.9" customHeight="1">
      <c r="A180" s="35"/>
      <c r="B180" s="36"/>
      <c r="C180" s="222" t="s">
        <v>370</v>
      </c>
      <c r="D180" s="222" t="s">
        <v>269</v>
      </c>
      <c r="E180" s="223" t="s">
        <v>380</v>
      </c>
      <c r="F180" s="224" t="s">
        <v>381</v>
      </c>
      <c r="G180" s="225" t="s">
        <v>302</v>
      </c>
      <c r="H180" s="226">
        <v>32.862000000000002</v>
      </c>
      <c r="I180" s="227"/>
      <c r="J180" s="228">
        <f>ROUND(I180*H180,2)</f>
        <v>0</v>
      </c>
      <c r="K180" s="224" t="s">
        <v>273</v>
      </c>
      <c r="L180" s="41"/>
      <c r="M180" s="229" t="s">
        <v>1</v>
      </c>
      <c r="N180" s="230" t="s">
        <v>38</v>
      </c>
      <c r="O180" s="88"/>
      <c r="P180" s="231">
        <f>O180*H180</f>
        <v>0</v>
      </c>
      <c r="Q180" s="231">
        <v>0</v>
      </c>
      <c r="R180" s="231">
        <f>Q180*H180</f>
        <v>0</v>
      </c>
      <c r="S180" s="231">
        <v>0</v>
      </c>
      <c r="T180" s="232">
        <f>S180*H180</f>
        <v>0</v>
      </c>
      <c r="U180" s="35"/>
      <c r="V180" s="35"/>
      <c r="W180" s="35"/>
      <c r="X180" s="35"/>
      <c r="Y180" s="35"/>
      <c r="Z180" s="35"/>
      <c r="AA180" s="35"/>
      <c r="AB180" s="35"/>
      <c r="AC180" s="35"/>
      <c r="AD180" s="35"/>
      <c r="AE180" s="35"/>
      <c r="AR180" s="233" t="s">
        <v>274</v>
      </c>
      <c r="AT180" s="233" t="s">
        <v>269</v>
      </c>
      <c r="AU180" s="233" t="s">
        <v>81</v>
      </c>
      <c r="AY180" s="14" t="s">
        <v>266</v>
      </c>
      <c r="BE180" s="234">
        <f>IF(N180="základní",J180,0)</f>
        <v>0</v>
      </c>
      <c r="BF180" s="234">
        <f>IF(N180="snížená",J180,0)</f>
        <v>0</v>
      </c>
      <c r="BG180" s="234">
        <f>IF(N180="zákl. přenesená",J180,0)</f>
        <v>0</v>
      </c>
      <c r="BH180" s="234">
        <f>IF(N180="sníž. přenesená",J180,0)</f>
        <v>0</v>
      </c>
      <c r="BI180" s="234">
        <f>IF(N180="nulová",J180,0)</f>
        <v>0</v>
      </c>
      <c r="BJ180" s="14" t="s">
        <v>81</v>
      </c>
      <c r="BK180" s="234">
        <f>ROUND(I180*H180,2)</f>
        <v>0</v>
      </c>
      <c r="BL180" s="14" t="s">
        <v>274</v>
      </c>
      <c r="BM180" s="233" t="s">
        <v>382</v>
      </c>
    </row>
    <row r="181" s="2" customFormat="1">
      <c r="A181" s="35"/>
      <c r="B181" s="36"/>
      <c r="C181" s="37"/>
      <c r="D181" s="235" t="s">
        <v>275</v>
      </c>
      <c r="E181" s="37"/>
      <c r="F181" s="236" t="s">
        <v>1571</v>
      </c>
      <c r="G181" s="37"/>
      <c r="H181" s="37"/>
      <c r="I181" s="237"/>
      <c r="J181" s="37"/>
      <c r="K181" s="37"/>
      <c r="L181" s="41"/>
      <c r="M181" s="238"/>
      <c r="N181" s="239"/>
      <c r="O181" s="88"/>
      <c r="P181" s="88"/>
      <c r="Q181" s="88"/>
      <c r="R181" s="88"/>
      <c r="S181" s="88"/>
      <c r="T181" s="89"/>
      <c r="U181" s="35"/>
      <c r="V181" s="35"/>
      <c r="W181" s="35"/>
      <c r="X181" s="35"/>
      <c r="Y181" s="35"/>
      <c r="Z181" s="35"/>
      <c r="AA181" s="35"/>
      <c r="AB181" s="35"/>
      <c r="AC181" s="35"/>
      <c r="AD181" s="35"/>
      <c r="AE181" s="35"/>
      <c r="AT181" s="14" t="s">
        <v>275</v>
      </c>
      <c r="AU181" s="14" t="s">
        <v>81</v>
      </c>
    </row>
    <row r="182" s="2" customFormat="1" ht="90" customHeight="1">
      <c r="A182" s="35"/>
      <c r="B182" s="36"/>
      <c r="C182" s="222" t="s">
        <v>375</v>
      </c>
      <c r="D182" s="222" t="s">
        <v>269</v>
      </c>
      <c r="E182" s="223" t="s">
        <v>376</v>
      </c>
      <c r="F182" s="224" t="s">
        <v>377</v>
      </c>
      <c r="G182" s="225" t="s">
        <v>302</v>
      </c>
      <c r="H182" s="226">
        <v>32.862000000000002</v>
      </c>
      <c r="I182" s="227"/>
      <c r="J182" s="228">
        <f>ROUND(I182*H182,2)</f>
        <v>0</v>
      </c>
      <c r="K182" s="224" t="s">
        <v>273</v>
      </c>
      <c r="L182" s="41"/>
      <c r="M182" s="229" t="s">
        <v>1</v>
      </c>
      <c r="N182" s="230" t="s">
        <v>38</v>
      </c>
      <c r="O182" s="88"/>
      <c r="P182" s="231">
        <f>O182*H182</f>
        <v>0</v>
      </c>
      <c r="Q182" s="231">
        <v>0</v>
      </c>
      <c r="R182" s="231">
        <f>Q182*H182</f>
        <v>0</v>
      </c>
      <c r="S182" s="231">
        <v>0</v>
      </c>
      <c r="T182" s="232">
        <f>S182*H182</f>
        <v>0</v>
      </c>
      <c r="U182" s="35"/>
      <c r="V182" s="35"/>
      <c r="W182" s="35"/>
      <c r="X182" s="35"/>
      <c r="Y182" s="35"/>
      <c r="Z182" s="35"/>
      <c r="AA182" s="35"/>
      <c r="AB182" s="35"/>
      <c r="AC182" s="35"/>
      <c r="AD182" s="35"/>
      <c r="AE182" s="35"/>
      <c r="AR182" s="233" t="s">
        <v>274</v>
      </c>
      <c r="AT182" s="233" t="s">
        <v>269</v>
      </c>
      <c r="AU182" s="233" t="s">
        <v>81</v>
      </c>
      <c r="AY182" s="14" t="s">
        <v>266</v>
      </c>
      <c r="BE182" s="234">
        <f>IF(N182="základní",J182,0)</f>
        <v>0</v>
      </c>
      <c r="BF182" s="234">
        <f>IF(N182="snížená",J182,0)</f>
        <v>0</v>
      </c>
      <c r="BG182" s="234">
        <f>IF(N182="zákl. přenesená",J182,0)</f>
        <v>0</v>
      </c>
      <c r="BH182" s="234">
        <f>IF(N182="sníž. přenesená",J182,0)</f>
        <v>0</v>
      </c>
      <c r="BI182" s="234">
        <f>IF(N182="nulová",J182,0)</f>
        <v>0</v>
      </c>
      <c r="BJ182" s="14" t="s">
        <v>81</v>
      </c>
      <c r="BK182" s="234">
        <f>ROUND(I182*H182,2)</f>
        <v>0</v>
      </c>
      <c r="BL182" s="14" t="s">
        <v>274</v>
      </c>
      <c r="BM182" s="233" t="s">
        <v>385</v>
      </c>
    </row>
    <row r="183" s="2" customFormat="1">
      <c r="A183" s="35"/>
      <c r="B183" s="36"/>
      <c r="C183" s="37"/>
      <c r="D183" s="235" t="s">
        <v>275</v>
      </c>
      <c r="E183" s="37"/>
      <c r="F183" s="236" t="s">
        <v>1572</v>
      </c>
      <c r="G183" s="37"/>
      <c r="H183" s="37"/>
      <c r="I183" s="237"/>
      <c r="J183" s="37"/>
      <c r="K183" s="37"/>
      <c r="L183" s="41"/>
      <c r="M183" s="238"/>
      <c r="N183" s="239"/>
      <c r="O183" s="88"/>
      <c r="P183" s="88"/>
      <c r="Q183" s="88"/>
      <c r="R183" s="88"/>
      <c r="S183" s="88"/>
      <c r="T183" s="89"/>
      <c r="U183" s="35"/>
      <c r="V183" s="35"/>
      <c r="W183" s="35"/>
      <c r="X183" s="35"/>
      <c r="Y183" s="35"/>
      <c r="Z183" s="35"/>
      <c r="AA183" s="35"/>
      <c r="AB183" s="35"/>
      <c r="AC183" s="35"/>
      <c r="AD183" s="35"/>
      <c r="AE183" s="35"/>
      <c r="AT183" s="14" t="s">
        <v>275</v>
      </c>
      <c r="AU183" s="14" t="s">
        <v>81</v>
      </c>
    </row>
    <row r="184" s="2" customFormat="1" ht="114.9" customHeight="1">
      <c r="A184" s="35"/>
      <c r="B184" s="36"/>
      <c r="C184" s="222" t="s">
        <v>324</v>
      </c>
      <c r="D184" s="222" t="s">
        <v>269</v>
      </c>
      <c r="E184" s="223" t="s">
        <v>380</v>
      </c>
      <c r="F184" s="224" t="s">
        <v>381</v>
      </c>
      <c r="G184" s="225" t="s">
        <v>302</v>
      </c>
      <c r="H184" s="226">
        <v>32.862000000000002</v>
      </c>
      <c r="I184" s="227"/>
      <c r="J184" s="228">
        <f>ROUND(I184*H184,2)</f>
        <v>0</v>
      </c>
      <c r="K184" s="224" t="s">
        <v>273</v>
      </c>
      <c r="L184" s="41"/>
      <c r="M184" s="229" t="s">
        <v>1</v>
      </c>
      <c r="N184" s="230" t="s">
        <v>38</v>
      </c>
      <c r="O184" s="88"/>
      <c r="P184" s="231">
        <f>O184*H184</f>
        <v>0</v>
      </c>
      <c r="Q184" s="231">
        <v>0</v>
      </c>
      <c r="R184" s="231">
        <f>Q184*H184</f>
        <v>0</v>
      </c>
      <c r="S184" s="231">
        <v>0</v>
      </c>
      <c r="T184" s="232">
        <f>S184*H184</f>
        <v>0</v>
      </c>
      <c r="U184" s="35"/>
      <c r="V184" s="35"/>
      <c r="W184" s="35"/>
      <c r="X184" s="35"/>
      <c r="Y184" s="35"/>
      <c r="Z184" s="35"/>
      <c r="AA184" s="35"/>
      <c r="AB184" s="35"/>
      <c r="AC184" s="35"/>
      <c r="AD184" s="35"/>
      <c r="AE184" s="35"/>
      <c r="AR184" s="233" t="s">
        <v>274</v>
      </c>
      <c r="AT184" s="233" t="s">
        <v>269</v>
      </c>
      <c r="AU184" s="233" t="s">
        <v>81</v>
      </c>
      <c r="AY184" s="14" t="s">
        <v>266</v>
      </c>
      <c r="BE184" s="234">
        <f>IF(N184="základní",J184,0)</f>
        <v>0</v>
      </c>
      <c r="BF184" s="234">
        <f>IF(N184="snížená",J184,0)</f>
        <v>0</v>
      </c>
      <c r="BG184" s="234">
        <f>IF(N184="zákl. přenesená",J184,0)</f>
        <v>0</v>
      </c>
      <c r="BH184" s="234">
        <f>IF(N184="sníž. přenesená",J184,0)</f>
        <v>0</v>
      </c>
      <c r="BI184" s="234">
        <f>IF(N184="nulová",J184,0)</f>
        <v>0</v>
      </c>
      <c r="BJ184" s="14" t="s">
        <v>81</v>
      </c>
      <c r="BK184" s="234">
        <f>ROUND(I184*H184,2)</f>
        <v>0</v>
      </c>
      <c r="BL184" s="14" t="s">
        <v>274</v>
      </c>
      <c r="BM184" s="233" t="s">
        <v>387</v>
      </c>
    </row>
    <row r="185" s="2" customFormat="1">
      <c r="A185" s="35"/>
      <c r="B185" s="36"/>
      <c r="C185" s="37"/>
      <c r="D185" s="235" t="s">
        <v>275</v>
      </c>
      <c r="E185" s="37"/>
      <c r="F185" s="236" t="s">
        <v>1573</v>
      </c>
      <c r="G185" s="37"/>
      <c r="H185" s="37"/>
      <c r="I185" s="237"/>
      <c r="J185" s="37"/>
      <c r="K185" s="37"/>
      <c r="L185" s="41"/>
      <c r="M185" s="238"/>
      <c r="N185" s="239"/>
      <c r="O185" s="88"/>
      <c r="P185" s="88"/>
      <c r="Q185" s="88"/>
      <c r="R185" s="88"/>
      <c r="S185" s="88"/>
      <c r="T185" s="89"/>
      <c r="U185" s="35"/>
      <c r="V185" s="35"/>
      <c r="W185" s="35"/>
      <c r="X185" s="35"/>
      <c r="Y185" s="35"/>
      <c r="Z185" s="35"/>
      <c r="AA185" s="35"/>
      <c r="AB185" s="35"/>
      <c r="AC185" s="35"/>
      <c r="AD185" s="35"/>
      <c r="AE185" s="35"/>
      <c r="AT185" s="14" t="s">
        <v>275</v>
      </c>
      <c r="AU185" s="14" t="s">
        <v>81</v>
      </c>
    </row>
    <row r="186" s="2" customFormat="1" ht="114.9" customHeight="1">
      <c r="A186" s="35"/>
      <c r="B186" s="36"/>
      <c r="C186" s="222" t="s">
        <v>384</v>
      </c>
      <c r="D186" s="222" t="s">
        <v>269</v>
      </c>
      <c r="E186" s="223" t="s">
        <v>472</v>
      </c>
      <c r="F186" s="224" t="s">
        <v>473</v>
      </c>
      <c r="G186" s="225" t="s">
        <v>474</v>
      </c>
      <c r="H186" s="226">
        <v>86</v>
      </c>
      <c r="I186" s="227"/>
      <c r="J186" s="228">
        <f>ROUND(I186*H186,2)</f>
        <v>0</v>
      </c>
      <c r="K186" s="224" t="s">
        <v>273</v>
      </c>
      <c r="L186" s="41"/>
      <c r="M186" s="229" t="s">
        <v>1</v>
      </c>
      <c r="N186" s="230" t="s">
        <v>38</v>
      </c>
      <c r="O186" s="88"/>
      <c r="P186" s="231">
        <f>O186*H186</f>
        <v>0</v>
      </c>
      <c r="Q186" s="231">
        <v>0</v>
      </c>
      <c r="R186" s="231">
        <f>Q186*H186</f>
        <v>0</v>
      </c>
      <c r="S186" s="231">
        <v>0</v>
      </c>
      <c r="T186" s="232">
        <f>S186*H186</f>
        <v>0</v>
      </c>
      <c r="U186" s="35"/>
      <c r="V186" s="35"/>
      <c r="W186" s="35"/>
      <c r="X186" s="35"/>
      <c r="Y186" s="35"/>
      <c r="Z186" s="35"/>
      <c r="AA186" s="35"/>
      <c r="AB186" s="35"/>
      <c r="AC186" s="35"/>
      <c r="AD186" s="35"/>
      <c r="AE186" s="35"/>
      <c r="AR186" s="233" t="s">
        <v>274</v>
      </c>
      <c r="AT186" s="233" t="s">
        <v>269</v>
      </c>
      <c r="AU186" s="233" t="s">
        <v>81</v>
      </c>
      <c r="AY186" s="14" t="s">
        <v>266</v>
      </c>
      <c r="BE186" s="234">
        <f>IF(N186="základní",J186,0)</f>
        <v>0</v>
      </c>
      <c r="BF186" s="234">
        <f>IF(N186="snížená",J186,0)</f>
        <v>0</v>
      </c>
      <c r="BG186" s="234">
        <f>IF(N186="zákl. přenesená",J186,0)</f>
        <v>0</v>
      </c>
      <c r="BH186" s="234">
        <f>IF(N186="sníž. přenesená",J186,0)</f>
        <v>0</v>
      </c>
      <c r="BI186" s="234">
        <f>IF(N186="nulová",J186,0)</f>
        <v>0</v>
      </c>
      <c r="BJ186" s="14" t="s">
        <v>81</v>
      </c>
      <c r="BK186" s="234">
        <f>ROUND(I186*H186,2)</f>
        <v>0</v>
      </c>
      <c r="BL186" s="14" t="s">
        <v>274</v>
      </c>
      <c r="BM186" s="233" t="s">
        <v>391</v>
      </c>
    </row>
    <row r="187" s="2" customFormat="1">
      <c r="A187" s="35"/>
      <c r="B187" s="36"/>
      <c r="C187" s="37"/>
      <c r="D187" s="235" t="s">
        <v>275</v>
      </c>
      <c r="E187" s="37"/>
      <c r="F187" s="236" t="s">
        <v>1574</v>
      </c>
      <c r="G187" s="37"/>
      <c r="H187" s="37"/>
      <c r="I187" s="237"/>
      <c r="J187" s="37"/>
      <c r="K187" s="37"/>
      <c r="L187" s="41"/>
      <c r="M187" s="238"/>
      <c r="N187" s="239"/>
      <c r="O187" s="88"/>
      <c r="P187" s="88"/>
      <c r="Q187" s="88"/>
      <c r="R187" s="88"/>
      <c r="S187" s="88"/>
      <c r="T187" s="89"/>
      <c r="U187" s="35"/>
      <c r="V187" s="35"/>
      <c r="W187" s="35"/>
      <c r="X187" s="35"/>
      <c r="Y187" s="35"/>
      <c r="Z187" s="35"/>
      <c r="AA187" s="35"/>
      <c r="AB187" s="35"/>
      <c r="AC187" s="35"/>
      <c r="AD187" s="35"/>
      <c r="AE187" s="35"/>
      <c r="AT187" s="14" t="s">
        <v>275</v>
      </c>
      <c r="AU187" s="14" t="s">
        <v>81</v>
      </c>
    </row>
    <row r="188" s="2" customFormat="1" ht="90" customHeight="1">
      <c r="A188" s="35"/>
      <c r="B188" s="36"/>
      <c r="C188" s="222" t="s">
        <v>327</v>
      </c>
      <c r="D188" s="222" t="s">
        <v>269</v>
      </c>
      <c r="E188" s="223" t="s">
        <v>478</v>
      </c>
      <c r="F188" s="224" t="s">
        <v>479</v>
      </c>
      <c r="G188" s="225" t="s">
        <v>474</v>
      </c>
      <c r="H188" s="226">
        <v>22</v>
      </c>
      <c r="I188" s="227"/>
      <c r="J188" s="228">
        <f>ROUND(I188*H188,2)</f>
        <v>0</v>
      </c>
      <c r="K188" s="224" t="s">
        <v>273</v>
      </c>
      <c r="L188" s="41"/>
      <c r="M188" s="229" t="s">
        <v>1</v>
      </c>
      <c r="N188" s="230" t="s">
        <v>38</v>
      </c>
      <c r="O188" s="88"/>
      <c r="P188" s="231">
        <f>O188*H188</f>
        <v>0</v>
      </c>
      <c r="Q188" s="231">
        <v>0</v>
      </c>
      <c r="R188" s="231">
        <f>Q188*H188</f>
        <v>0</v>
      </c>
      <c r="S188" s="231">
        <v>0</v>
      </c>
      <c r="T188" s="232">
        <f>S188*H188</f>
        <v>0</v>
      </c>
      <c r="U188" s="35"/>
      <c r="V188" s="35"/>
      <c r="W188" s="35"/>
      <c r="X188" s="35"/>
      <c r="Y188" s="35"/>
      <c r="Z188" s="35"/>
      <c r="AA188" s="35"/>
      <c r="AB188" s="35"/>
      <c r="AC188" s="35"/>
      <c r="AD188" s="35"/>
      <c r="AE188" s="35"/>
      <c r="AR188" s="233" t="s">
        <v>274</v>
      </c>
      <c r="AT188" s="233" t="s">
        <v>269</v>
      </c>
      <c r="AU188" s="233" t="s">
        <v>81</v>
      </c>
      <c r="AY188" s="14" t="s">
        <v>266</v>
      </c>
      <c r="BE188" s="234">
        <f>IF(N188="základní",J188,0)</f>
        <v>0</v>
      </c>
      <c r="BF188" s="234">
        <f>IF(N188="snížená",J188,0)</f>
        <v>0</v>
      </c>
      <c r="BG188" s="234">
        <f>IF(N188="zákl. přenesená",J188,0)</f>
        <v>0</v>
      </c>
      <c r="BH188" s="234">
        <f>IF(N188="sníž. přenesená",J188,0)</f>
        <v>0</v>
      </c>
      <c r="BI188" s="234">
        <f>IF(N188="nulová",J188,0)</f>
        <v>0</v>
      </c>
      <c r="BJ188" s="14" t="s">
        <v>81</v>
      </c>
      <c r="BK188" s="234">
        <f>ROUND(I188*H188,2)</f>
        <v>0</v>
      </c>
      <c r="BL188" s="14" t="s">
        <v>274</v>
      </c>
      <c r="BM188" s="233" t="s">
        <v>396</v>
      </c>
    </row>
    <row r="189" s="2" customFormat="1">
      <c r="A189" s="35"/>
      <c r="B189" s="36"/>
      <c r="C189" s="37"/>
      <c r="D189" s="235" t="s">
        <v>275</v>
      </c>
      <c r="E189" s="37"/>
      <c r="F189" s="236" t="s">
        <v>1575</v>
      </c>
      <c r="G189" s="37"/>
      <c r="H189" s="37"/>
      <c r="I189" s="237"/>
      <c r="J189" s="37"/>
      <c r="K189" s="37"/>
      <c r="L189" s="41"/>
      <c r="M189" s="238"/>
      <c r="N189" s="239"/>
      <c r="O189" s="88"/>
      <c r="P189" s="88"/>
      <c r="Q189" s="88"/>
      <c r="R189" s="88"/>
      <c r="S189" s="88"/>
      <c r="T189" s="89"/>
      <c r="U189" s="35"/>
      <c r="V189" s="35"/>
      <c r="W189" s="35"/>
      <c r="X189" s="35"/>
      <c r="Y189" s="35"/>
      <c r="Z189" s="35"/>
      <c r="AA189" s="35"/>
      <c r="AB189" s="35"/>
      <c r="AC189" s="35"/>
      <c r="AD189" s="35"/>
      <c r="AE189" s="35"/>
      <c r="AT189" s="14" t="s">
        <v>275</v>
      </c>
      <c r="AU189" s="14" t="s">
        <v>81</v>
      </c>
    </row>
    <row r="190" s="2" customFormat="1" ht="90" customHeight="1">
      <c r="A190" s="35"/>
      <c r="B190" s="36"/>
      <c r="C190" s="222" t="s">
        <v>393</v>
      </c>
      <c r="D190" s="222" t="s">
        <v>269</v>
      </c>
      <c r="E190" s="223" t="s">
        <v>482</v>
      </c>
      <c r="F190" s="224" t="s">
        <v>483</v>
      </c>
      <c r="G190" s="225" t="s">
        <v>279</v>
      </c>
      <c r="H190" s="226">
        <v>9200</v>
      </c>
      <c r="I190" s="227"/>
      <c r="J190" s="228">
        <f>ROUND(I190*H190,2)</f>
        <v>0</v>
      </c>
      <c r="K190" s="224" t="s">
        <v>273</v>
      </c>
      <c r="L190" s="41"/>
      <c r="M190" s="229" t="s">
        <v>1</v>
      </c>
      <c r="N190" s="230" t="s">
        <v>38</v>
      </c>
      <c r="O190" s="88"/>
      <c r="P190" s="231">
        <f>O190*H190</f>
        <v>0</v>
      </c>
      <c r="Q190" s="231">
        <v>0</v>
      </c>
      <c r="R190" s="231">
        <f>Q190*H190</f>
        <v>0</v>
      </c>
      <c r="S190" s="231">
        <v>0</v>
      </c>
      <c r="T190" s="232">
        <f>S190*H190</f>
        <v>0</v>
      </c>
      <c r="U190" s="35"/>
      <c r="V190" s="35"/>
      <c r="W190" s="35"/>
      <c r="X190" s="35"/>
      <c r="Y190" s="35"/>
      <c r="Z190" s="35"/>
      <c r="AA190" s="35"/>
      <c r="AB190" s="35"/>
      <c r="AC190" s="35"/>
      <c r="AD190" s="35"/>
      <c r="AE190" s="35"/>
      <c r="AR190" s="233" t="s">
        <v>274</v>
      </c>
      <c r="AT190" s="233" t="s">
        <v>269</v>
      </c>
      <c r="AU190" s="233" t="s">
        <v>81</v>
      </c>
      <c r="AY190" s="14" t="s">
        <v>266</v>
      </c>
      <c r="BE190" s="234">
        <f>IF(N190="základní",J190,0)</f>
        <v>0</v>
      </c>
      <c r="BF190" s="234">
        <f>IF(N190="snížená",J190,0)</f>
        <v>0</v>
      </c>
      <c r="BG190" s="234">
        <f>IF(N190="zákl. přenesená",J190,0)</f>
        <v>0</v>
      </c>
      <c r="BH190" s="234">
        <f>IF(N190="sníž. přenesená",J190,0)</f>
        <v>0</v>
      </c>
      <c r="BI190" s="234">
        <f>IF(N190="nulová",J190,0)</f>
        <v>0</v>
      </c>
      <c r="BJ190" s="14" t="s">
        <v>81</v>
      </c>
      <c r="BK190" s="234">
        <f>ROUND(I190*H190,2)</f>
        <v>0</v>
      </c>
      <c r="BL190" s="14" t="s">
        <v>274</v>
      </c>
      <c r="BM190" s="233" t="s">
        <v>400</v>
      </c>
    </row>
    <row r="191" s="2" customFormat="1">
      <c r="A191" s="35"/>
      <c r="B191" s="36"/>
      <c r="C191" s="37"/>
      <c r="D191" s="235" t="s">
        <v>275</v>
      </c>
      <c r="E191" s="37"/>
      <c r="F191" s="236" t="s">
        <v>1576</v>
      </c>
      <c r="G191" s="37"/>
      <c r="H191" s="37"/>
      <c r="I191" s="237"/>
      <c r="J191" s="37"/>
      <c r="K191" s="37"/>
      <c r="L191" s="41"/>
      <c r="M191" s="238"/>
      <c r="N191" s="239"/>
      <c r="O191" s="88"/>
      <c r="P191" s="88"/>
      <c r="Q191" s="88"/>
      <c r="R191" s="88"/>
      <c r="S191" s="88"/>
      <c r="T191" s="89"/>
      <c r="U191" s="35"/>
      <c r="V191" s="35"/>
      <c r="W191" s="35"/>
      <c r="X191" s="35"/>
      <c r="Y191" s="35"/>
      <c r="Z191" s="35"/>
      <c r="AA191" s="35"/>
      <c r="AB191" s="35"/>
      <c r="AC191" s="35"/>
      <c r="AD191" s="35"/>
      <c r="AE191" s="35"/>
      <c r="AT191" s="14" t="s">
        <v>275</v>
      </c>
      <c r="AU191" s="14" t="s">
        <v>81</v>
      </c>
    </row>
    <row r="192" s="2" customFormat="1" ht="90" customHeight="1">
      <c r="A192" s="35"/>
      <c r="B192" s="36"/>
      <c r="C192" s="222" t="s">
        <v>332</v>
      </c>
      <c r="D192" s="222" t="s">
        <v>269</v>
      </c>
      <c r="E192" s="223" t="s">
        <v>487</v>
      </c>
      <c r="F192" s="224" t="s">
        <v>488</v>
      </c>
      <c r="G192" s="225" t="s">
        <v>279</v>
      </c>
      <c r="H192" s="226">
        <v>9200</v>
      </c>
      <c r="I192" s="227"/>
      <c r="J192" s="228">
        <f>ROUND(I192*H192,2)</f>
        <v>0</v>
      </c>
      <c r="K192" s="224" t="s">
        <v>273</v>
      </c>
      <c r="L192" s="41"/>
      <c r="M192" s="229" t="s">
        <v>1</v>
      </c>
      <c r="N192" s="230" t="s">
        <v>38</v>
      </c>
      <c r="O192" s="88"/>
      <c r="P192" s="231">
        <f>O192*H192</f>
        <v>0</v>
      </c>
      <c r="Q192" s="231">
        <v>0</v>
      </c>
      <c r="R192" s="231">
        <f>Q192*H192</f>
        <v>0</v>
      </c>
      <c r="S192" s="231">
        <v>0</v>
      </c>
      <c r="T192" s="232">
        <f>S192*H192</f>
        <v>0</v>
      </c>
      <c r="U192" s="35"/>
      <c r="V192" s="35"/>
      <c r="W192" s="35"/>
      <c r="X192" s="35"/>
      <c r="Y192" s="35"/>
      <c r="Z192" s="35"/>
      <c r="AA192" s="35"/>
      <c r="AB192" s="35"/>
      <c r="AC192" s="35"/>
      <c r="AD192" s="35"/>
      <c r="AE192" s="35"/>
      <c r="AR192" s="233" t="s">
        <v>274</v>
      </c>
      <c r="AT192" s="233" t="s">
        <v>269</v>
      </c>
      <c r="AU192" s="233" t="s">
        <v>81</v>
      </c>
      <c r="AY192" s="14" t="s">
        <v>266</v>
      </c>
      <c r="BE192" s="234">
        <f>IF(N192="základní",J192,0)</f>
        <v>0</v>
      </c>
      <c r="BF192" s="234">
        <f>IF(N192="snížená",J192,0)</f>
        <v>0</v>
      </c>
      <c r="BG192" s="234">
        <f>IF(N192="zákl. přenesená",J192,0)</f>
        <v>0</v>
      </c>
      <c r="BH192" s="234">
        <f>IF(N192="sníž. přenesená",J192,0)</f>
        <v>0</v>
      </c>
      <c r="BI192" s="234">
        <f>IF(N192="nulová",J192,0)</f>
        <v>0</v>
      </c>
      <c r="BJ192" s="14" t="s">
        <v>81</v>
      </c>
      <c r="BK192" s="234">
        <f>ROUND(I192*H192,2)</f>
        <v>0</v>
      </c>
      <c r="BL192" s="14" t="s">
        <v>274</v>
      </c>
      <c r="BM192" s="233" t="s">
        <v>405</v>
      </c>
    </row>
    <row r="193" s="2" customFormat="1">
      <c r="A193" s="35"/>
      <c r="B193" s="36"/>
      <c r="C193" s="37"/>
      <c r="D193" s="235" t="s">
        <v>275</v>
      </c>
      <c r="E193" s="37"/>
      <c r="F193" s="236" t="s">
        <v>1576</v>
      </c>
      <c r="G193" s="37"/>
      <c r="H193" s="37"/>
      <c r="I193" s="237"/>
      <c r="J193" s="37"/>
      <c r="K193" s="37"/>
      <c r="L193" s="41"/>
      <c r="M193" s="238"/>
      <c r="N193" s="239"/>
      <c r="O193" s="88"/>
      <c r="P193" s="88"/>
      <c r="Q193" s="88"/>
      <c r="R193" s="88"/>
      <c r="S193" s="88"/>
      <c r="T193" s="89"/>
      <c r="U193" s="35"/>
      <c r="V193" s="35"/>
      <c r="W193" s="35"/>
      <c r="X193" s="35"/>
      <c r="Y193" s="35"/>
      <c r="Z193" s="35"/>
      <c r="AA193" s="35"/>
      <c r="AB193" s="35"/>
      <c r="AC193" s="35"/>
      <c r="AD193" s="35"/>
      <c r="AE193" s="35"/>
      <c r="AT193" s="14" t="s">
        <v>275</v>
      </c>
      <c r="AU193" s="14" t="s">
        <v>81</v>
      </c>
    </row>
    <row r="194" s="2" customFormat="1" ht="55.5" customHeight="1">
      <c r="A194" s="35"/>
      <c r="B194" s="36"/>
      <c r="C194" s="222" t="s">
        <v>402</v>
      </c>
      <c r="D194" s="222" t="s">
        <v>269</v>
      </c>
      <c r="E194" s="223" t="s">
        <v>539</v>
      </c>
      <c r="F194" s="224" t="s">
        <v>540</v>
      </c>
      <c r="G194" s="225" t="s">
        <v>272</v>
      </c>
      <c r="H194" s="226">
        <v>234</v>
      </c>
      <c r="I194" s="227"/>
      <c r="J194" s="228">
        <f>ROUND(I194*H194,2)</f>
        <v>0</v>
      </c>
      <c r="K194" s="224" t="s">
        <v>273</v>
      </c>
      <c r="L194" s="41"/>
      <c r="M194" s="229" t="s">
        <v>1</v>
      </c>
      <c r="N194" s="230" t="s">
        <v>38</v>
      </c>
      <c r="O194" s="88"/>
      <c r="P194" s="231">
        <f>O194*H194</f>
        <v>0</v>
      </c>
      <c r="Q194" s="231">
        <v>0</v>
      </c>
      <c r="R194" s="231">
        <f>Q194*H194</f>
        <v>0</v>
      </c>
      <c r="S194" s="231">
        <v>0</v>
      </c>
      <c r="T194" s="232">
        <f>S194*H194</f>
        <v>0</v>
      </c>
      <c r="U194" s="35"/>
      <c r="V194" s="35"/>
      <c r="W194" s="35"/>
      <c r="X194" s="35"/>
      <c r="Y194" s="35"/>
      <c r="Z194" s="35"/>
      <c r="AA194" s="35"/>
      <c r="AB194" s="35"/>
      <c r="AC194" s="35"/>
      <c r="AD194" s="35"/>
      <c r="AE194" s="35"/>
      <c r="AR194" s="233" t="s">
        <v>274</v>
      </c>
      <c r="AT194" s="233" t="s">
        <v>269</v>
      </c>
      <c r="AU194" s="233" t="s">
        <v>81</v>
      </c>
      <c r="AY194" s="14" t="s">
        <v>266</v>
      </c>
      <c r="BE194" s="234">
        <f>IF(N194="základní",J194,0)</f>
        <v>0</v>
      </c>
      <c r="BF194" s="234">
        <f>IF(N194="snížená",J194,0)</f>
        <v>0</v>
      </c>
      <c r="BG194" s="234">
        <f>IF(N194="zákl. přenesená",J194,0)</f>
        <v>0</v>
      </c>
      <c r="BH194" s="234">
        <f>IF(N194="sníž. přenesená",J194,0)</f>
        <v>0</v>
      </c>
      <c r="BI194" s="234">
        <f>IF(N194="nulová",J194,0)</f>
        <v>0</v>
      </c>
      <c r="BJ194" s="14" t="s">
        <v>81</v>
      </c>
      <c r="BK194" s="234">
        <f>ROUND(I194*H194,2)</f>
        <v>0</v>
      </c>
      <c r="BL194" s="14" t="s">
        <v>274</v>
      </c>
      <c r="BM194" s="233" t="s">
        <v>410</v>
      </c>
    </row>
    <row r="195" s="2" customFormat="1">
      <c r="A195" s="35"/>
      <c r="B195" s="36"/>
      <c r="C195" s="37"/>
      <c r="D195" s="235" t="s">
        <v>275</v>
      </c>
      <c r="E195" s="37"/>
      <c r="F195" s="236" t="s">
        <v>1577</v>
      </c>
      <c r="G195" s="37"/>
      <c r="H195" s="37"/>
      <c r="I195" s="237"/>
      <c r="J195" s="37"/>
      <c r="K195" s="37"/>
      <c r="L195" s="41"/>
      <c r="M195" s="238"/>
      <c r="N195" s="239"/>
      <c r="O195" s="88"/>
      <c r="P195" s="88"/>
      <c r="Q195" s="88"/>
      <c r="R195" s="88"/>
      <c r="S195" s="88"/>
      <c r="T195" s="89"/>
      <c r="U195" s="35"/>
      <c r="V195" s="35"/>
      <c r="W195" s="35"/>
      <c r="X195" s="35"/>
      <c r="Y195" s="35"/>
      <c r="Z195" s="35"/>
      <c r="AA195" s="35"/>
      <c r="AB195" s="35"/>
      <c r="AC195" s="35"/>
      <c r="AD195" s="35"/>
      <c r="AE195" s="35"/>
      <c r="AT195" s="14" t="s">
        <v>275</v>
      </c>
      <c r="AU195" s="14" t="s">
        <v>81</v>
      </c>
    </row>
    <row r="196" s="2" customFormat="1" ht="24.15" customHeight="1">
      <c r="A196" s="35"/>
      <c r="B196" s="36"/>
      <c r="C196" s="222" t="s">
        <v>407</v>
      </c>
      <c r="D196" s="222" t="s">
        <v>269</v>
      </c>
      <c r="E196" s="223" t="s">
        <v>544</v>
      </c>
      <c r="F196" s="224" t="s">
        <v>545</v>
      </c>
      <c r="G196" s="225" t="s">
        <v>272</v>
      </c>
      <c r="H196" s="226">
        <v>234</v>
      </c>
      <c r="I196" s="227"/>
      <c r="J196" s="228">
        <f>ROUND(I196*H196,2)</f>
        <v>0</v>
      </c>
      <c r="K196" s="224" t="s">
        <v>273</v>
      </c>
      <c r="L196" s="41"/>
      <c r="M196" s="229" t="s">
        <v>1</v>
      </c>
      <c r="N196" s="230" t="s">
        <v>38</v>
      </c>
      <c r="O196" s="88"/>
      <c r="P196" s="231">
        <f>O196*H196</f>
        <v>0</v>
      </c>
      <c r="Q196" s="231">
        <v>0</v>
      </c>
      <c r="R196" s="231">
        <f>Q196*H196</f>
        <v>0</v>
      </c>
      <c r="S196" s="231">
        <v>0</v>
      </c>
      <c r="T196" s="232">
        <f>S196*H196</f>
        <v>0</v>
      </c>
      <c r="U196" s="35"/>
      <c r="V196" s="35"/>
      <c r="W196" s="35"/>
      <c r="X196" s="35"/>
      <c r="Y196" s="35"/>
      <c r="Z196" s="35"/>
      <c r="AA196" s="35"/>
      <c r="AB196" s="35"/>
      <c r="AC196" s="35"/>
      <c r="AD196" s="35"/>
      <c r="AE196" s="35"/>
      <c r="AR196" s="233" t="s">
        <v>274</v>
      </c>
      <c r="AT196" s="233" t="s">
        <v>269</v>
      </c>
      <c r="AU196" s="233" t="s">
        <v>81</v>
      </c>
      <c r="AY196" s="14" t="s">
        <v>266</v>
      </c>
      <c r="BE196" s="234">
        <f>IF(N196="základní",J196,0)</f>
        <v>0</v>
      </c>
      <c r="BF196" s="234">
        <f>IF(N196="snížená",J196,0)</f>
        <v>0</v>
      </c>
      <c r="BG196" s="234">
        <f>IF(N196="zákl. přenesená",J196,0)</f>
        <v>0</v>
      </c>
      <c r="BH196" s="234">
        <f>IF(N196="sníž. přenesená",J196,0)</f>
        <v>0</v>
      </c>
      <c r="BI196" s="234">
        <f>IF(N196="nulová",J196,0)</f>
        <v>0</v>
      </c>
      <c r="BJ196" s="14" t="s">
        <v>81</v>
      </c>
      <c r="BK196" s="234">
        <f>ROUND(I196*H196,2)</f>
        <v>0</v>
      </c>
      <c r="BL196" s="14" t="s">
        <v>274</v>
      </c>
      <c r="BM196" s="233" t="s">
        <v>415</v>
      </c>
    </row>
    <row r="197" s="2" customFormat="1">
      <c r="A197" s="35"/>
      <c r="B197" s="36"/>
      <c r="C197" s="37"/>
      <c r="D197" s="235" t="s">
        <v>275</v>
      </c>
      <c r="E197" s="37"/>
      <c r="F197" s="236" t="s">
        <v>1578</v>
      </c>
      <c r="G197" s="37"/>
      <c r="H197" s="37"/>
      <c r="I197" s="237"/>
      <c r="J197" s="37"/>
      <c r="K197" s="37"/>
      <c r="L197" s="41"/>
      <c r="M197" s="238"/>
      <c r="N197" s="239"/>
      <c r="O197" s="88"/>
      <c r="P197" s="88"/>
      <c r="Q197" s="88"/>
      <c r="R197" s="88"/>
      <c r="S197" s="88"/>
      <c r="T197" s="89"/>
      <c r="U197" s="35"/>
      <c r="V197" s="35"/>
      <c r="W197" s="35"/>
      <c r="X197" s="35"/>
      <c r="Y197" s="35"/>
      <c r="Z197" s="35"/>
      <c r="AA197" s="35"/>
      <c r="AB197" s="35"/>
      <c r="AC197" s="35"/>
      <c r="AD197" s="35"/>
      <c r="AE197" s="35"/>
      <c r="AT197" s="14" t="s">
        <v>275</v>
      </c>
      <c r="AU197" s="14" t="s">
        <v>81</v>
      </c>
    </row>
    <row r="198" s="2" customFormat="1" ht="16.5" customHeight="1">
      <c r="A198" s="35"/>
      <c r="B198" s="36"/>
      <c r="C198" s="222" t="s">
        <v>412</v>
      </c>
      <c r="D198" s="222" t="s">
        <v>269</v>
      </c>
      <c r="E198" s="223" t="s">
        <v>699</v>
      </c>
      <c r="F198" s="224" t="s">
        <v>700</v>
      </c>
      <c r="G198" s="225" t="s">
        <v>272</v>
      </c>
      <c r="H198" s="226">
        <v>12</v>
      </c>
      <c r="I198" s="227"/>
      <c r="J198" s="228">
        <f>ROUND(I198*H198,2)</f>
        <v>0</v>
      </c>
      <c r="K198" s="224" t="s">
        <v>273</v>
      </c>
      <c r="L198" s="41"/>
      <c r="M198" s="229" t="s">
        <v>1</v>
      </c>
      <c r="N198" s="230" t="s">
        <v>38</v>
      </c>
      <c r="O198" s="88"/>
      <c r="P198" s="231">
        <f>O198*H198</f>
        <v>0</v>
      </c>
      <c r="Q198" s="231">
        <v>0</v>
      </c>
      <c r="R198" s="231">
        <f>Q198*H198</f>
        <v>0</v>
      </c>
      <c r="S198" s="231">
        <v>0</v>
      </c>
      <c r="T198" s="232">
        <f>S198*H198</f>
        <v>0</v>
      </c>
      <c r="U198" s="35"/>
      <c r="V198" s="35"/>
      <c r="W198" s="35"/>
      <c r="X198" s="35"/>
      <c r="Y198" s="35"/>
      <c r="Z198" s="35"/>
      <c r="AA198" s="35"/>
      <c r="AB198" s="35"/>
      <c r="AC198" s="35"/>
      <c r="AD198" s="35"/>
      <c r="AE198" s="35"/>
      <c r="AR198" s="233" t="s">
        <v>274</v>
      </c>
      <c r="AT198" s="233" t="s">
        <v>269</v>
      </c>
      <c r="AU198" s="233" t="s">
        <v>81</v>
      </c>
      <c r="AY198" s="14" t="s">
        <v>266</v>
      </c>
      <c r="BE198" s="234">
        <f>IF(N198="základní",J198,0)</f>
        <v>0</v>
      </c>
      <c r="BF198" s="234">
        <f>IF(N198="snížená",J198,0)</f>
        <v>0</v>
      </c>
      <c r="BG198" s="234">
        <f>IF(N198="zákl. přenesená",J198,0)</f>
        <v>0</v>
      </c>
      <c r="BH198" s="234">
        <f>IF(N198="sníž. přenesená",J198,0)</f>
        <v>0</v>
      </c>
      <c r="BI198" s="234">
        <f>IF(N198="nulová",J198,0)</f>
        <v>0</v>
      </c>
      <c r="BJ198" s="14" t="s">
        <v>81</v>
      </c>
      <c r="BK198" s="234">
        <f>ROUND(I198*H198,2)</f>
        <v>0</v>
      </c>
      <c r="BL198" s="14" t="s">
        <v>274</v>
      </c>
      <c r="BM198" s="233" t="s">
        <v>419</v>
      </c>
    </row>
    <row r="199" s="2" customFormat="1">
      <c r="A199" s="35"/>
      <c r="B199" s="36"/>
      <c r="C199" s="37"/>
      <c r="D199" s="235" t="s">
        <v>275</v>
      </c>
      <c r="E199" s="37"/>
      <c r="F199" s="236" t="s">
        <v>1320</v>
      </c>
      <c r="G199" s="37"/>
      <c r="H199" s="37"/>
      <c r="I199" s="237"/>
      <c r="J199" s="37"/>
      <c r="K199" s="37"/>
      <c r="L199" s="41"/>
      <c r="M199" s="238"/>
      <c r="N199" s="239"/>
      <c r="O199" s="88"/>
      <c r="P199" s="88"/>
      <c r="Q199" s="88"/>
      <c r="R199" s="88"/>
      <c r="S199" s="88"/>
      <c r="T199" s="89"/>
      <c r="U199" s="35"/>
      <c r="V199" s="35"/>
      <c r="W199" s="35"/>
      <c r="X199" s="35"/>
      <c r="Y199" s="35"/>
      <c r="Z199" s="35"/>
      <c r="AA199" s="35"/>
      <c r="AB199" s="35"/>
      <c r="AC199" s="35"/>
      <c r="AD199" s="35"/>
      <c r="AE199" s="35"/>
      <c r="AT199" s="14" t="s">
        <v>275</v>
      </c>
      <c r="AU199" s="14" t="s">
        <v>81</v>
      </c>
    </row>
    <row r="200" s="2" customFormat="1" ht="62.7" customHeight="1">
      <c r="A200" s="35"/>
      <c r="B200" s="36"/>
      <c r="C200" s="222" t="s">
        <v>335</v>
      </c>
      <c r="D200" s="222" t="s">
        <v>269</v>
      </c>
      <c r="E200" s="223" t="s">
        <v>704</v>
      </c>
      <c r="F200" s="224" t="s">
        <v>705</v>
      </c>
      <c r="G200" s="225" t="s">
        <v>272</v>
      </c>
      <c r="H200" s="226">
        <v>12</v>
      </c>
      <c r="I200" s="227"/>
      <c r="J200" s="228">
        <f>ROUND(I200*H200,2)</f>
        <v>0</v>
      </c>
      <c r="K200" s="224" t="s">
        <v>273</v>
      </c>
      <c r="L200" s="41"/>
      <c r="M200" s="229" t="s">
        <v>1</v>
      </c>
      <c r="N200" s="230" t="s">
        <v>38</v>
      </c>
      <c r="O200" s="88"/>
      <c r="P200" s="231">
        <f>O200*H200</f>
        <v>0</v>
      </c>
      <c r="Q200" s="231">
        <v>0</v>
      </c>
      <c r="R200" s="231">
        <f>Q200*H200</f>
        <v>0</v>
      </c>
      <c r="S200" s="231">
        <v>0</v>
      </c>
      <c r="T200" s="232">
        <f>S200*H200</f>
        <v>0</v>
      </c>
      <c r="U200" s="35"/>
      <c r="V200" s="35"/>
      <c r="W200" s="35"/>
      <c r="X200" s="35"/>
      <c r="Y200" s="35"/>
      <c r="Z200" s="35"/>
      <c r="AA200" s="35"/>
      <c r="AB200" s="35"/>
      <c r="AC200" s="35"/>
      <c r="AD200" s="35"/>
      <c r="AE200" s="35"/>
      <c r="AR200" s="233" t="s">
        <v>274</v>
      </c>
      <c r="AT200" s="233" t="s">
        <v>269</v>
      </c>
      <c r="AU200" s="233" t="s">
        <v>81</v>
      </c>
      <c r="AY200" s="14" t="s">
        <v>266</v>
      </c>
      <c r="BE200" s="234">
        <f>IF(N200="základní",J200,0)</f>
        <v>0</v>
      </c>
      <c r="BF200" s="234">
        <f>IF(N200="snížená",J200,0)</f>
        <v>0</v>
      </c>
      <c r="BG200" s="234">
        <f>IF(N200="zákl. přenesená",J200,0)</f>
        <v>0</v>
      </c>
      <c r="BH200" s="234">
        <f>IF(N200="sníž. přenesená",J200,0)</f>
        <v>0</v>
      </c>
      <c r="BI200" s="234">
        <f>IF(N200="nulová",J200,0)</f>
        <v>0</v>
      </c>
      <c r="BJ200" s="14" t="s">
        <v>81</v>
      </c>
      <c r="BK200" s="234">
        <f>ROUND(I200*H200,2)</f>
        <v>0</v>
      </c>
      <c r="BL200" s="14" t="s">
        <v>274</v>
      </c>
      <c r="BM200" s="233" t="s">
        <v>424</v>
      </c>
    </row>
    <row r="201" s="2" customFormat="1">
      <c r="A201" s="35"/>
      <c r="B201" s="36"/>
      <c r="C201" s="37"/>
      <c r="D201" s="235" t="s">
        <v>275</v>
      </c>
      <c r="E201" s="37"/>
      <c r="F201" s="236" t="s">
        <v>1320</v>
      </c>
      <c r="G201" s="37"/>
      <c r="H201" s="37"/>
      <c r="I201" s="237"/>
      <c r="J201" s="37"/>
      <c r="K201" s="37"/>
      <c r="L201" s="41"/>
      <c r="M201" s="238"/>
      <c r="N201" s="239"/>
      <c r="O201" s="88"/>
      <c r="P201" s="88"/>
      <c r="Q201" s="88"/>
      <c r="R201" s="88"/>
      <c r="S201" s="88"/>
      <c r="T201" s="89"/>
      <c r="U201" s="35"/>
      <c r="V201" s="35"/>
      <c r="W201" s="35"/>
      <c r="X201" s="35"/>
      <c r="Y201" s="35"/>
      <c r="Z201" s="35"/>
      <c r="AA201" s="35"/>
      <c r="AB201" s="35"/>
      <c r="AC201" s="35"/>
      <c r="AD201" s="35"/>
      <c r="AE201" s="35"/>
      <c r="AT201" s="14" t="s">
        <v>275</v>
      </c>
      <c r="AU201" s="14" t="s">
        <v>81</v>
      </c>
    </row>
    <row r="202" s="2" customFormat="1" ht="16.5" customHeight="1">
      <c r="A202" s="35"/>
      <c r="B202" s="36"/>
      <c r="C202" s="222" t="s">
        <v>421</v>
      </c>
      <c r="D202" s="222" t="s">
        <v>269</v>
      </c>
      <c r="E202" s="223" t="s">
        <v>707</v>
      </c>
      <c r="F202" s="224" t="s">
        <v>708</v>
      </c>
      <c r="G202" s="225" t="s">
        <v>272</v>
      </c>
      <c r="H202" s="226">
        <v>52</v>
      </c>
      <c r="I202" s="227"/>
      <c r="J202" s="228">
        <f>ROUND(I202*H202,2)</f>
        <v>0</v>
      </c>
      <c r="K202" s="224" t="s">
        <v>273</v>
      </c>
      <c r="L202" s="41"/>
      <c r="M202" s="229" t="s">
        <v>1</v>
      </c>
      <c r="N202" s="230" t="s">
        <v>38</v>
      </c>
      <c r="O202" s="88"/>
      <c r="P202" s="231">
        <f>O202*H202</f>
        <v>0</v>
      </c>
      <c r="Q202" s="231">
        <v>0</v>
      </c>
      <c r="R202" s="231">
        <f>Q202*H202</f>
        <v>0</v>
      </c>
      <c r="S202" s="231">
        <v>0</v>
      </c>
      <c r="T202" s="232">
        <f>S202*H202</f>
        <v>0</v>
      </c>
      <c r="U202" s="35"/>
      <c r="V202" s="35"/>
      <c r="W202" s="35"/>
      <c r="X202" s="35"/>
      <c r="Y202" s="35"/>
      <c r="Z202" s="35"/>
      <c r="AA202" s="35"/>
      <c r="AB202" s="35"/>
      <c r="AC202" s="35"/>
      <c r="AD202" s="35"/>
      <c r="AE202" s="35"/>
      <c r="AR202" s="233" t="s">
        <v>274</v>
      </c>
      <c r="AT202" s="233" t="s">
        <v>269</v>
      </c>
      <c r="AU202" s="233" t="s">
        <v>81</v>
      </c>
      <c r="AY202" s="14" t="s">
        <v>266</v>
      </c>
      <c r="BE202" s="234">
        <f>IF(N202="základní",J202,0)</f>
        <v>0</v>
      </c>
      <c r="BF202" s="234">
        <f>IF(N202="snížená",J202,0)</f>
        <v>0</v>
      </c>
      <c r="BG202" s="234">
        <f>IF(N202="zákl. přenesená",J202,0)</f>
        <v>0</v>
      </c>
      <c r="BH202" s="234">
        <f>IF(N202="sníž. přenesená",J202,0)</f>
        <v>0</v>
      </c>
      <c r="BI202" s="234">
        <f>IF(N202="nulová",J202,0)</f>
        <v>0</v>
      </c>
      <c r="BJ202" s="14" t="s">
        <v>81</v>
      </c>
      <c r="BK202" s="234">
        <f>ROUND(I202*H202,2)</f>
        <v>0</v>
      </c>
      <c r="BL202" s="14" t="s">
        <v>274</v>
      </c>
      <c r="BM202" s="233" t="s">
        <v>426</v>
      </c>
    </row>
    <row r="203" s="2" customFormat="1">
      <c r="A203" s="35"/>
      <c r="B203" s="36"/>
      <c r="C203" s="37"/>
      <c r="D203" s="235" t="s">
        <v>275</v>
      </c>
      <c r="E203" s="37"/>
      <c r="F203" s="236" t="s">
        <v>1579</v>
      </c>
      <c r="G203" s="37"/>
      <c r="H203" s="37"/>
      <c r="I203" s="237"/>
      <c r="J203" s="37"/>
      <c r="K203" s="37"/>
      <c r="L203" s="41"/>
      <c r="M203" s="238"/>
      <c r="N203" s="239"/>
      <c r="O203" s="88"/>
      <c r="P203" s="88"/>
      <c r="Q203" s="88"/>
      <c r="R203" s="88"/>
      <c r="S203" s="88"/>
      <c r="T203" s="89"/>
      <c r="U203" s="35"/>
      <c r="V203" s="35"/>
      <c r="W203" s="35"/>
      <c r="X203" s="35"/>
      <c r="Y203" s="35"/>
      <c r="Z203" s="35"/>
      <c r="AA203" s="35"/>
      <c r="AB203" s="35"/>
      <c r="AC203" s="35"/>
      <c r="AD203" s="35"/>
      <c r="AE203" s="35"/>
      <c r="AT203" s="14" t="s">
        <v>275</v>
      </c>
      <c r="AU203" s="14" t="s">
        <v>81</v>
      </c>
    </row>
    <row r="204" s="2" customFormat="1" ht="66.75" customHeight="1">
      <c r="A204" s="35"/>
      <c r="B204" s="36"/>
      <c r="C204" s="222" t="s">
        <v>337</v>
      </c>
      <c r="D204" s="222" t="s">
        <v>269</v>
      </c>
      <c r="E204" s="223" t="s">
        <v>712</v>
      </c>
      <c r="F204" s="224" t="s">
        <v>713</v>
      </c>
      <c r="G204" s="225" t="s">
        <v>272</v>
      </c>
      <c r="H204" s="226">
        <v>52</v>
      </c>
      <c r="I204" s="227"/>
      <c r="J204" s="228">
        <f>ROUND(I204*H204,2)</f>
        <v>0</v>
      </c>
      <c r="K204" s="224" t="s">
        <v>273</v>
      </c>
      <c r="L204" s="41"/>
      <c r="M204" s="229" t="s">
        <v>1</v>
      </c>
      <c r="N204" s="230" t="s">
        <v>38</v>
      </c>
      <c r="O204" s="88"/>
      <c r="P204" s="231">
        <f>O204*H204</f>
        <v>0</v>
      </c>
      <c r="Q204" s="231">
        <v>0</v>
      </c>
      <c r="R204" s="231">
        <f>Q204*H204</f>
        <v>0</v>
      </c>
      <c r="S204" s="231">
        <v>0</v>
      </c>
      <c r="T204" s="232">
        <f>S204*H204</f>
        <v>0</v>
      </c>
      <c r="U204" s="35"/>
      <c r="V204" s="35"/>
      <c r="W204" s="35"/>
      <c r="X204" s="35"/>
      <c r="Y204" s="35"/>
      <c r="Z204" s="35"/>
      <c r="AA204" s="35"/>
      <c r="AB204" s="35"/>
      <c r="AC204" s="35"/>
      <c r="AD204" s="35"/>
      <c r="AE204" s="35"/>
      <c r="AR204" s="233" t="s">
        <v>274</v>
      </c>
      <c r="AT204" s="233" t="s">
        <v>269</v>
      </c>
      <c r="AU204" s="233" t="s">
        <v>81</v>
      </c>
      <c r="AY204" s="14" t="s">
        <v>266</v>
      </c>
      <c r="BE204" s="234">
        <f>IF(N204="základní",J204,0)</f>
        <v>0</v>
      </c>
      <c r="BF204" s="234">
        <f>IF(N204="snížená",J204,0)</f>
        <v>0</v>
      </c>
      <c r="BG204" s="234">
        <f>IF(N204="zákl. přenesená",J204,0)</f>
        <v>0</v>
      </c>
      <c r="BH204" s="234">
        <f>IF(N204="sníž. přenesená",J204,0)</f>
        <v>0</v>
      </c>
      <c r="BI204" s="234">
        <f>IF(N204="nulová",J204,0)</f>
        <v>0</v>
      </c>
      <c r="BJ204" s="14" t="s">
        <v>81</v>
      </c>
      <c r="BK204" s="234">
        <f>ROUND(I204*H204,2)</f>
        <v>0</v>
      </c>
      <c r="BL204" s="14" t="s">
        <v>274</v>
      </c>
      <c r="BM204" s="233" t="s">
        <v>429</v>
      </c>
    </row>
    <row r="205" s="2" customFormat="1">
      <c r="A205" s="35"/>
      <c r="B205" s="36"/>
      <c r="C205" s="37"/>
      <c r="D205" s="235" t="s">
        <v>275</v>
      </c>
      <c r="E205" s="37"/>
      <c r="F205" s="236" t="s">
        <v>1579</v>
      </c>
      <c r="G205" s="37"/>
      <c r="H205" s="37"/>
      <c r="I205" s="237"/>
      <c r="J205" s="37"/>
      <c r="K205" s="37"/>
      <c r="L205" s="41"/>
      <c r="M205" s="238"/>
      <c r="N205" s="239"/>
      <c r="O205" s="88"/>
      <c r="P205" s="88"/>
      <c r="Q205" s="88"/>
      <c r="R205" s="88"/>
      <c r="S205" s="88"/>
      <c r="T205" s="89"/>
      <c r="U205" s="35"/>
      <c r="V205" s="35"/>
      <c r="W205" s="35"/>
      <c r="X205" s="35"/>
      <c r="Y205" s="35"/>
      <c r="Z205" s="35"/>
      <c r="AA205" s="35"/>
      <c r="AB205" s="35"/>
      <c r="AC205" s="35"/>
      <c r="AD205" s="35"/>
      <c r="AE205" s="35"/>
      <c r="AT205" s="14" t="s">
        <v>275</v>
      </c>
      <c r="AU205" s="14" t="s">
        <v>81</v>
      </c>
    </row>
    <row r="206" s="2" customFormat="1" ht="49.05" customHeight="1">
      <c r="A206" s="35"/>
      <c r="B206" s="36"/>
      <c r="C206" s="222" t="s">
        <v>428</v>
      </c>
      <c r="D206" s="222" t="s">
        <v>269</v>
      </c>
      <c r="E206" s="223" t="s">
        <v>716</v>
      </c>
      <c r="F206" s="224" t="s">
        <v>717</v>
      </c>
      <c r="G206" s="225" t="s">
        <v>272</v>
      </c>
      <c r="H206" s="226">
        <v>4</v>
      </c>
      <c r="I206" s="227"/>
      <c r="J206" s="228">
        <f>ROUND(I206*H206,2)</f>
        <v>0</v>
      </c>
      <c r="K206" s="224" t="s">
        <v>273</v>
      </c>
      <c r="L206" s="41"/>
      <c r="M206" s="229" t="s">
        <v>1</v>
      </c>
      <c r="N206" s="230" t="s">
        <v>38</v>
      </c>
      <c r="O206" s="88"/>
      <c r="P206" s="231">
        <f>O206*H206</f>
        <v>0</v>
      </c>
      <c r="Q206" s="231">
        <v>0</v>
      </c>
      <c r="R206" s="231">
        <f>Q206*H206</f>
        <v>0</v>
      </c>
      <c r="S206" s="231">
        <v>0</v>
      </c>
      <c r="T206" s="232">
        <f>S206*H206</f>
        <v>0</v>
      </c>
      <c r="U206" s="35"/>
      <c r="V206" s="35"/>
      <c r="W206" s="35"/>
      <c r="X206" s="35"/>
      <c r="Y206" s="35"/>
      <c r="Z206" s="35"/>
      <c r="AA206" s="35"/>
      <c r="AB206" s="35"/>
      <c r="AC206" s="35"/>
      <c r="AD206" s="35"/>
      <c r="AE206" s="35"/>
      <c r="AR206" s="233" t="s">
        <v>274</v>
      </c>
      <c r="AT206" s="233" t="s">
        <v>269</v>
      </c>
      <c r="AU206" s="233" t="s">
        <v>81</v>
      </c>
      <c r="AY206" s="14" t="s">
        <v>266</v>
      </c>
      <c r="BE206" s="234">
        <f>IF(N206="základní",J206,0)</f>
        <v>0</v>
      </c>
      <c r="BF206" s="234">
        <f>IF(N206="snížená",J206,0)</f>
        <v>0</v>
      </c>
      <c r="BG206" s="234">
        <f>IF(N206="zákl. přenesená",J206,0)</f>
        <v>0</v>
      </c>
      <c r="BH206" s="234">
        <f>IF(N206="sníž. přenesená",J206,0)</f>
        <v>0</v>
      </c>
      <c r="BI206" s="234">
        <f>IF(N206="nulová",J206,0)</f>
        <v>0</v>
      </c>
      <c r="BJ206" s="14" t="s">
        <v>81</v>
      </c>
      <c r="BK206" s="234">
        <f>ROUND(I206*H206,2)</f>
        <v>0</v>
      </c>
      <c r="BL206" s="14" t="s">
        <v>274</v>
      </c>
      <c r="BM206" s="233" t="s">
        <v>431</v>
      </c>
    </row>
    <row r="207" s="2" customFormat="1">
      <c r="A207" s="35"/>
      <c r="B207" s="36"/>
      <c r="C207" s="37"/>
      <c r="D207" s="235" t="s">
        <v>275</v>
      </c>
      <c r="E207" s="37"/>
      <c r="F207" s="236" t="s">
        <v>702</v>
      </c>
      <c r="G207" s="37"/>
      <c r="H207" s="37"/>
      <c r="I207" s="237"/>
      <c r="J207" s="37"/>
      <c r="K207" s="37"/>
      <c r="L207" s="41"/>
      <c r="M207" s="238"/>
      <c r="N207" s="239"/>
      <c r="O207" s="88"/>
      <c r="P207" s="88"/>
      <c r="Q207" s="88"/>
      <c r="R207" s="88"/>
      <c r="S207" s="88"/>
      <c r="T207" s="89"/>
      <c r="U207" s="35"/>
      <c r="V207" s="35"/>
      <c r="W207" s="35"/>
      <c r="X207" s="35"/>
      <c r="Y207" s="35"/>
      <c r="Z207" s="35"/>
      <c r="AA207" s="35"/>
      <c r="AB207" s="35"/>
      <c r="AC207" s="35"/>
      <c r="AD207" s="35"/>
      <c r="AE207" s="35"/>
      <c r="AT207" s="14" t="s">
        <v>275</v>
      </c>
      <c r="AU207" s="14" t="s">
        <v>81</v>
      </c>
    </row>
    <row r="208" s="2" customFormat="1" ht="62.7" customHeight="1">
      <c r="A208" s="35"/>
      <c r="B208" s="36"/>
      <c r="C208" s="222" t="s">
        <v>341</v>
      </c>
      <c r="D208" s="222" t="s">
        <v>269</v>
      </c>
      <c r="E208" s="223" t="s">
        <v>720</v>
      </c>
      <c r="F208" s="224" t="s">
        <v>721</v>
      </c>
      <c r="G208" s="225" t="s">
        <v>272</v>
      </c>
      <c r="H208" s="226">
        <v>4</v>
      </c>
      <c r="I208" s="227"/>
      <c r="J208" s="228">
        <f>ROUND(I208*H208,2)</f>
        <v>0</v>
      </c>
      <c r="K208" s="224" t="s">
        <v>273</v>
      </c>
      <c r="L208" s="41"/>
      <c r="M208" s="229" t="s">
        <v>1</v>
      </c>
      <c r="N208" s="230" t="s">
        <v>38</v>
      </c>
      <c r="O208" s="88"/>
      <c r="P208" s="231">
        <f>O208*H208</f>
        <v>0</v>
      </c>
      <c r="Q208" s="231">
        <v>0</v>
      </c>
      <c r="R208" s="231">
        <f>Q208*H208</f>
        <v>0</v>
      </c>
      <c r="S208" s="231">
        <v>0</v>
      </c>
      <c r="T208" s="232">
        <f>S208*H208</f>
        <v>0</v>
      </c>
      <c r="U208" s="35"/>
      <c r="V208" s="35"/>
      <c r="W208" s="35"/>
      <c r="X208" s="35"/>
      <c r="Y208" s="35"/>
      <c r="Z208" s="35"/>
      <c r="AA208" s="35"/>
      <c r="AB208" s="35"/>
      <c r="AC208" s="35"/>
      <c r="AD208" s="35"/>
      <c r="AE208" s="35"/>
      <c r="AR208" s="233" t="s">
        <v>274</v>
      </c>
      <c r="AT208" s="233" t="s">
        <v>269</v>
      </c>
      <c r="AU208" s="233" t="s">
        <v>81</v>
      </c>
      <c r="AY208" s="14" t="s">
        <v>266</v>
      </c>
      <c r="BE208" s="234">
        <f>IF(N208="základní",J208,0)</f>
        <v>0</v>
      </c>
      <c r="BF208" s="234">
        <f>IF(N208="snížená",J208,0)</f>
        <v>0</v>
      </c>
      <c r="BG208" s="234">
        <f>IF(N208="zákl. přenesená",J208,0)</f>
        <v>0</v>
      </c>
      <c r="BH208" s="234">
        <f>IF(N208="sníž. přenesená",J208,0)</f>
        <v>0</v>
      </c>
      <c r="BI208" s="234">
        <f>IF(N208="nulová",J208,0)</f>
        <v>0</v>
      </c>
      <c r="BJ208" s="14" t="s">
        <v>81</v>
      </c>
      <c r="BK208" s="234">
        <f>ROUND(I208*H208,2)</f>
        <v>0</v>
      </c>
      <c r="BL208" s="14" t="s">
        <v>274</v>
      </c>
      <c r="BM208" s="233" t="s">
        <v>434</v>
      </c>
    </row>
    <row r="209" s="2" customFormat="1">
      <c r="A209" s="35"/>
      <c r="B209" s="36"/>
      <c r="C209" s="37"/>
      <c r="D209" s="235" t="s">
        <v>275</v>
      </c>
      <c r="E209" s="37"/>
      <c r="F209" s="236" t="s">
        <v>702</v>
      </c>
      <c r="G209" s="37"/>
      <c r="H209" s="37"/>
      <c r="I209" s="237"/>
      <c r="J209" s="37"/>
      <c r="K209" s="37"/>
      <c r="L209" s="41"/>
      <c r="M209" s="238"/>
      <c r="N209" s="239"/>
      <c r="O209" s="88"/>
      <c r="P209" s="88"/>
      <c r="Q209" s="88"/>
      <c r="R209" s="88"/>
      <c r="S209" s="88"/>
      <c r="T209" s="89"/>
      <c r="U209" s="35"/>
      <c r="V209" s="35"/>
      <c r="W209" s="35"/>
      <c r="X209" s="35"/>
      <c r="Y209" s="35"/>
      <c r="Z209" s="35"/>
      <c r="AA209" s="35"/>
      <c r="AB209" s="35"/>
      <c r="AC209" s="35"/>
      <c r="AD209" s="35"/>
      <c r="AE209" s="35"/>
      <c r="AT209" s="14" t="s">
        <v>275</v>
      </c>
      <c r="AU209" s="14" t="s">
        <v>81</v>
      </c>
    </row>
    <row r="210" s="2" customFormat="1" ht="24.15" customHeight="1">
      <c r="A210" s="35"/>
      <c r="B210" s="36"/>
      <c r="C210" s="222" t="s">
        <v>433</v>
      </c>
      <c r="D210" s="222" t="s">
        <v>269</v>
      </c>
      <c r="E210" s="223" t="s">
        <v>523</v>
      </c>
      <c r="F210" s="224" t="s">
        <v>524</v>
      </c>
      <c r="G210" s="225" t="s">
        <v>272</v>
      </c>
      <c r="H210" s="226">
        <v>8</v>
      </c>
      <c r="I210" s="227"/>
      <c r="J210" s="228">
        <f>ROUND(I210*H210,2)</f>
        <v>0</v>
      </c>
      <c r="K210" s="224" t="s">
        <v>273</v>
      </c>
      <c r="L210" s="41"/>
      <c r="M210" s="229" t="s">
        <v>1</v>
      </c>
      <c r="N210" s="230" t="s">
        <v>38</v>
      </c>
      <c r="O210" s="88"/>
      <c r="P210" s="231">
        <f>O210*H210</f>
        <v>0</v>
      </c>
      <c r="Q210" s="231">
        <v>0</v>
      </c>
      <c r="R210" s="231">
        <f>Q210*H210</f>
        <v>0</v>
      </c>
      <c r="S210" s="231">
        <v>0</v>
      </c>
      <c r="T210" s="232">
        <f>S210*H210</f>
        <v>0</v>
      </c>
      <c r="U210" s="35"/>
      <c r="V210" s="35"/>
      <c r="W210" s="35"/>
      <c r="X210" s="35"/>
      <c r="Y210" s="35"/>
      <c r="Z210" s="35"/>
      <c r="AA210" s="35"/>
      <c r="AB210" s="35"/>
      <c r="AC210" s="35"/>
      <c r="AD210" s="35"/>
      <c r="AE210" s="35"/>
      <c r="AR210" s="233" t="s">
        <v>274</v>
      </c>
      <c r="AT210" s="233" t="s">
        <v>269</v>
      </c>
      <c r="AU210" s="233" t="s">
        <v>81</v>
      </c>
      <c r="AY210" s="14" t="s">
        <v>266</v>
      </c>
      <c r="BE210" s="234">
        <f>IF(N210="základní",J210,0)</f>
        <v>0</v>
      </c>
      <c r="BF210" s="234">
        <f>IF(N210="snížená",J210,0)</f>
        <v>0</v>
      </c>
      <c r="BG210" s="234">
        <f>IF(N210="zákl. přenesená",J210,0)</f>
        <v>0</v>
      </c>
      <c r="BH210" s="234">
        <f>IF(N210="sníž. přenesená",J210,0)</f>
        <v>0</v>
      </c>
      <c r="BI210" s="234">
        <f>IF(N210="nulová",J210,0)</f>
        <v>0</v>
      </c>
      <c r="BJ210" s="14" t="s">
        <v>81</v>
      </c>
      <c r="BK210" s="234">
        <f>ROUND(I210*H210,2)</f>
        <v>0</v>
      </c>
      <c r="BL210" s="14" t="s">
        <v>274</v>
      </c>
      <c r="BM210" s="233" t="s">
        <v>438</v>
      </c>
    </row>
    <row r="211" s="2" customFormat="1">
      <c r="A211" s="35"/>
      <c r="B211" s="36"/>
      <c r="C211" s="37"/>
      <c r="D211" s="235" t="s">
        <v>275</v>
      </c>
      <c r="E211" s="37"/>
      <c r="F211" s="236" t="s">
        <v>973</v>
      </c>
      <c r="G211" s="37"/>
      <c r="H211" s="37"/>
      <c r="I211" s="237"/>
      <c r="J211" s="37"/>
      <c r="K211" s="37"/>
      <c r="L211" s="41"/>
      <c r="M211" s="238"/>
      <c r="N211" s="239"/>
      <c r="O211" s="88"/>
      <c r="P211" s="88"/>
      <c r="Q211" s="88"/>
      <c r="R211" s="88"/>
      <c r="S211" s="88"/>
      <c r="T211" s="89"/>
      <c r="U211" s="35"/>
      <c r="V211" s="35"/>
      <c r="W211" s="35"/>
      <c r="X211" s="35"/>
      <c r="Y211" s="35"/>
      <c r="Z211" s="35"/>
      <c r="AA211" s="35"/>
      <c r="AB211" s="35"/>
      <c r="AC211" s="35"/>
      <c r="AD211" s="35"/>
      <c r="AE211" s="35"/>
      <c r="AT211" s="14" t="s">
        <v>275</v>
      </c>
      <c r="AU211" s="14" t="s">
        <v>81</v>
      </c>
    </row>
    <row r="212" s="2" customFormat="1" ht="76.35" customHeight="1">
      <c r="A212" s="35"/>
      <c r="B212" s="36"/>
      <c r="C212" s="222" t="s">
        <v>345</v>
      </c>
      <c r="D212" s="222" t="s">
        <v>269</v>
      </c>
      <c r="E212" s="223" t="s">
        <v>527</v>
      </c>
      <c r="F212" s="224" t="s">
        <v>528</v>
      </c>
      <c r="G212" s="225" t="s">
        <v>272</v>
      </c>
      <c r="H212" s="226">
        <v>8</v>
      </c>
      <c r="I212" s="227"/>
      <c r="J212" s="228">
        <f>ROUND(I212*H212,2)</f>
        <v>0</v>
      </c>
      <c r="K212" s="224" t="s">
        <v>273</v>
      </c>
      <c r="L212" s="41"/>
      <c r="M212" s="229" t="s">
        <v>1</v>
      </c>
      <c r="N212" s="230" t="s">
        <v>38</v>
      </c>
      <c r="O212" s="88"/>
      <c r="P212" s="231">
        <f>O212*H212</f>
        <v>0</v>
      </c>
      <c r="Q212" s="231">
        <v>0</v>
      </c>
      <c r="R212" s="231">
        <f>Q212*H212</f>
        <v>0</v>
      </c>
      <c r="S212" s="231">
        <v>0</v>
      </c>
      <c r="T212" s="232">
        <f>S212*H212</f>
        <v>0</v>
      </c>
      <c r="U212" s="35"/>
      <c r="V212" s="35"/>
      <c r="W212" s="35"/>
      <c r="X212" s="35"/>
      <c r="Y212" s="35"/>
      <c r="Z212" s="35"/>
      <c r="AA212" s="35"/>
      <c r="AB212" s="35"/>
      <c r="AC212" s="35"/>
      <c r="AD212" s="35"/>
      <c r="AE212" s="35"/>
      <c r="AR212" s="233" t="s">
        <v>274</v>
      </c>
      <c r="AT212" s="233" t="s">
        <v>269</v>
      </c>
      <c r="AU212" s="233" t="s">
        <v>81</v>
      </c>
      <c r="AY212" s="14" t="s">
        <v>266</v>
      </c>
      <c r="BE212" s="234">
        <f>IF(N212="základní",J212,0)</f>
        <v>0</v>
      </c>
      <c r="BF212" s="234">
        <f>IF(N212="snížená",J212,0)</f>
        <v>0</v>
      </c>
      <c r="BG212" s="234">
        <f>IF(N212="zákl. přenesená",J212,0)</f>
        <v>0</v>
      </c>
      <c r="BH212" s="234">
        <f>IF(N212="sníž. přenesená",J212,0)</f>
        <v>0</v>
      </c>
      <c r="BI212" s="234">
        <f>IF(N212="nulová",J212,0)</f>
        <v>0</v>
      </c>
      <c r="BJ212" s="14" t="s">
        <v>81</v>
      </c>
      <c r="BK212" s="234">
        <f>ROUND(I212*H212,2)</f>
        <v>0</v>
      </c>
      <c r="BL212" s="14" t="s">
        <v>274</v>
      </c>
      <c r="BM212" s="233" t="s">
        <v>443</v>
      </c>
    </row>
    <row r="213" s="2" customFormat="1">
      <c r="A213" s="35"/>
      <c r="B213" s="36"/>
      <c r="C213" s="37"/>
      <c r="D213" s="235" t="s">
        <v>275</v>
      </c>
      <c r="E213" s="37"/>
      <c r="F213" s="236" t="s">
        <v>973</v>
      </c>
      <c r="G213" s="37"/>
      <c r="H213" s="37"/>
      <c r="I213" s="237"/>
      <c r="J213" s="37"/>
      <c r="K213" s="37"/>
      <c r="L213" s="41"/>
      <c r="M213" s="238"/>
      <c r="N213" s="239"/>
      <c r="O213" s="88"/>
      <c r="P213" s="88"/>
      <c r="Q213" s="88"/>
      <c r="R213" s="88"/>
      <c r="S213" s="88"/>
      <c r="T213" s="89"/>
      <c r="U213" s="35"/>
      <c r="V213" s="35"/>
      <c r="W213" s="35"/>
      <c r="X213" s="35"/>
      <c r="Y213" s="35"/>
      <c r="Z213" s="35"/>
      <c r="AA213" s="35"/>
      <c r="AB213" s="35"/>
      <c r="AC213" s="35"/>
      <c r="AD213" s="35"/>
      <c r="AE213" s="35"/>
      <c r="AT213" s="14" t="s">
        <v>275</v>
      </c>
      <c r="AU213" s="14" t="s">
        <v>81</v>
      </c>
    </row>
    <row r="214" s="2" customFormat="1" ht="49.05" customHeight="1">
      <c r="A214" s="35"/>
      <c r="B214" s="36"/>
      <c r="C214" s="222" t="s">
        <v>440</v>
      </c>
      <c r="D214" s="222" t="s">
        <v>269</v>
      </c>
      <c r="E214" s="223" t="s">
        <v>530</v>
      </c>
      <c r="F214" s="224" t="s">
        <v>531</v>
      </c>
      <c r="G214" s="225" t="s">
        <v>272</v>
      </c>
      <c r="H214" s="226">
        <v>4</v>
      </c>
      <c r="I214" s="227"/>
      <c r="J214" s="228">
        <f>ROUND(I214*H214,2)</f>
        <v>0</v>
      </c>
      <c r="K214" s="224" t="s">
        <v>273</v>
      </c>
      <c r="L214" s="41"/>
      <c r="M214" s="229" t="s">
        <v>1</v>
      </c>
      <c r="N214" s="230" t="s">
        <v>38</v>
      </c>
      <c r="O214" s="88"/>
      <c r="P214" s="231">
        <f>O214*H214</f>
        <v>0</v>
      </c>
      <c r="Q214" s="231">
        <v>0</v>
      </c>
      <c r="R214" s="231">
        <f>Q214*H214</f>
        <v>0</v>
      </c>
      <c r="S214" s="231">
        <v>0</v>
      </c>
      <c r="T214" s="232">
        <f>S214*H214</f>
        <v>0</v>
      </c>
      <c r="U214" s="35"/>
      <c r="V214" s="35"/>
      <c r="W214" s="35"/>
      <c r="X214" s="35"/>
      <c r="Y214" s="35"/>
      <c r="Z214" s="35"/>
      <c r="AA214" s="35"/>
      <c r="AB214" s="35"/>
      <c r="AC214" s="35"/>
      <c r="AD214" s="35"/>
      <c r="AE214" s="35"/>
      <c r="AR214" s="233" t="s">
        <v>274</v>
      </c>
      <c r="AT214" s="233" t="s">
        <v>269</v>
      </c>
      <c r="AU214" s="233" t="s">
        <v>81</v>
      </c>
      <c r="AY214" s="14" t="s">
        <v>266</v>
      </c>
      <c r="BE214" s="234">
        <f>IF(N214="základní",J214,0)</f>
        <v>0</v>
      </c>
      <c r="BF214" s="234">
        <f>IF(N214="snížená",J214,0)</f>
        <v>0</v>
      </c>
      <c r="BG214" s="234">
        <f>IF(N214="zákl. přenesená",J214,0)</f>
        <v>0</v>
      </c>
      <c r="BH214" s="234">
        <f>IF(N214="sníž. přenesená",J214,0)</f>
        <v>0</v>
      </c>
      <c r="BI214" s="234">
        <f>IF(N214="nulová",J214,0)</f>
        <v>0</v>
      </c>
      <c r="BJ214" s="14" t="s">
        <v>81</v>
      </c>
      <c r="BK214" s="234">
        <f>ROUND(I214*H214,2)</f>
        <v>0</v>
      </c>
      <c r="BL214" s="14" t="s">
        <v>274</v>
      </c>
      <c r="BM214" s="233" t="s">
        <v>447</v>
      </c>
    </row>
    <row r="215" s="2" customFormat="1">
      <c r="A215" s="35"/>
      <c r="B215" s="36"/>
      <c r="C215" s="37"/>
      <c r="D215" s="235" t="s">
        <v>275</v>
      </c>
      <c r="E215" s="37"/>
      <c r="F215" s="236" t="s">
        <v>845</v>
      </c>
      <c r="G215" s="37"/>
      <c r="H215" s="37"/>
      <c r="I215" s="237"/>
      <c r="J215" s="37"/>
      <c r="K215" s="37"/>
      <c r="L215" s="41"/>
      <c r="M215" s="238"/>
      <c r="N215" s="239"/>
      <c r="O215" s="88"/>
      <c r="P215" s="88"/>
      <c r="Q215" s="88"/>
      <c r="R215" s="88"/>
      <c r="S215" s="88"/>
      <c r="T215" s="89"/>
      <c r="U215" s="35"/>
      <c r="V215" s="35"/>
      <c r="W215" s="35"/>
      <c r="X215" s="35"/>
      <c r="Y215" s="35"/>
      <c r="Z215" s="35"/>
      <c r="AA215" s="35"/>
      <c r="AB215" s="35"/>
      <c r="AC215" s="35"/>
      <c r="AD215" s="35"/>
      <c r="AE215" s="35"/>
      <c r="AT215" s="14" t="s">
        <v>275</v>
      </c>
      <c r="AU215" s="14" t="s">
        <v>81</v>
      </c>
    </row>
    <row r="216" s="2" customFormat="1" ht="49.05" customHeight="1">
      <c r="A216" s="35"/>
      <c r="B216" s="36"/>
      <c r="C216" s="222" t="s">
        <v>350</v>
      </c>
      <c r="D216" s="222" t="s">
        <v>269</v>
      </c>
      <c r="E216" s="223" t="s">
        <v>535</v>
      </c>
      <c r="F216" s="224" t="s">
        <v>536</v>
      </c>
      <c r="G216" s="225" t="s">
        <v>272</v>
      </c>
      <c r="H216" s="226">
        <v>4</v>
      </c>
      <c r="I216" s="227"/>
      <c r="J216" s="228">
        <f>ROUND(I216*H216,2)</f>
        <v>0</v>
      </c>
      <c r="K216" s="224" t="s">
        <v>273</v>
      </c>
      <c r="L216" s="41"/>
      <c r="M216" s="229" t="s">
        <v>1</v>
      </c>
      <c r="N216" s="230" t="s">
        <v>38</v>
      </c>
      <c r="O216" s="88"/>
      <c r="P216" s="231">
        <f>O216*H216</f>
        <v>0</v>
      </c>
      <c r="Q216" s="231">
        <v>0</v>
      </c>
      <c r="R216" s="231">
        <f>Q216*H216</f>
        <v>0</v>
      </c>
      <c r="S216" s="231">
        <v>0</v>
      </c>
      <c r="T216" s="232">
        <f>S216*H216</f>
        <v>0</v>
      </c>
      <c r="U216" s="35"/>
      <c r="V216" s="35"/>
      <c r="W216" s="35"/>
      <c r="X216" s="35"/>
      <c r="Y216" s="35"/>
      <c r="Z216" s="35"/>
      <c r="AA216" s="35"/>
      <c r="AB216" s="35"/>
      <c r="AC216" s="35"/>
      <c r="AD216" s="35"/>
      <c r="AE216" s="35"/>
      <c r="AR216" s="233" t="s">
        <v>274</v>
      </c>
      <c r="AT216" s="233" t="s">
        <v>269</v>
      </c>
      <c r="AU216" s="233" t="s">
        <v>81</v>
      </c>
      <c r="AY216" s="14" t="s">
        <v>266</v>
      </c>
      <c r="BE216" s="234">
        <f>IF(N216="základní",J216,0)</f>
        <v>0</v>
      </c>
      <c r="BF216" s="234">
        <f>IF(N216="snížená",J216,0)</f>
        <v>0</v>
      </c>
      <c r="BG216" s="234">
        <f>IF(N216="zákl. přenesená",J216,0)</f>
        <v>0</v>
      </c>
      <c r="BH216" s="234">
        <f>IF(N216="sníž. přenesená",J216,0)</f>
        <v>0</v>
      </c>
      <c r="BI216" s="234">
        <f>IF(N216="nulová",J216,0)</f>
        <v>0</v>
      </c>
      <c r="BJ216" s="14" t="s">
        <v>81</v>
      </c>
      <c r="BK216" s="234">
        <f>ROUND(I216*H216,2)</f>
        <v>0</v>
      </c>
      <c r="BL216" s="14" t="s">
        <v>274</v>
      </c>
      <c r="BM216" s="233" t="s">
        <v>452</v>
      </c>
    </row>
    <row r="217" s="2" customFormat="1">
      <c r="A217" s="35"/>
      <c r="B217" s="36"/>
      <c r="C217" s="37"/>
      <c r="D217" s="235" t="s">
        <v>275</v>
      </c>
      <c r="E217" s="37"/>
      <c r="F217" s="236" t="s">
        <v>845</v>
      </c>
      <c r="G217" s="37"/>
      <c r="H217" s="37"/>
      <c r="I217" s="237"/>
      <c r="J217" s="37"/>
      <c r="K217" s="37"/>
      <c r="L217" s="41"/>
      <c r="M217" s="238"/>
      <c r="N217" s="239"/>
      <c r="O217" s="88"/>
      <c r="P217" s="88"/>
      <c r="Q217" s="88"/>
      <c r="R217" s="88"/>
      <c r="S217" s="88"/>
      <c r="T217" s="89"/>
      <c r="U217" s="35"/>
      <c r="V217" s="35"/>
      <c r="W217" s="35"/>
      <c r="X217" s="35"/>
      <c r="Y217" s="35"/>
      <c r="Z217" s="35"/>
      <c r="AA217" s="35"/>
      <c r="AB217" s="35"/>
      <c r="AC217" s="35"/>
      <c r="AD217" s="35"/>
      <c r="AE217" s="35"/>
      <c r="AT217" s="14" t="s">
        <v>275</v>
      </c>
      <c r="AU217" s="14" t="s">
        <v>81</v>
      </c>
    </row>
    <row r="218" s="2" customFormat="1" ht="37.8" customHeight="1">
      <c r="A218" s="35"/>
      <c r="B218" s="36"/>
      <c r="C218" s="222" t="s">
        <v>449</v>
      </c>
      <c r="D218" s="222" t="s">
        <v>269</v>
      </c>
      <c r="E218" s="223" t="s">
        <v>547</v>
      </c>
      <c r="F218" s="224" t="s">
        <v>548</v>
      </c>
      <c r="G218" s="225" t="s">
        <v>272</v>
      </c>
      <c r="H218" s="226">
        <v>148</v>
      </c>
      <c r="I218" s="227"/>
      <c r="J218" s="228">
        <f>ROUND(I218*H218,2)</f>
        <v>0</v>
      </c>
      <c r="K218" s="224" t="s">
        <v>273</v>
      </c>
      <c r="L218" s="41"/>
      <c r="M218" s="229" t="s">
        <v>1</v>
      </c>
      <c r="N218" s="230" t="s">
        <v>38</v>
      </c>
      <c r="O218" s="88"/>
      <c r="P218" s="231">
        <f>O218*H218</f>
        <v>0</v>
      </c>
      <c r="Q218" s="231">
        <v>0</v>
      </c>
      <c r="R218" s="231">
        <f>Q218*H218</f>
        <v>0</v>
      </c>
      <c r="S218" s="231">
        <v>0</v>
      </c>
      <c r="T218" s="232">
        <f>S218*H218</f>
        <v>0</v>
      </c>
      <c r="U218" s="35"/>
      <c r="V218" s="35"/>
      <c r="W218" s="35"/>
      <c r="X218" s="35"/>
      <c r="Y218" s="35"/>
      <c r="Z218" s="35"/>
      <c r="AA218" s="35"/>
      <c r="AB218" s="35"/>
      <c r="AC218" s="35"/>
      <c r="AD218" s="35"/>
      <c r="AE218" s="35"/>
      <c r="AR218" s="233" t="s">
        <v>274</v>
      </c>
      <c r="AT218" s="233" t="s">
        <v>269</v>
      </c>
      <c r="AU218" s="233" t="s">
        <v>81</v>
      </c>
      <c r="AY218" s="14" t="s">
        <v>266</v>
      </c>
      <c r="BE218" s="234">
        <f>IF(N218="základní",J218,0)</f>
        <v>0</v>
      </c>
      <c r="BF218" s="234">
        <f>IF(N218="snížená",J218,0)</f>
        <v>0</v>
      </c>
      <c r="BG218" s="234">
        <f>IF(N218="zákl. přenesená",J218,0)</f>
        <v>0</v>
      </c>
      <c r="BH218" s="234">
        <f>IF(N218="sníž. přenesená",J218,0)</f>
        <v>0</v>
      </c>
      <c r="BI218" s="234">
        <f>IF(N218="nulová",J218,0)</f>
        <v>0</v>
      </c>
      <c r="BJ218" s="14" t="s">
        <v>81</v>
      </c>
      <c r="BK218" s="234">
        <f>ROUND(I218*H218,2)</f>
        <v>0</v>
      </c>
      <c r="BL218" s="14" t="s">
        <v>274</v>
      </c>
      <c r="BM218" s="233" t="s">
        <v>456</v>
      </c>
    </row>
    <row r="219" s="2" customFormat="1">
      <c r="A219" s="35"/>
      <c r="B219" s="36"/>
      <c r="C219" s="37"/>
      <c r="D219" s="235" t="s">
        <v>275</v>
      </c>
      <c r="E219" s="37"/>
      <c r="F219" s="236" t="s">
        <v>1580</v>
      </c>
      <c r="G219" s="37"/>
      <c r="H219" s="37"/>
      <c r="I219" s="237"/>
      <c r="J219" s="37"/>
      <c r="K219" s="37"/>
      <c r="L219" s="41"/>
      <c r="M219" s="238"/>
      <c r="N219" s="239"/>
      <c r="O219" s="88"/>
      <c r="P219" s="88"/>
      <c r="Q219" s="88"/>
      <c r="R219" s="88"/>
      <c r="S219" s="88"/>
      <c r="T219" s="89"/>
      <c r="U219" s="35"/>
      <c r="V219" s="35"/>
      <c r="W219" s="35"/>
      <c r="X219" s="35"/>
      <c r="Y219" s="35"/>
      <c r="Z219" s="35"/>
      <c r="AA219" s="35"/>
      <c r="AB219" s="35"/>
      <c r="AC219" s="35"/>
      <c r="AD219" s="35"/>
      <c r="AE219" s="35"/>
      <c r="AT219" s="14" t="s">
        <v>275</v>
      </c>
      <c r="AU219" s="14" t="s">
        <v>81</v>
      </c>
    </row>
    <row r="220" s="2" customFormat="1" ht="16.5" customHeight="1">
      <c r="A220" s="35"/>
      <c r="B220" s="36"/>
      <c r="C220" s="222" t="s">
        <v>354</v>
      </c>
      <c r="D220" s="222" t="s">
        <v>269</v>
      </c>
      <c r="E220" s="223" t="s">
        <v>1197</v>
      </c>
      <c r="F220" s="224" t="s">
        <v>1198</v>
      </c>
      <c r="G220" s="225" t="s">
        <v>272</v>
      </c>
      <c r="H220" s="226">
        <v>14</v>
      </c>
      <c r="I220" s="227"/>
      <c r="J220" s="228">
        <f>ROUND(I220*H220,2)</f>
        <v>0</v>
      </c>
      <c r="K220" s="224" t="s">
        <v>273</v>
      </c>
      <c r="L220" s="41"/>
      <c r="M220" s="229" t="s">
        <v>1</v>
      </c>
      <c r="N220" s="230" t="s">
        <v>38</v>
      </c>
      <c r="O220" s="88"/>
      <c r="P220" s="231">
        <f>O220*H220</f>
        <v>0</v>
      </c>
      <c r="Q220" s="231">
        <v>0</v>
      </c>
      <c r="R220" s="231">
        <f>Q220*H220</f>
        <v>0</v>
      </c>
      <c r="S220" s="231">
        <v>0</v>
      </c>
      <c r="T220" s="232">
        <f>S220*H220</f>
        <v>0</v>
      </c>
      <c r="U220" s="35"/>
      <c r="V220" s="35"/>
      <c r="W220" s="35"/>
      <c r="X220" s="35"/>
      <c r="Y220" s="35"/>
      <c r="Z220" s="35"/>
      <c r="AA220" s="35"/>
      <c r="AB220" s="35"/>
      <c r="AC220" s="35"/>
      <c r="AD220" s="35"/>
      <c r="AE220" s="35"/>
      <c r="AR220" s="233" t="s">
        <v>274</v>
      </c>
      <c r="AT220" s="233" t="s">
        <v>269</v>
      </c>
      <c r="AU220" s="233" t="s">
        <v>81</v>
      </c>
      <c r="AY220" s="14" t="s">
        <v>266</v>
      </c>
      <c r="BE220" s="234">
        <f>IF(N220="základní",J220,0)</f>
        <v>0</v>
      </c>
      <c r="BF220" s="234">
        <f>IF(N220="snížená",J220,0)</f>
        <v>0</v>
      </c>
      <c r="BG220" s="234">
        <f>IF(N220="zákl. přenesená",J220,0)</f>
        <v>0</v>
      </c>
      <c r="BH220" s="234">
        <f>IF(N220="sníž. přenesená",J220,0)</f>
        <v>0</v>
      </c>
      <c r="BI220" s="234">
        <f>IF(N220="nulová",J220,0)</f>
        <v>0</v>
      </c>
      <c r="BJ220" s="14" t="s">
        <v>81</v>
      </c>
      <c r="BK220" s="234">
        <f>ROUND(I220*H220,2)</f>
        <v>0</v>
      </c>
      <c r="BL220" s="14" t="s">
        <v>274</v>
      </c>
      <c r="BM220" s="233" t="s">
        <v>461</v>
      </c>
    </row>
    <row r="221" s="2" customFormat="1">
      <c r="A221" s="35"/>
      <c r="B221" s="36"/>
      <c r="C221" s="37"/>
      <c r="D221" s="235" t="s">
        <v>275</v>
      </c>
      <c r="E221" s="37"/>
      <c r="F221" s="236" t="s">
        <v>715</v>
      </c>
      <c r="G221" s="37"/>
      <c r="H221" s="37"/>
      <c r="I221" s="237"/>
      <c r="J221" s="37"/>
      <c r="K221" s="37"/>
      <c r="L221" s="41"/>
      <c r="M221" s="238"/>
      <c r="N221" s="239"/>
      <c r="O221" s="88"/>
      <c r="P221" s="88"/>
      <c r="Q221" s="88"/>
      <c r="R221" s="88"/>
      <c r="S221" s="88"/>
      <c r="T221" s="89"/>
      <c r="U221" s="35"/>
      <c r="V221" s="35"/>
      <c r="W221" s="35"/>
      <c r="X221" s="35"/>
      <c r="Y221" s="35"/>
      <c r="Z221" s="35"/>
      <c r="AA221" s="35"/>
      <c r="AB221" s="35"/>
      <c r="AC221" s="35"/>
      <c r="AD221" s="35"/>
      <c r="AE221" s="35"/>
      <c r="AT221" s="14" t="s">
        <v>275</v>
      </c>
      <c r="AU221" s="14" t="s">
        <v>81</v>
      </c>
    </row>
    <row r="222" s="2" customFormat="1" ht="24.15" customHeight="1">
      <c r="A222" s="35"/>
      <c r="B222" s="36"/>
      <c r="C222" s="222" t="s">
        <v>458</v>
      </c>
      <c r="D222" s="222" t="s">
        <v>269</v>
      </c>
      <c r="E222" s="223" t="s">
        <v>1200</v>
      </c>
      <c r="F222" s="224" t="s">
        <v>1201</v>
      </c>
      <c r="G222" s="225" t="s">
        <v>272</v>
      </c>
      <c r="H222" s="226">
        <v>14</v>
      </c>
      <c r="I222" s="227"/>
      <c r="J222" s="228">
        <f>ROUND(I222*H222,2)</f>
        <v>0</v>
      </c>
      <c r="K222" s="224" t="s">
        <v>273</v>
      </c>
      <c r="L222" s="41"/>
      <c r="M222" s="229" t="s">
        <v>1</v>
      </c>
      <c r="N222" s="230" t="s">
        <v>38</v>
      </c>
      <c r="O222" s="88"/>
      <c r="P222" s="231">
        <f>O222*H222</f>
        <v>0</v>
      </c>
      <c r="Q222" s="231">
        <v>0</v>
      </c>
      <c r="R222" s="231">
        <f>Q222*H222</f>
        <v>0</v>
      </c>
      <c r="S222" s="231">
        <v>0</v>
      </c>
      <c r="T222" s="232">
        <f>S222*H222</f>
        <v>0</v>
      </c>
      <c r="U222" s="35"/>
      <c r="V222" s="35"/>
      <c r="W222" s="35"/>
      <c r="X222" s="35"/>
      <c r="Y222" s="35"/>
      <c r="Z222" s="35"/>
      <c r="AA222" s="35"/>
      <c r="AB222" s="35"/>
      <c r="AC222" s="35"/>
      <c r="AD222" s="35"/>
      <c r="AE222" s="35"/>
      <c r="AR222" s="233" t="s">
        <v>274</v>
      </c>
      <c r="AT222" s="233" t="s">
        <v>269</v>
      </c>
      <c r="AU222" s="233" t="s">
        <v>81</v>
      </c>
      <c r="AY222" s="14" t="s">
        <v>266</v>
      </c>
      <c r="BE222" s="234">
        <f>IF(N222="základní",J222,0)</f>
        <v>0</v>
      </c>
      <c r="BF222" s="234">
        <f>IF(N222="snížená",J222,0)</f>
        <v>0</v>
      </c>
      <c r="BG222" s="234">
        <f>IF(N222="zákl. přenesená",J222,0)</f>
        <v>0</v>
      </c>
      <c r="BH222" s="234">
        <f>IF(N222="sníž. přenesená",J222,0)</f>
        <v>0</v>
      </c>
      <c r="BI222" s="234">
        <f>IF(N222="nulová",J222,0)</f>
        <v>0</v>
      </c>
      <c r="BJ222" s="14" t="s">
        <v>81</v>
      </c>
      <c r="BK222" s="234">
        <f>ROUND(I222*H222,2)</f>
        <v>0</v>
      </c>
      <c r="BL222" s="14" t="s">
        <v>274</v>
      </c>
      <c r="BM222" s="233" t="s">
        <v>465</v>
      </c>
    </row>
    <row r="223" s="2" customFormat="1">
      <c r="A223" s="35"/>
      <c r="B223" s="36"/>
      <c r="C223" s="37"/>
      <c r="D223" s="235" t="s">
        <v>275</v>
      </c>
      <c r="E223" s="37"/>
      <c r="F223" s="236" t="s">
        <v>715</v>
      </c>
      <c r="G223" s="37"/>
      <c r="H223" s="37"/>
      <c r="I223" s="237"/>
      <c r="J223" s="37"/>
      <c r="K223" s="37"/>
      <c r="L223" s="41"/>
      <c r="M223" s="238"/>
      <c r="N223" s="239"/>
      <c r="O223" s="88"/>
      <c r="P223" s="88"/>
      <c r="Q223" s="88"/>
      <c r="R223" s="88"/>
      <c r="S223" s="88"/>
      <c r="T223" s="89"/>
      <c r="U223" s="35"/>
      <c r="V223" s="35"/>
      <c r="W223" s="35"/>
      <c r="X223" s="35"/>
      <c r="Y223" s="35"/>
      <c r="Z223" s="35"/>
      <c r="AA223" s="35"/>
      <c r="AB223" s="35"/>
      <c r="AC223" s="35"/>
      <c r="AD223" s="35"/>
      <c r="AE223" s="35"/>
      <c r="AT223" s="14" t="s">
        <v>275</v>
      </c>
      <c r="AU223" s="14" t="s">
        <v>81</v>
      </c>
    </row>
    <row r="224" s="2" customFormat="1" ht="21.75" customHeight="1">
      <c r="A224" s="35"/>
      <c r="B224" s="36"/>
      <c r="C224" s="222" t="s">
        <v>359</v>
      </c>
      <c r="D224" s="222" t="s">
        <v>269</v>
      </c>
      <c r="E224" s="223" t="s">
        <v>1190</v>
      </c>
      <c r="F224" s="224" t="s">
        <v>1191</v>
      </c>
      <c r="G224" s="225" t="s">
        <v>272</v>
      </c>
      <c r="H224" s="226">
        <v>4</v>
      </c>
      <c r="I224" s="227"/>
      <c r="J224" s="228">
        <f>ROUND(I224*H224,2)</f>
        <v>0</v>
      </c>
      <c r="K224" s="224" t="s">
        <v>273</v>
      </c>
      <c r="L224" s="41"/>
      <c r="M224" s="229" t="s">
        <v>1</v>
      </c>
      <c r="N224" s="230" t="s">
        <v>38</v>
      </c>
      <c r="O224" s="88"/>
      <c r="P224" s="231">
        <f>O224*H224</f>
        <v>0</v>
      </c>
      <c r="Q224" s="231">
        <v>0</v>
      </c>
      <c r="R224" s="231">
        <f>Q224*H224</f>
        <v>0</v>
      </c>
      <c r="S224" s="231">
        <v>0</v>
      </c>
      <c r="T224" s="232">
        <f>S224*H224</f>
        <v>0</v>
      </c>
      <c r="U224" s="35"/>
      <c r="V224" s="35"/>
      <c r="W224" s="35"/>
      <c r="X224" s="35"/>
      <c r="Y224" s="35"/>
      <c r="Z224" s="35"/>
      <c r="AA224" s="35"/>
      <c r="AB224" s="35"/>
      <c r="AC224" s="35"/>
      <c r="AD224" s="35"/>
      <c r="AE224" s="35"/>
      <c r="AR224" s="233" t="s">
        <v>274</v>
      </c>
      <c r="AT224" s="233" t="s">
        <v>269</v>
      </c>
      <c r="AU224" s="233" t="s">
        <v>81</v>
      </c>
      <c r="AY224" s="14" t="s">
        <v>266</v>
      </c>
      <c r="BE224" s="234">
        <f>IF(N224="základní",J224,0)</f>
        <v>0</v>
      </c>
      <c r="BF224" s="234">
        <f>IF(N224="snížená",J224,0)</f>
        <v>0</v>
      </c>
      <c r="BG224" s="234">
        <f>IF(N224="zákl. přenesená",J224,0)</f>
        <v>0</v>
      </c>
      <c r="BH224" s="234">
        <f>IF(N224="sníž. přenesená",J224,0)</f>
        <v>0</v>
      </c>
      <c r="BI224" s="234">
        <f>IF(N224="nulová",J224,0)</f>
        <v>0</v>
      </c>
      <c r="BJ224" s="14" t="s">
        <v>81</v>
      </c>
      <c r="BK224" s="234">
        <f>ROUND(I224*H224,2)</f>
        <v>0</v>
      </c>
      <c r="BL224" s="14" t="s">
        <v>274</v>
      </c>
      <c r="BM224" s="233" t="s">
        <v>470</v>
      </c>
    </row>
    <row r="225" s="2" customFormat="1">
      <c r="A225" s="35"/>
      <c r="B225" s="36"/>
      <c r="C225" s="37"/>
      <c r="D225" s="235" t="s">
        <v>275</v>
      </c>
      <c r="E225" s="37"/>
      <c r="F225" s="236" t="s">
        <v>702</v>
      </c>
      <c r="G225" s="37"/>
      <c r="H225" s="37"/>
      <c r="I225" s="237"/>
      <c r="J225" s="37"/>
      <c r="K225" s="37"/>
      <c r="L225" s="41"/>
      <c r="M225" s="238"/>
      <c r="N225" s="239"/>
      <c r="O225" s="88"/>
      <c r="P225" s="88"/>
      <c r="Q225" s="88"/>
      <c r="R225" s="88"/>
      <c r="S225" s="88"/>
      <c r="T225" s="89"/>
      <c r="U225" s="35"/>
      <c r="V225" s="35"/>
      <c r="W225" s="35"/>
      <c r="X225" s="35"/>
      <c r="Y225" s="35"/>
      <c r="Z225" s="35"/>
      <c r="AA225" s="35"/>
      <c r="AB225" s="35"/>
      <c r="AC225" s="35"/>
      <c r="AD225" s="35"/>
      <c r="AE225" s="35"/>
      <c r="AT225" s="14" t="s">
        <v>275</v>
      </c>
      <c r="AU225" s="14" t="s">
        <v>81</v>
      </c>
    </row>
    <row r="226" s="2" customFormat="1" ht="37.8" customHeight="1">
      <c r="A226" s="35"/>
      <c r="B226" s="36"/>
      <c r="C226" s="222" t="s">
        <v>467</v>
      </c>
      <c r="D226" s="222" t="s">
        <v>269</v>
      </c>
      <c r="E226" s="223" t="s">
        <v>1193</v>
      </c>
      <c r="F226" s="224" t="s">
        <v>1194</v>
      </c>
      <c r="G226" s="225" t="s">
        <v>272</v>
      </c>
      <c r="H226" s="226">
        <v>4</v>
      </c>
      <c r="I226" s="227"/>
      <c r="J226" s="228">
        <f>ROUND(I226*H226,2)</f>
        <v>0</v>
      </c>
      <c r="K226" s="224" t="s">
        <v>273</v>
      </c>
      <c r="L226" s="41"/>
      <c r="M226" s="229" t="s">
        <v>1</v>
      </c>
      <c r="N226" s="230" t="s">
        <v>38</v>
      </c>
      <c r="O226" s="88"/>
      <c r="P226" s="231">
        <f>O226*H226</f>
        <v>0</v>
      </c>
      <c r="Q226" s="231">
        <v>0</v>
      </c>
      <c r="R226" s="231">
        <f>Q226*H226</f>
        <v>0</v>
      </c>
      <c r="S226" s="231">
        <v>0</v>
      </c>
      <c r="T226" s="232">
        <f>S226*H226</f>
        <v>0</v>
      </c>
      <c r="U226" s="35"/>
      <c r="V226" s="35"/>
      <c r="W226" s="35"/>
      <c r="X226" s="35"/>
      <c r="Y226" s="35"/>
      <c r="Z226" s="35"/>
      <c r="AA226" s="35"/>
      <c r="AB226" s="35"/>
      <c r="AC226" s="35"/>
      <c r="AD226" s="35"/>
      <c r="AE226" s="35"/>
      <c r="AR226" s="233" t="s">
        <v>274</v>
      </c>
      <c r="AT226" s="233" t="s">
        <v>269</v>
      </c>
      <c r="AU226" s="233" t="s">
        <v>81</v>
      </c>
      <c r="AY226" s="14" t="s">
        <v>266</v>
      </c>
      <c r="BE226" s="234">
        <f>IF(N226="základní",J226,0)</f>
        <v>0</v>
      </c>
      <c r="BF226" s="234">
        <f>IF(N226="snížená",J226,0)</f>
        <v>0</v>
      </c>
      <c r="BG226" s="234">
        <f>IF(N226="zákl. přenesená",J226,0)</f>
        <v>0</v>
      </c>
      <c r="BH226" s="234">
        <f>IF(N226="sníž. přenesená",J226,0)</f>
        <v>0</v>
      </c>
      <c r="BI226" s="234">
        <f>IF(N226="nulová",J226,0)</f>
        <v>0</v>
      </c>
      <c r="BJ226" s="14" t="s">
        <v>81</v>
      </c>
      <c r="BK226" s="234">
        <f>ROUND(I226*H226,2)</f>
        <v>0</v>
      </c>
      <c r="BL226" s="14" t="s">
        <v>274</v>
      </c>
      <c r="BM226" s="233" t="s">
        <v>475</v>
      </c>
    </row>
    <row r="227" s="2" customFormat="1">
      <c r="A227" s="35"/>
      <c r="B227" s="36"/>
      <c r="C227" s="37"/>
      <c r="D227" s="235" t="s">
        <v>275</v>
      </c>
      <c r="E227" s="37"/>
      <c r="F227" s="236" t="s">
        <v>702</v>
      </c>
      <c r="G227" s="37"/>
      <c r="H227" s="37"/>
      <c r="I227" s="237"/>
      <c r="J227" s="37"/>
      <c r="K227" s="37"/>
      <c r="L227" s="41"/>
      <c r="M227" s="238"/>
      <c r="N227" s="239"/>
      <c r="O227" s="88"/>
      <c r="P227" s="88"/>
      <c r="Q227" s="88"/>
      <c r="R227" s="88"/>
      <c r="S227" s="88"/>
      <c r="T227" s="89"/>
      <c r="U227" s="35"/>
      <c r="V227" s="35"/>
      <c r="W227" s="35"/>
      <c r="X227" s="35"/>
      <c r="Y227" s="35"/>
      <c r="Z227" s="35"/>
      <c r="AA227" s="35"/>
      <c r="AB227" s="35"/>
      <c r="AC227" s="35"/>
      <c r="AD227" s="35"/>
      <c r="AE227" s="35"/>
      <c r="AT227" s="14" t="s">
        <v>275</v>
      </c>
      <c r="AU227" s="14" t="s">
        <v>81</v>
      </c>
    </row>
    <row r="228" s="2" customFormat="1" ht="101.25" customHeight="1">
      <c r="A228" s="35"/>
      <c r="B228" s="36"/>
      <c r="C228" s="222" t="s">
        <v>363</v>
      </c>
      <c r="D228" s="222" t="s">
        <v>269</v>
      </c>
      <c r="E228" s="223" t="s">
        <v>1581</v>
      </c>
      <c r="F228" s="224" t="s">
        <v>1582</v>
      </c>
      <c r="G228" s="225" t="s">
        <v>272</v>
      </c>
      <c r="H228" s="226">
        <v>1</v>
      </c>
      <c r="I228" s="227"/>
      <c r="J228" s="228">
        <f>ROUND(I228*H228,2)</f>
        <v>0</v>
      </c>
      <c r="K228" s="224" t="s">
        <v>273</v>
      </c>
      <c r="L228" s="41"/>
      <c r="M228" s="229" t="s">
        <v>1</v>
      </c>
      <c r="N228" s="230" t="s">
        <v>38</v>
      </c>
      <c r="O228" s="88"/>
      <c r="P228" s="231">
        <f>O228*H228</f>
        <v>0</v>
      </c>
      <c r="Q228" s="231">
        <v>0</v>
      </c>
      <c r="R228" s="231">
        <f>Q228*H228</f>
        <v>0</v>
      </c>
      <c r="S228" s="231">
        <v>0</v>
      </c>
      <c r="T228" s="232">
        <f>S228*H228</f>
        <v>0</v>
      </c>
      <c r="U228" s="35"/>
      <c r="V228" s="35"/>
      <c r="W228" s="35"/>
      <c r="X228" s="35"/>
      <c r="Y228" s="35"/>
      <c r="Z228" s="35"/>
      <c r="AA228" s="35"/>
      <c r="AB228" s="35"/>
      <c r="AC228" s="35"/>
      <c r="AD228" s="35"/>
      <c r="AE228" s="35"/>
      <c r="AR228" s="233" t="s">
        <v>274</v>
      </c>
      <c r="AT228" s="233" t="s">
        <v>269</v>
      </c>
      <c r="AU228" s="233" t="s">
        <v>81</v>
      </c>
      <c r="AY228" s="14" t="s">
        <v>266</v>
      </c>
      <c r="BE228" s="234">
        <f>IF(N228="základní",J228,0)</f>
        <v>0</v>
      </c>
      <c r="BF228" s="234">
        <f>IF(N228="snížená",J228,0)</f>
        <v>0</v>
      </c>
      <c r="BG228" s="234">
        <f>IF(N228="zákl. přenesená",J228,0)</f>
        <v>0</v>
      </c>
      <c r="BH228" s="234">
        <f>IF(N228="sníž. přenesená",J228,0)</f>
        <v>0</v>
      </c>
      <c r="BI228" s="234">
        <f>IF(N228="nulová",J228,0)</f>
        <v>0</v>
      </c>
      <c r="BJ228" s="14" t="s">
        <v>81</v>
      </c>
      <c r="BK228" s="234">
        <f>ROUND(I228*H228,2)</f>
        <v>0</v>
      </c>
      <c r="BL228" s="14" t="s">
        <v>274</v>
      </c>
      <c r="BM228" s="233" t="s">
        <v>480</v>
      </c>
    </row>
    <row r="229" s="2" customFormat="1">
      <c r="A229" s="35"/>
      <c r="B229" s="36"/>
      <c r="C229" s="37"/>
      <c r="D229" s="235" t="s">
        <v>275</v>
      </c>
      <c r="E229" s="37"/>
      <c r="F229" s="236" t="s">
        <v>1583</v>
      </c>
      <c r="G229" s="37"/>
      <c r="H229" s="37"/>
      <c r="I229" s="237"/>
      <c r="J229" s="37"/>
      <c r="K229" s="37"/>
      <c r="L229" s="41"/>
      <c r="M229" s="238"/>
      <c r="N229" s="239"/>
      <c r="O229" s="88"/>
      <c r="P229" s="88"/>
      <c r="Q229" s="88"/>
      <c r="R229" s="88"/>
      <c r="S229" s="88"/>
      <c r="T229" s="89"/>
      <c r="U229" s="35"/>
      <c r="V229" s="35"/>
      <c r="W229" s="35"/>
      <c r="X229" s="35"/>
      <c r="Y229" s="35"/>
      <c r="Z229" s="35"/>
      <c r="AA229" s="35"/>
      <c r="AB229" s="35"/>
      <c r="AC229" s="35"/>
      <c r="AD229" s="35"/>
      <c r="AE229" s="35"/>
      <c r="AT229" s="14" t="s">
        <v>275</v>
      </c>
      <c r="AU229" s="14" t="s">
        <v>81</v>
      </c>
    </row>
    <row r="230" s="2" customFormat="1" ht="78" customHeight="1">
      <c r="A230" s="35"/>
      <c r="B230" s="36"/>
      <c r="C230" s="222" t="s">
        <v>477</v>
      </c>
      <c r="D230" s="222" t="s">
        <v>269</v>
      </c>
      <c r="E230" s="223" t="s">
        <v>977</v>
      </c>
      <c r="F230" s="224" t="s">
        <v>978</v>
      </c>
      <c r="G230" s="225" t="s">
        <v>296</v>
      </c>
      <c r="H230" s="226">
        <v>2000</v>
      </c>
      <c r="I230" s="227"/>
      <c r="J230" s="228">
        <f>ROUND(I230*H230,2)</f>
        <v>0</v>
      </c>
      <c r="K230" s="224" t="s">
        <v>273</v>
      </c>
      <c r="L230" s="41"/>
      <c r="M230" s="229" t="s">
        <v>1</v>
      </c>
      <c r="N230" s="230" t="s">
        <v>38</v>
      </c>
      <c r="O230" s="88"/>
      <c r="P230" s="231">
        <f>O230*H230</f>
        <v>0</v>
      </c>
      <c r="Q230" s="231">
        <v>0</v>
      </c>
      <c r="R230" s="231">
        <f>Q230*H230</f>
        <v>0</v>
      </c>
      <c r="S230" s="231">
        <v>0</v>
      </c>
      <c r="T230" s="232">
        <f>S230*H230</f>
        <v>0</v>
      </c>
      <c r="U230" s="35"/>
      <c r="V230" s="35"/>
      <c r="W230" s="35"/>
      <c r="X230" s="35"/>
      <c r="Y230" s="35"/>
      <c r="Z230" s="35"/>
      <c r="AA230" s="35"/>
      <c r="AB230" s="35"/>
      <c r="AC230" s="35"/>
      <c r="AD230" s="35"/>
      <c r="AE230" s="35"/>
      <c r="AR230" s="233" t="s">
        <v>274</v>
      </c>
      <c r="AT230" s="233" t="s">
        <v>269</v>
      </c>
      <c r="AU230" s="233" t="s">
        <v>81</v>
      </c>
      <c r="AY230" s="14" t="s">
        <v>266</v>
      </c>
      <c r="BE230" s="234">
        <f>IF(N230="základní",J230,0)</f>
        <v>0</v>
      </c>
      <c r="BF230" s="234">
        <f>IF(N230="snížená",J230,0)</f>
        <v>0</v>
      </c>
      <c r="BG230" s="234">
        <f>IF(N230="zákl. přenesená",J230,0)</f>
        <v>0</v>
      </c>
      <c r="BH230" s="234">
        <f>IF(N230="sníž. přenesená",J230,0)</f>
        <v>0</v>
      </c>
      <c r="BI230" s="234">
        <f>IF(N230="nulová",J230,0)</f>
        <v>0</v>
      </c>
      <c r="BJ230" s="14" t="s">
        <v>81</v>
      </c>
      <c r="BK230" s="234">
        <f>ROUND(I230*H230,2)</f>
        <v>0</v>
      </c>
      <c r="BL230" s="14" t="s">
        <v>274</v>
      </c>
      <c r="BM230" s="233" t="s">
        <v>484</v>
      </c>
    </row>
    <row r="231" s="2" customFormat="1">
      <c r="A231" s="35"/>
      <c r="B231" s="36"/>
      <c r="C231" s="37"/>
      <c r="D231" s="235" t="s">
        <v>275</v>
      </c>
      <c r="E231" s="37"/>
      <c r="F231" s="236" t="s">
        <v>1584</v>
      </c>
      <c r="G231" s="37"/>
      <c r="H231" s="37"/>
      <c r="I231" s="237"/>
      <c r="J231" s="37"/>
      <c r="K231" s="37"/>
      <c r="L231" s="41"/>
      <c r="M231" s="238"/>
      <c r="N231" s="239"/>
      <c r="O231" s="88"/>
      <c r="P231" s="88"/>
      <c r="Q231" s="88"/>
      <c r="R231" s="88"/>
      <c r="S231" s="88"/>
      <c r="T231" s="89"/>
      <c r="U231" s="35"/>
      <c r="V231" s="35"/>
      <c r="W231" s="35"/>
      <c r="X231" s="35"/>
      <c r="Y231" s="35"/>
      <c r="Z231" s="35"/>
      <c r="AA231" s="35"/>
      <c r="AB231" s="35"/>
      <c r="AC231" s="35"/>
      <c r="AD231" s="35"/>
      <c r="AE231" s="35"/>
      <c r="AT231" s="14" t="s">
        <v>275</v>
      </c>
      <c r="AU231" s="14" t="s">
        <v>81</v>
      </c>
    </row>
    <row r="232" s="2" customFormat="1" ht="78" customHeight="1">
      <c r="A232" s="35"/>
      <c r="B232" s="36"/>
      <c r="C232" s="222" t="s">
        <v>368</v>
      </c>
      <c r="D232" s="222" t="s">
        <v>269</v>
      </c>
      <c r="E232" s="223" t="s">
        <v>980</v>
      </c>
      <c r="F232" s="224" t="s">
        <v>981</v>
      </c>
      <c r="G232" s="225" t="s">
        <v>296</v>
      </c>
      <c r="H232" s="226">
        <v>2000</v>
      </c>
      <c r="I232" s="227"/>
      <c r="J232" s="228">
        <f>ROUND(I232*H232,2)</f>
        <v>0</v>
      </c>
      <c r="K232" s="224" t="s">
        <v>273</v>
      </c>
      <c r="L232" s="41"/>
      <c r="M232" s="229" t="s">
        <v>1</v>
      </c>
      <c r="N232" s="230" t="s">
        <v>38</v>
      </c>
      <c r="O232" s="88"/>
      <c r="P232" s="231">
        <f>O232*H232</f>
        <v>0</v>
      </c>
      <c r="Q232" s="231">
        <v>0</v>
      </c>
      <c r="R232" s="231">
        <f>Q232*H232</f>
        <v>0</v>
      </c>
      <c r="S232" s="231">
        <v>0</v>
      </c>
      <c r="T232" s="232">
        <f>S232*H232</f>
        <v>0</v>
      </c>
      <c r="U232" s="35"/>
      <c r="V232" s="35"/>
      <c r="W232" s="35"/>
      <c r="X232" s="35"/>
      <c r="Y232" s="35"/>
      <c r="Z232" s="35"/>
      <c r="AA232" s="35"/>
      <c r="AB232" s="35"/>
      <c r="AC232" s="35"/>
      <c r="AD232" s="35"/>
      <c r="AE232" s="35"/>
      <c r="AR232" s="233" t="s">
        <v>274</v>
      </c>
      <c r="AT232" s="233" t="s">
        <v>269</v>
      </c>
      <c r="AU232" s="233" t="s">
        <v>81</v>
      </c>
      <c r="AY232" s="14" t="s">
        <v>266</v>
      </c>
      <c r="BE232" s="234">
        <f>IF(N232="základní",J232,0)</f>
        <v>0</v>
      </c>
      <c r="BF232" s="234">
        <f>IF(N232="snížená",J232,0)</f>
        <v>0</v>
      </c>
      <c r="BG232" s="234">
        <f>IF(N232="zákl. přenesená",J232,0)</f>
        <v>0</v>
      </c>
      <c r="BH232" s="234">
        <f>IF(N232="sníž. přenesená",J232,0)</f>
        <v>0</v>
      </c>
      <c r="BI232" s="234">
        <f>IF(N232="nulová",J232,0)</f>
        <v>0</v>
      </c>
      <c r="BJ232" s="14" t="s">
        <v>81</v>
      </c>
      <c r="BK232" s="234">
        <f>ROUND(I232*H232,2)</f>
        <v>0</v>
      </c>
      <c r="BL232" s="14" t="s">
        <v>274</v>
      </c>
      <c r="BM232" s="233" t="s">
        <v>489</v>
      </c>
    </row>
    <row r="233" s="2" customFormat="1">
      <c r="A233" s="35"/>
      <c r="B233" s="36"/>
      <c r="C233" s="37"/>
      <c r="D233" s="235" t="s">
        <v>275</v>
      </c>
      <c r="E233" s="37"/>
      <c r="F233" s="236" t="s">
        <v>1584</v>
      </c>
      <c r="G233" s="37"/>
      <c r="H233" s="37"/>
      <c r="I233" s="237"/>
      <c r="J233" s="37"/>
      <c r="K233" s="37"/>
      <c r="L233" s="41"/>
      <c r="M233" s="238"/>
      <c r="N233" s="239"/>
      <c r="O233" s="88"/>
      <c r="P233" s="88"/>
      <c r="Q233" s="88"/>
      <c r="R233" s="88"/>
      <c r="S233" s="88"/>
      <c r="T233" s="89"/>
      <c r="U233" s="35"/>
      <c r="V233" s="35"/>
      <c r="W233" s="35"/>
      <c r="X233" s="35"/>
      <c r="Y233" s="35"/>
      <c r="Z233" s="35"/>
      <c r="AA233" s="35"/>
      <c r="AB233" s="35"/>
      <c r="AC233" s="35"/>
      <c r="AD233" s="35"/>
      <c r="AE233" s="35"/>
      <c r="AT233" s="14" t="s">
        <v>275</v>
      </c>
      <c r="AU233" s="14" t="s">
        <v>81</v>
      </c>
    </row>
    <row r="234" s="2" customFormat="1" ht="101.25" customHeight="1">
      <c r="A234" s="35"/>
      <c r="B234" s="36"/>
      <c r="C234" s="222" t="s">
        <v>486</v>
      </c>
      <c r="D234" s="222" t="s">
        <v>269</v>
      </c>
      <c r="E234" s="223" t="s">
        <v>300</v>
      </c>
      <c r="F234" s="224" t="s">
        <v>301</v>
      </c>
      <c r="G234" s="225" t="s">
        <v>302</v>
      </c>
      <c r="H234" s="226">
        <v>6000</v>
      </c>
      <c r="I234" s="227"/>
      <c r="J234" s="228">
        <f>ROUND(I234*H234,2)</f>
        <v>0</v>
      </c>
      <c r="K234" s="224" t="s">
        <v>273</v>
      </c>
      <c r="L234" s="41"/>
      <c r="M234" s="229" t="s">
        <v>1</v>
      </c>
      <c r="N234" s="230" t="s">
        <v>38</v>
      </c>
      <c r="O234" s="88"/>
      <c r="P234" s="231">
        <f>O234*H234</f>
        <v>0</v>
      </c>
      <c r="Q234" s="231">
        <v>0</v>
      </c>
      <c r="R234" s="231">
        <f>Q234*H234</f>
        <v>0</v>
      </c>
      <c r="S234" s="231">
        <v>0</v>
      </c>
      <c r="T234" s="232">
        <f>S234*H234</f>
        <v>0</v>
      </c>
      <c r="U234" s="35"/>
      <c r="V234" s="35"/>
      <c r="W234" s="35"/>
      <c r="X234" s="35"/>
      <c r="Y234" s="35"/>
      <c r="Z234" s="35"/>
      <c r="AA234" s="35"/>
      <c r="AB234" s="35"/>
      <c r="AC234" s="35"/>
      <c r="AD234" s="35"/>
      <c r="AE234" s="35"/>
      <c r="AR234" s="233" t="s">
        <v>274</v>
      </c>
      <c r="AT234" s="233" t="s">
        <v>269</v>
      </c>
      <c r="AU234" s="233" t="s">
        <v>81</v>
      </c>
      <c r="AY234" s="14" t="s">
        <v>266</v>
      </c>
      <c r="BE234" s="234">
        <f>IF(N234="základní",J234,0)</f>
        <v>0</v>
      </c>
      <c r="BF234" s="234">
        <f>IF(N234="snížená",J234,0)</f>
        <v>0</v>
      </c>
      <c r="BG234" s="234">
        <f>IF(N234="zákl. přenesená",J234,0)</f>
        <v>0</v>
      </c>
      <c r="BH234" s="234">
        <f>IF(N234="sníž. přenesená",J234,0)</f>
        <v>0</v>
      </c>
      <c r="BI234" s="234">
        <f>IF(N234="nulová",J234,0)</f>
        <v>0</v>
      </c>
      <c r="BJ234" s="14" t="s">
        <v>81</v>
      </c>
      <c r="BK234" s="234">
        <f>ROUND(I234*H234,2)</f>
        <v>0</v>
      </c>
      <c r="BL234" s="14" t="s">
        <v>274</v>
      </c>
      <c r="BM234" s="233" t="s">
        <v>492</v>
      </c>
    </row>
    <row r="235" s="2" customFormat="1">
      <c r="A235" s="35"/>
      <c r="B235" s="36"/>
      <c r="C235" s="37"/>
      <c r="D235" s="235" t="s">
        <v>275</v>
      </c>
      <c r="E235" s="37"/>
      <c r="F235" s="236" t="s">
        <v>1585</v>
      </c>
      <c r="G235" s="37"/>
      <c r="H235" s="37"/>
      <c r="I235" s="237"/>
      <c r="J235" s="37"/>
      <c r="K235" s="37"/>
      <c r="L235" s="41"/>
      <c r="M235" s="238"/>
      <c r="N235" s="239"/>
      <c r="O235" s="88"/>
      <c r="P235" s="88"/>
      <c r="Q235" s="88"/>
      <c r="R235" s="88"/>
      <c r="S235" s="88"/>
      <c r="T235" s="89"/>
      <c r="U235" s="35"/>
      <c r="V235" s="35"/>
      <c r="W235" s="35"/>
      <c r="X235" s="35"/>
      <c r="Y235" s="35"/>
      <c r="Z235" s="35"/>
      <c r="AA235" s="35"/>
      <c r="AB235" s="35"/>
      <c r="AC235" s="35"/>
      <c r="AD235" s="35"/>
      <c r="AE235" s="35"/>
      <c r="AT235" s="14" t="s">
        <v>275</v>
      </c>
      <c r="AU235" s="14" t="s">
        <v>81</v>
      </c>
    </row>
    <row r="236" s="2" customFormat="1" ht="55.5" customHeight="1">
      <c r="A236" s="35"/>
      <c r="B236" s="36"/>
      <c r="C236" s="222" t="s">
        <v>373</v>
      </c>
      <c r="D236" s="222" t="s">
        <v>269</v>
      </c>
      <c r="E236" s="223" t="s">
        <v>984</v>
      </c>
      <c r="F236" s="224" t="s">
        <v>985</v>
      </c>
      <c r="G236" s="225" t="s">
        <v>791</v>
      </c>
      <c r="H236" s="226">
        <v>4000</v>
      </c>
      <c r="I236" s="227"/>
      <c r="J236" s="228">
        <f>ROUND(I236*H236,2)</f>
        <v>0</v>
      </c>
      <c r="K236" s="224" t="s">
        <v>273</v>
      </c>
      <c r="L236" s="41"/>
      <c r="M236" s="229" t="s">
        <v>1</v>
      </c>
      <c r="N236" s="230" t="s">
        <v>38</v>
      </c>
      <c r="O236" s="88"/>
      <c r="P236" s="231">
        <f>O236*H236</f>
        <v>0</v>
      </c>
      <c r="Q236" s="231">
        <v>0</v>
      </c>
      <c r="R236" s="231">
        <f>Q236*H236</f>
        <v>0</v>
      </c>
      <c r="S236" s="231">
        <v>0</v>
      </c>
      <c r="T236" s="232">
        <f>S236*H236</f>
        <v>0</v>
      </c>
      <c r="U236" s="35"/>
      <c r="V236" s="35"/>
      <c r="W236" s="35"/>
      <c r="X236" s="35"/>
      <c r="Y236" s="35"/>
      <c r="Z236" s="35"/>
      <c r="AA236" s="35"/>
      <c r="AB236" s="35"/>
      <c r="AC236" s="35"/>
      <c r="AD236" s="35"/>
      <c r="AE236" s="35"/>
      <c r="AR236" s="233" t="s">
        <v>274</v>
      </c>
      <c r="AT236" s="233" t="s">
        <v>269</v>
      </c>
      <c r="AU236" s="233" t="s">
        <v>81</v>
      </c>
      <c r="AY236" s="14" t="s">
        <v>266</v>
      </c>
      <c r="BE236" s="234">
        <f>IF(N236="základní",J236,0)</f>
        <v>0</v>
      </c>
      <c r="BF236" s="234">
        <f>IF(N236="snížená",J236,0)</f>
        <v>0</v>
      </c>
      <c r="BG236" s="234">
        <f>IF(N236="zákl. přenesená",J236,0)</f>
        <v>0</v>
      </c>
      <c r="BH236" s="234">
        <f>IF(N236="sníž. přenesená",J236,0)</f>
        <v>0</v>
      </c>
      <c r="BI236" s="234">
        <f>IF(N236="nulová",J236,0)</f>
        <v>0</v>
      </c>
      <c r="BJ236" s="14" t="s">
        <v>81</v>
      </c>
      <c r="BK236" s="234">
        <f>ROUND(I236*H236,2)</f>
        <v>0</v>
      </c>
      <c r="BL236" s="14" t="s">
        <v>274</v>
      </c>
      <c r="BM236" s="233" t="s">
        <v>497</v>
      </c>
    </row>
    <row r="237" s="2" customFormat="1">
      <c r="A237" s="35"/>
      <c r="B237" s="36"/>
      <c r="C237" s="37"/>
      <c r="D237" s="235" t="s">
        <v>275</v>
      </c>
      <c r="E237" s="37"/>
      <c r="F237" s="236" t="s">
        <v>1586</v>
      </c>
      <c r="G237" s="37"/>
      <c r="H237" s="37"/>
      <c r="I237" s="237"/>
      <c r="J237" s="37"/>
      <c r="K237" s="37"/>
      <c r="L237" s="41"/>
      <c r="M237" s="238"/>
      <c r="N237" s="239"/>
      <c r="O237" s="88"/>
      <c r="P237" s="88"/>
      <c r="Q237" s="88"/>
      <c r="R237" s="88"/>
      <c r="S237" s="88"/>
      <c r="T237" s="89"/>
      <c r="U237" s="35"/>
      <c r="V237" s="35"/>
      <c r="W237" s="35"/>
      <c r="X237" s="35"/>
      <c r="Y237" s="35"/>
      <c r="Z237" s="35"/>
      <c r="AA237" s="35"/>
      <c r="AB237" s="35"/>
      <c r="AC237" s="35"/>
      <c r="AD237" s="35"/>
      <c r="AE237" s="35"/>
      <c r="AT237" s="14" t="s">
        <v>275</v>
      </c>
      <c r="AU237" s="14" t="s">
        <v>81</v>
      </c>
    </row>
    <row r="238" s="12" customFormat="1" ht="25.92" customHeight="1">
      <c r="A238" s="12"/>
      <c r="B238" s="208"/>
      <c r="C238" s="209"/>
      <c r="D238" s="210" t="s">
        <v>72</v>
      </c>
      <c r="E238" s="211" t="s">
        <v>723</v>
      </c>
      <c r="F238" s="211" t="s">
        <v>1587</v>
      </c>
      <c r="G238" s="209"/>
      <c r="H238" s="209"/>
      <c r="I238" s="212"/>
      <c r="J238" s="213">
        <f>BK238</f>
        <v>0</v>
      </c>
      <c r="K238" s="209"/>
      <c r="L238" s="214"/>
      <c r="M238" s="215"/>
      <c r="N238" s="216"/>
      <c r="O238" s="216"/>
      <c r="P238" s="217">
        <f>SUM(P239:P316)</f>
        <v>0</v>
      </c>
      <c r="Q238" s="216"/>
      <c r="R238" s="217">
        <f>SUM(R239:R316)</f>
        <v>193.6568</v>
      </c>
      <c r="S238" s="216"/>
      <c r="T238" s="218">
        <f>SUM(T239:T316)</f>
        <v>0</v>
      </c>
      <c r="U238" s="12"/>
      <c r="V238" s="12"/>
      <c r="W238" s="12"/>
      <c r="X238" s="12"/>
      <c r="Y238" s="12"/>
      <c r="Z238" s="12"/>
      <c r="AA238" s="12"/>
      <c r="AB238" s="12"/>
      <c r="AC238" s="12"/>
      <c r="AD238" s="12"/>
      <c r="AE238" s="12"/>
      <c r="AR238" s="219" t="s">
        <v>81</v>
      </c>
      <c r="AT238" s="220" t="s">
        <v>72</v>
      </c>
      <c r="AU238" s="220" t="s">
        <v>73</v>
      </c>
      <c r="AY238" s="219" t="s">
        <v>266</v>
      </c>
      <c r="BK238" s="221">
        <f>SUM(BK239:BK316)</f>
        <v>0</v>
      </c>
    </row>
    <row r="239" s="2" customFormat="1" ht="55.5" customHeight="1">
      <c r="A239" s="35"/>
      <c r="B239" s="36"/>
      <c r="C239" s="222" t="s">
        <v>494</v>
      </c>
      <c r="D239" s="222" t="s">
        <v>269</v>
      </c>
      <c r="E239" s="223" t="s">
        <v>1087</v>
      </c>
      <c r="F239" s="224" t="s">
        <v>1088</v>
      </c>
      <c r="G239" s="225" t="s">
        <v>279</v>
      </c>
      <c r="H239" s="226">
        <v>48</v>
      </c>
      <c r="I239" s="227"/>
      <c r="J239" s="228">
        <f>ROUND(I239*H239,2)</f>
        <v>0</v>
      </c>
      <c r="K239" s="224" t="s">
        <v>273</v>
      </c>
      <c r="L239" s="41"/>
      <c r="M239" s="229" t="s">
        <v>1</v>
      </c>
      <c r="N239" s="230" t="s">
        <v>38</v>
      </c>
      <c r="O239" s="88"/>
      <c r="P239" s="231">
        <f>O239*H239</f>
        <v>0</v>
      </c>
      <c r="Q239" s="231">
        <v>0</v>
      </c>
      <c r="R239" s="231">
        <f>Q239*H239</f>
        <v>0</v>
      </c>
      <c r="S239" s="231">
        <v>0</v>
      </c>
      <c r="T239" s="232">
        <f>S239*H239</f>
        <v>0</v>
      </c>
      <c r="U239" s="35"/>
      <c r="V239" s="35"/>
      <c r="W239" s="35"/>
      <c r="X239" s="35"/>
      <c r="Y239" s="35"/>
      <c r="Z239" s="35"/>
      <c r="AA239" s="35"/>
      <c r="AB239" s="35"/>
      <c r="AC239" s="35"/>
      <c r="AD239" s="35"/>
      <c r="AE239" s="35"/>
      <c r="AR239" s="233" t="s">
        <v>274</v>
      </c>
      <c r="AT239" s="233" t="s">
        <v>269</v>
      </c>
      <c r="AU239" s="233" t="s">
        <v>81</v>
      </c>
      <c r="AY239" s="14" t="s">
        <v>266</v>
      </c>
      <c r="BE239" s="234">
        <f>IF(N239="základní",J239,0)</f>
        <v>0</v>
      </c>
      <c r="BF239" s="234">
        <f>IF(N239="snížená",J239,0)</f>
        <v>0</v>
      </c>
      <c r="BG239" s="234">
        <f>IF(N239="zákl. přenesená",J239,0)</f>
        <v>0</v>
      </c>
      <c r="BH239" s="234">
        <f>IF(N239="sníž. přenesená",J239,0)</f>
        <v>0</v>
      </c>
      <c r="BI239" s="234">
        <f>IF(N239="nulová",J239,0)</f>
        <v>0</v>
      </c>
      <c r="BJ239" s="14" t="s">
        <v>81</v>
      </c>
      <c r="BK239" s="234">
        <f>ROUND(I239*H239,2)</f>
        <v>0</v>
      </c>
      <c r="BL239" s="14" t="s">
        <v>274</v>
      </c>
      <c r="BM239" s="233" t="s">
        <v>501</v>
      </c>
    </row>
    <row r="240" s="2" customFormat="1">
      <c r="A240" s="35"/>
      <c r="B240" s="36"/>
      <c r="C240" s="37"/>
      <c r="D240" s="235" t="s">
        <v>275</v>
      </c>
      <c r="E240" s="37"/>
      <c r="F240" s="236" t="s">
        <v>1588</v>
      </c>
      <c r="G240" s="37"/>
      <c r="H240" s="37"/>
      <c r="I240" s="237"/>
      <c r="J240" s="37"/>
      <c r="K240" s="37"/>
      <c r="L240" s="41"/>
      <c r="M240" s="238"/>
      <c r="N240" s="239"/>
      <c r="O240" s="88"/>
      <c r="P240" s="88"/>
      <c r="Q240" s="88"/>
      <c r="R240" s="88"/>
      <c r="S240" s="88"/>
      <c r="T240" s="89"/>
      <c r="U240" s="35"/>
      <c r="V240" s="35"/>
      <c r="W240" s="35"/>
      <c r="X240" s="35"/>
      <c r="Y240" s="35"/>
      <c r="Z240" s="35"/>
      <c r="AA240" s="35"/>
      <c r="AB240" s="35"/>
      <c r="AC240" s="35"/>
      <c r="AD240" s="35"/>
      <c r="AE240" s="35"/>
      <c r="AT240" s="14" t="s">
        <v>275</v>
      </c>
      <c r="AU240" s="14" t="s">
        <v>81</v>
      </c>
    </row>
    <row r="241" s="2" customFormat="1" ht="37.8" customHeight="1">
      <c r="A241" s="35"/>
      <c r="B241" s="36"/>
      <c r="C241" s="222" t="s">
        <v>378</v>
      </c>
      <c r="D241" s="222" t="s">
        <v>269</v>
      </c>
      <c r="E241" s="223" t="s">
        <v>784</v>
      </c>
      <c r="F241" s="224" t="s">
        <v>785</v>
      </c>
      <c r="G241" s="225" t="s">
        <v>279</v>
      </c>
      <c r="H241" s="226">
        <v>24</v>
      </c>
      <c r="I241" s="227"/>
      <c r="J241" s="228">
        <f>ROUND(I241*H241,2)</f>
        <v>0</v>
      </c>
      <c r="K241" s="224" t="s">
        <v>273</v>
      </c>
      <c r="L241" s="41"/>
      <c r="M241" s="229" t="s">
        <v>1</v>
      </c>
      <c r="N241" s="230" t="s">
        <v>38</v>
      </c>
      <c r="O241" s="88"/>
      <c r="P241" s="231">
        <f>O241*H241</f>
        <v>0</v>
      </c>
      <c r="Q241" s="231">
        <v>0</v>
      </c>
      <c r="R241" s="231">
        <f>Q241*H241</f>
        <v>0</v>
      </c>
      <c r="S241" s="231">
        <v>0</v>
      </c>
      <c r="T241" s="232">
        <f>S241*H241</f>
        <v>0</v>
      </c>
      <c r="U241" s="35"/>
      <c r="V241" s="35"/>
      <c r="W241" s="35"/>
      <c r="X241" s="35"/>
      <c r="Y241" s="35"/>
      <c r="Z241" s="35"/>
      <c r="AA241" s="35"/>
      <c r="AB241" s="35"/>
      <c r="AC241" s="35"/>
      <c r="AD241" s="35"/>
      <c r="AE241" s="35"/>
      <c r="AR241" s="233" t="s">
        <v>274</v>
      </c>
      <c r="AT241" s="233" t="s">
        <v>269</v>
      </c>
      <c r="AU241" s="233" t="s">
        <v>81</v>
      </c>
      <c r="AY241" s="14" t="s">
        <v>266</v>
      </c>
      <c r="BE241" s="234">
        <f>IF(N241="základní",J241,0)</f>
        <v>0</v>
      </c>
      <c r="BF241" s="234">
        <f>IF(N241="snížená",J241,0)</f>
        <v>0</v>
      </c>
      <c r="BG241" s="234">
        <f>IF(N241="zákl. přenesená",J241,0)</f>
        <v>0</v>
      </c>
      <c r="BH241" s="234">
        <f>IF(N241="sníž. přenesená",J241,0)</f>
        <v>0</v>
      </c>
      <c r="BI241" s="234">
        <f>IF(N241="nulová",J241,0)</f>
        <v>0</v>
      </c>
      <c r="BJ241" s="14" t="s">
        <v>81</v>
      </c>
      <c r="BK241" s="234">
        <f>ROUND(I241*H241,2)</f>
        <v>0</v>
      </c>
      <c r="BL241" s="14" t="s">
        <v>274</v>
      </c>
      <c r="BM241" s="233" t="s">
        <v>506</v>
      </c>
    </row>
    <row r="242" s="2" customFormat="1">
      <c r="A242" s="35"/>
      <c r="B242" s="36"/>
      <c r="C242" s="37"/>
      <c r="D242" s="235" t="s">
        <v>275</v>
      </c>
      <c r="E242" s="37"/>
      <c r="F242" s="236" t="s">
        <v>1589</v>
      </c>
      <c r="G242" s="37"/>
      <c r="H242" s="37"/>
      <c r="I242" s="237"/>
      <c r="J242" s="37"/>
      <c r="K242" s="37"/>
      <c r="L242" s="41"/>
      <c r="M242" s="238"/>
      <c r="N242" s="239"/>
      <c r="O242" s="88"/>
      <c r="P242" s="88"/>
      <c r="Q242" s="88"/>
      <c r="R242" s="88"/>
      <c r="S242" s="88"/>
      <c r="T242" s="89"/>
      <c r="U242" s="35"/>
      <c r="V242" s="35"/>
      <c r="W242" s="35"/>
      <c r="X242" s="35"/>
      <c r="Y242" s="35"/>
      <c r="Z242" s="35"/>
      <c r="AA242" s="35"/>
      <c r="AB242" s="35"/>
      <c r="AC242" s="35"/>
      <c r="AD242" s="35"/>
      <c r="AE242" s="35"/>
      <c r="AT242" s="14" t="s">
        <v>275</v>
      </c>
      <c r="AU242" s="14" t="s">
        <v>81</v>
      </c>
    </row>
    <row r="243" s="2" customFormat="1" ht="55.5" customHeight="1">
      <c r="A243" s="35"/>
      <c r="B243" s="36"/>
      <c r="C243" s="222" t="s">
        <v>503</v>
      </c>
      <c r="D243" s="222" t="s">
        <v>269</v>
      </c>
      <c r="E243" s="223" t="s">
        <v>789</v>
      </c>
      <c r="F243" s="224" t="s">
        <v>790</v>
      </c>
      <c r="G243" s="225" t="s">
        <v>791</v>
      </c>
      <c r="H243" s="226">
        <v>168</v>
      </c>
      <c r="I243" s="227"/>
      <c r="J243" s="228">
        <f>ROUND(I243*H243,2)</f>
        <v>0</v>
      </c>
      <c r="K243" s="224" t="s">
        <v>273</v>
      </c>
      <c r="L243" s="41"/>
      <c r="M243" s="229" t="s">
        <v>1</v>
      </c>
      <c r="N243" s="230" t="s">
        <v>38</v>
      </c>
      <c r="O243" s="88"/>
      <c r="P243" s="231">
        <f>O243*H243</f>
        <v>0</v>
      </c>
      <c r="Q243" s="231">
        <v>0</v>
      </c>
      <c r="R243" s="231">
        <f>Q243*H243</f>
        <v>0</v>
      </c>
      <c r="S243" s="231">
        <v>0</v>
      </c>
      <c r="T243" s="232">
        <f>S243*H243</f>
        <v>0</v>
      </c>
      <c r="U243" s="35"/>
      <c r="V243" s="35"/>
      <c r="W243" s="35"/>
      <c r="X243" s="35"/>
      <c r="Y243" s="35"/>
      <c r="Z243" s="35"/>
      <c r="AA243" s="35"/>
      <c r="AB243" s="35"/>
      <c r="AC243" s="35"/>
      <c r="AD243" s="35"/>
      <c r="AE243" s="35"/>
      <c r="AR243" s="233" t="s">
        <v>274</v>
      </c>
      <c r="AT243" s="233" t="s">
        <v>269</v>
      </c>
      <c r="AU243" s="233" t="s">
        <v>81</v>
      </c>
      <c r="AY243" s="14" t="s">
        <v>266</v>
      </c>
      <c r="BE243" s="234">
        <f>IF(N243="základní",J243,0)</f>
        <v>0</v>
      </c>
      <c r="BF243" s="234">
        <f>IF(N243="snížená",J243,0)</f>
        <v>0</v>
      </c>
      <c r="BG243" s="234">
        <f>IF(N243="zákl. přenesená",J243,0)</f>
        <v>0</v>
      </c>
      <c r="BH243" s="234">
        <f>IF(N243="sníž. přenesená",J243,0)</f>
        <v>0</v>
      </c>
      <c r="BI243" s="234">
        <f>IF(N243="nulová",J243,0)</f>
        <v>0</v>
      </c>
      <c r="BJ243" s="14" t="s">
        <v>81</v>
      </c>
      <c r="BK243" s="234">
        <f>ROUND(I243*H243,2)</f>
        <v>0</v>
      </c>
      <c r="BL243" s="14" t="s">
        <v>274</v>
      </c>
      <c r="BM243" s="233" t="s">
        <v>509</v>
      </c>
    </row>
    <row r="244" s="2" customFormat="1">
      <c r="A244" s="35"/>
      <c r="B244" s="36"/>
      <c r="C244" s="37"/>
      <c r="D244" s="235" t="s">
        <v>275</v>
      </c>
      <c r="E244" s="37"/>
      <c r="F244" s="236" t="s">
        <v>1590</v>
      </c>
      <c r="G244" s="37"/>
      <c r="H244" s="37"/>
      <c r="I244" s="237"/>
      <c r="J244" s="37"/>
      <c r="K244" s="37"/>
      <c r="L244" s="41"/>
      <c r="M244" s="238"/>
      <c r="N244" s="239"/>
      <c r="O244" s="88"/>
      <c r="P244" s="88"/>
      <c r="Q244" s="88"/>
      <c r="R244" s="88"/>
      <c r="S244" s="88"/>
      <c r="T244" s="89"/>
      <c r="U244" s="35"/>
      <c r="V244" s="35"/>
      <c r="W244" s="35"/>
      <c r="X244" s="35"/>
      <c r="Y244" s="35"/>
      <c r="Z244" s="35"/>
      <c r="AA244" s="35"/>
      <c r="AB244" s="35"/>
      <c r="AC244" s="35"/>
      <c r="AD244" s="35"/>
      <c r="AE244" s="35"/>
      <c r="AT244" s="14" t="s">
        <v>275</v>
      </c>
      <c r="AU244" s="14" t="s">
        <v>81</v>
      </c>
    </row>
    <row r="245" s="2" customFormat="1" ht="101.25" customHeight="1">
      <c r="A245" s="35"/>
      <c r="B245" s="36"/>
      <c r="C245" s="222" t="s">
        <v>382</v>
      </c>
      <c r="D245" s="222" t="s">
        <v>269</v>
      </c>
      <c r="E245" s="223" t="s">
        <v>300</v>
      </c>
      <c r="F245" s="224" t="s">
        <v>301</v>
      </c>
      <c r="G245" s="225" t="s">
        <v>302</v>
      </c>
      <c r="H245" s="226">
        <v>80.120000000000005</v>
      </c>
      <c r="I245" s="227"/>
      <c r="J245" s="228">
        <f>ROUND(I245*H245,2)</f>
        <v>0</v>
      </c>
      <c r="K245" s="224" t="s">
        <v>273</v>
      </c>
      <c r="L245" s="41"/>
      <c r="M245" s="229" t="s">
        <v>1</v>
      </c>
      <c r="N245" s="230" t="s">
        <v>38</v>
      </c>
      <c r="O245" s="88"/>
      <c r="P245" s="231">
        <f>O245*H245</f>
        <v>0</v>
      </c>
      <c r="Q245" s="231">
        <v>0</v>
      </c>
      <c r="R245" s="231">
        <f>Q245*H245</f>
        <v>0</v>
      </c>
      <c r="S245" s="231">
        <v>0</v>
      </c>
      <c r="T245" s="232">
        <f>S245*H245</f>
        <v>0</v>
      </c>
      <c r="U245" s="35"/>
      <c r="V245" s="35"/>
      <c r="W245" s="35"/>
      <c r="X245" s="35"/>
      <c r="Y245" s="35"/>
      <c r="Z245" s="35"/>
      <c r="AA245" s="35"/>
      <c r="AB245" s="35"/>
      <c r="AC245" s="35"/>
      <c r="AD245" s="35"/>
      <c r="AE245" s="35"/>
      <c r="AR245" s="233" t="s">
        <v>274</v>
      </c>
      <c r="AT245" s="233" t="s">
        <v>269</v>
      </c>
      <c r="AU245" s="233" t="s">
        <v>81</v>
      </c>
      <c r="AY245" s="14" t="s">
        <v>266</v>
      </c>
      <c r="BE245" s="234">
        <f>IF(N245="základní",J245,0)</f>
        <v>0</v>
      </c>
      <c r="BF245" s="234">
        <f>IF(N245="snížená",J245,0)</f>
        <v>0</v>
      </c>
      <c r="BG245" s="234">
        <f>IF(N245="zákl. přenesená",J245,0)</f>
        <v>0</v>
      </c>
      <c r="BH245" s="234">
        <f>IF(N245="sníž. přenesená",J245,0)</f>
        <v>0</v>
      </c>
      <c r="BI245" s="234">
        <f>IF(N245="nulová",J245,0)</f>
        <v>0</v>
      </c>
      <c r="BJ245" s="14" t="s">
        <v>81</v>
      </c>
      <c r="BK245" s="234">
        <f>ROUND(I245*H245,2)</f>
        <v>0</v>
      </c>
      <c r="BL245" s="14" t="s">
        <v>274</v>
      </c>
      <c r="BM245" s="233" t="s">
        <v>514</v>
      </c>
    </row>
    <row r="246" s="2" customFormat="1">
      <c r="A246" s="35"/>
      <c r="B246" s="36"/>
      <c r="C246" s="37"/>
      <c r="D246" s="235" t="s">
        <v>275</v>
      </c>
      <c r="E246" s="37"/>
      <c r="F246" s="236" t="s">
        <v>1591</v>
      </c>
      <c r="G246" s="37"/>
      <c r="H246" s="37"/>
      <c r="I246" s="237"/>
      <c r="J246" s="37"/>
      <c r="K246" s="37"/>
      <c r="L246" s="41"/>
      <c r="M246" s="238"/>
      <c r="N246" s="239"/>
      <c r="O246" s="88"/>
      <c r="P246" s="88"/>
      <c r="Q246" s="88"/>
      <c r="R246" s="88"/>
      <c r="S246" s="88"/>
      <c r="T246" s="89"/>
      <c r="U246" s="35"/>
      <c r="V246" s="35"/>
      <c r="W246" s="35"/>
      <c r="X246" s="35"/>
      <c r="Y246" s="35"/>
      <c r="Z246" s="35"/>
      <c r="AA246" s="35"/>
      <c r="AB246" s="35"/>
      <c r="AC246" s="35"/>
      <c r="AD246" s="35"/>
      <c r="AE246" s="35"/>
      <c r="AT246" s="14" t="s">
        <v>275</v>
      </c>
      <c r="AU246" s="14" t="s">
        <v>81</v>
      </c>
    </row>
    <row r="247" s="2" customFormat="1" ht="111.75" customHeight="1">
      <c r="A247" s="35"/>
      <c r="B247" s="36"/>
      <c r="C247" s="222" t="s">
        <v>511</v>
      </c>
      <c r="D247" s="222" t="s">
        <v>269</v>
      </c>
      <c r="E247" s="223" t="s">
        <v>312</v>
      </c>
      <c r="F247" s="224" t="s">
        <v>313</v>
      </c>
      <c r="G247" s="225" t="s">
        <v>302</v>
      </c>
      <c r="H247" s="226">
        <v>160.24000000000001</v>
      </c>
      <c r="I247" s="227"/>
      <c r="J247" s="228">
        <f>ROUND(I247*H247,2)</f>
        <v>0</v>
      </c>
      <c r="K247" s="224" t="s">
        <v>273</v>
      </c>
      <c r="L247" s="41"/>
      <c r="M247" s="229" t="s">
        <v>1</v>
      </c>
      <c r="N247" s="230" t="s">
        <v>38</v>
      </c>
      <c r="O247" s="88"/>
      <c r="P247" s="231">
        <f>O247*H247</f>
        <v>0</v>
      </c>
      <c r="Q247" s="231">
        <v>0</v>
      </c>
      <c r="R247" s="231">
        <f>Q247*H247</f>
        <v>0</v>
      </c>
      <c r="S247" s="231">
        <v>0</v>
      </c>
      <c r="T247" s="232">
        <f>S247*H247</f>
        <v>0</v>
      </c>
      <c r="U247" s="35"/>
      <c r="V247" s="35"/>
      <c r="W247" s="35"/>
      <c r="X247" s="35"/>
      <c r="Y247" s="35"/>
      <c r="Z247" s="35"/>
      <c r="AA247" s="35"/>
      <c r="AB247" s="35"/>
      <c r="AC247" s="35"/>
      <c r="AD247" s="35"/>
      <c r="AE247" s="35"/>
      <c r="AR247" s="233" t="s">
        <v>274</v>
      </c>
      <c r="AT247" s="233" t="s">
        <v>269</v>
      </c>
      <c r="AU247" s="233" t="s">
        <v>81</v>
      </c>
      <c r="AY247" s="14" t="s">
        <v>266</v>
      </c>
      <c r="BE247" s="234">
        <f>IF(N247="základní",J247,0)</f>
        <v>0</v>
      </c>
      <c r="BF247" s="234">
        <f>IF(N247="snížená",J247,0)</f>
        <v>0</v>
      </c>
      <c r="BG247" s="234">
        <f>IF(N247="zákl. přenesená",J247,0)</f>
        <v>0</v>
      </c>
      <c r="BH247" s="234">
        <f>IF(N247="sníž. přenesená",J247,0)</f>
        <v>0</v>
      </c>
      <c r="BI247" s="234">
        <f>IF(N247="nulová",J247,0)</f>
        <v>0</v>
      </c>
      <c r="BJ247" s="14" t="s">
        <v>81</v>
      </c>
      <c r="BK247" s="234">
        <f>ROUND(I247*H247,2)</f>
        <v>0</v>
      </c>
      <c r="BL247" s="14" t="s">
        <v>274</v>
      </c>
      <c r="BM247" s="233" t="s">
        <v>517</v>
      </c>
    </row>
    <row r="248" s="2" customFormat="1">
      <c r="A248" s="35"/>
      <c r="B248" s="36"/>
      <c r="C248" s="37"/>
      <c r="D248" s="235" t="s">
        <v>275</v>
      </c>
      <c r="E248" s="37"/>
      <c r="F248" s="236" t="s">
        <v>1592</v>
      </c>
      <c r="G248" s="37"/>
      <c r="H248" s="37"/>
      <c r="I248" s="237"/>
      <c r="J248" s="37"/>
      <c r="K248" s="37"/>
      <c r="L248" s="41"/>
      <c r="M248" s="238"/>
      <c r="N248" s="239"/>
      <c r="O248" s="88"/>
      <c r="P248" s="88"/>
      <c r="Q248" s="88"/>
      <c r="R248" s="88"/>
      <c r="S248" s="88"/>
      <c r="T248" s="89"/>
      <c r="U248" s="35"/>
      <c r="V248" s="35"/>
      <c r="W248" s="35"/>
      <c r="X248" s="35"/>
      <c r="Y248" s="35"/>
      <c r="Z248" s="35"/>
      <c r="AA248" s="35"/>
      <c r="AB248" s="35"/>
      <c r="AC248" s="35"/>
      <c r="AD248" s="35"/>
      <c r="AE248" s="35"/>
      <c r="AT248" s="14" t="s">
        <v>275</v>
      </c>
      <c r="AU248" s="14" t="s">
        <v>81</v>
      </c>
    </row>
    <row r="249" s="2" customFormat="1" ht="100.5" customHeight="1">
      <c r="A249" s="35"/>
      <c r="B249" s="36"/>
      <c r="C249" s="222" t="s">
        <v>385</v>
      </c>
      <c r="D249" s="222" t="s">
        <v>269</v>
      </c>
      <c r="E249" s="223" t="s">
        <v>797</v>
      </c>
      <c r="F249" s="224" t="s">
        <v>798</v>
      </c>
      <c r="G249" s="225" t="s">
        <v>302</v>
      </c>
      <c r="H249" s="226">
        <v>80.120000000000005</v>
      </c>
      <c r="I249" s="227"/>
      <c r="J249" s="228">
        <f>ROUND(I249*H249,2)</f>
        <v>0</v>
      </c>
      <c r="K249" s="224" t="s">
        <v>273</v>
      </c>
      <c r="L249" s="41"/>
      <c r="M249" s="229" t="s">
        <v>1</v>
      </c>
      <c r="N249" s="230" t="s">
        <v>38</v>
      </c>
      <c r="O249" s="88"/>
      <c r="P249" s="231">
        <f>O249*H249</f>
        <v>0</v>
      </c>
      <c r="Q249" s="231">
        <v>0</v>
      </c>
      <c r="R249" s="231">
        <f>Q249*H249</f>
        <v>0</v>
      </c>
      <c r="S249" s="231">
        <v>0</v>
      </c>
      <c r="T249" s="232">
        <f>S249*H249</f>
        <v>0</v>
      </c>
      <c r="U249" s="35"/>
      <c r="V249" s="35"/>
      <c r="W249" s="35"/>
      <c r="X249" s="35"/>
      <c r="Y249" s="35"/>
      <c r="Z249" s="35"/>
      <c r="AA249" s="35"/>
      <c r="AB249" s="35"/>
      <c r="AC249" s="35"/>
      <c r="AD249" s="35"/>
      <c r="AE249" s="35"/>
      <c r="AR249" s="233" t="s">
        <v>274</v>
      </c>
      <c r="AT249" s="233" t="s">
        <v>269</v>
      </c>
      <c r="AU249" s="233" t="s">
        <v>81</v>
      </c>
      <c r="AY249" s="14" t="s">
        <v>266</v>
      </c>
      <c r="BE249" s="234">
        <f>IF(N249="základní",J249,0)</f>
        <v>0</v>
      </c>
      <c r="BF249" s="234">
        <f>IF(N249="snížená",J249,0)</f>
        <v>0</v>
      </c>
      <c r="BG249" s="234">
        <f>IF(N249="zákl. přenesená",J249,0)</f>
        <v>0</v>
      </c>
      <c r="BH249" s="234">
        <f>IF(N249="sníž. přenesená",J249,0)</f>
        <v>0</v>
      </c>
      <c r="BI249" s="234">
        <f>IF(N249="nulová",J249,0)</f>
        <v>0</v>
      </c>
      <c r="BJ249" s="14" t="s">
        <v>81</v>
      </c>
      <c r="BK249" s="234">
        <f>ROUND(I249*H249,2)</f>
        <v>0</v>
      </c>
      <c r="BL249" s="14" t="s">
        <v>274</v>
      </c>
      <c r="BM249" s="233" t="s">
        <v>522</v>
      </c>
    </row>
    <row r="250" s="2" customFormat="1">
      <c r="A250" s="35"/>
      <c r="B250" s="36"/>
      <c r="C250" s="37"/>
      <c r="D250" s="235" t="s">
        <v>275</v>
      </c>
      <c r="E250" s="37"/>
      <c r="F250" s="236" t="s">
        <v>1593</v>
      </c>
      <c r="G250" s="37"/>
      <c r="H250" s="37"/>
      <c r="I250" s="237"/>
      <c r="J250" s="37"/>
      <c r="K250" s="37"/>
      <c r="L250" s="41"/>
      <c r="M250" s="238"/>
      <c r="N250" s="239"/>
      <c r="O250" s="88"/>
      <c r="P250" s="88"/>
      <c r="Q250" s="88"/>
      <c r="R250" s="88"/>
      <c r="S250" s="88"/>
      <c r="T250" s="89"/>
      <c r="U250" s="35"/>
      <c r="V250" s="35"/>
      <c r="W250" s="35"/>
      <c r="X250" s="35"/>
      <c r="Y250" s="35"/>
      <c r="Z250" s="35"/>
      <c r="AA250" s="35"/>
      <c r="AB250" s="35"/>
      <c r="AC250" s="35"/>
      <c r="AD250" s="35"/>
      <c r="AE250" s="35"/>
      <c r="AT250" s="14" t="s">
        <v>275</v>
      </c>
      <c r="AU250" s="14" t="s">
        <v>81</v>
      </c>
    </row>
    <row r="251" s="2" customFormat="1" ht="49.05" customHeight="1">
      <c r="A251" s="35"/>
      <c r="B251" s="36"/>
      <c r="C251" s="222" t="s">
        <v>519</v>
      </c>
      <c r="D251" s="222" t="s">
        <v>269</v>
      </c>
      <c r="E251" s="223" t="s">
        <v>270</v>
      </c>
      <c r="F251" s="224" t="s">
        <v>271</v>
      </c>
      <c r="G251" s="225" t="s">
        <v>272</v>
      </c>
      <c r="H251" s="226">
        <v>12</v>
      </c>
      <c r="I251" s="227"/>
      <c r="J251" s="228">
        <f>ROUND(I251*H251,2)</f>
        <v>0</v>
      </c>
      <c r="K251" s="224" t="s">
        <v>273</v>
      </c>
      <c r="L251" s="41"/>
      <c r="M251" s="229" t="s">
        <v>1</v>
      </c>
      <c r="N251" s="230" t="s">
        <v>38</v>
      </c>
      <c r="O251" s="88"/>
      <c r="P251" s="231">
        <f>O251*H251</f>
        <v>0</v>
      </c>
      <c r="Q251" s="231">
        <v>0</v>
      </c>
      <c r="R251" s="231">
        <f>Q251*H251</f>
        <v>0</v>
      </c>
      <c r="S251" s="231">
        <v>0</v>
      </c>
      <c r="T251" s="232">
        <f>S251*H251</f>
        <v>0</v>
      </c>
      <c r="U251" s="35"/>
      <c r="V251" s="35"/>
      <c r="W251" s="35"/>
      <c r="X251" s="35"/>
      <c r="Y251" s="35"/>
      <c r="Z251" s="35"/>
      <c r="AA251" s="35"/>
      <c r="AB251" s="35"/>
      <c r="AC251" s="35"/>
      <c r="AD251" s="35"/>
      <c r="AE251" s="35"/>
      <c r="AR251" s="233" t="s">
        <v>274</v>
      </c>
      <c r="AT251" s="233" t="s">
        <v>269</v>
      </c>
      <c r="AU251" s="233" t="s">
        <v>81</v>
      </c>
      <c r="AY251" s="14" t="s">
        <v>266</v>
      </c>
      <c r="BE251" s="234">
        <f>IF(N251="základní",J251,0)</f>
        <v>0</v>
      </c>
      <c r="BF251" s="234">
        <f>IF(N251="snížená",J251,0)</f>
        <v>0</v>
      </c>
      <c r="BG251" s="234">
        <f>IF(N251="zákl. přenesená",J251,0)</f>
        <v>0</v>
      </c>
      <c r="BH251" s="234">
        <f>IF(N251="sníž. přenesená",J251,0)</f>
        <v>0</v>
      </c>
      <c r="BI251" s="234">
        <f>IF(N251="nulová",J251,0)</f>
        <v>0</v>
      </c>
      <c r="BJ251" s="14" t="s">
        <v>81</v>
      </c>
      <c r="BK251" s="234">
        <f>ROUND(I251*H251,2)</f>
        <v>0</v>
      </c>
      <c r="BL251" s="14" t="s">
        <v>274</v>
      </c>
      <c r="BM251" s="233" t="s">
        <v>525</v>
      </c>
    </row>
    <row r="252" s="2" customFormat="1">
      <c r="A252" s="35"/>
      <c r="B252" s="36"/>
      <c r="C252" s="37"/>
      <c r="D252" s="235" t="s">
        <v>275</v>
      </c>
      <c r="E252" s="37"/>
      <c r="F252" s="236" t="s">
        <v>1594</v>
      </c>
      <c r="G252" s="37"/>
      <c r="H252" s="37"/>
      <c r="I252" s="237"/>
      <c r="J252" s="37"/>
      <c r="K252" s="37"/>
      <c r="L252" s="41"/>
      <c r="M252" s="238"/>
      <c r="N252" s="239"/>
      <c r="O252" s="88"/>
      <c r="P252" s="88"/>
      <c r="Q252" s="88"/>
      <c r="R252" s="88"/>
      <c r="S252" s="88"/>
      <c r="T252" s="89"/>
      <c r="U252" s="35"/>
      <c r="V252" s="35"/>
      <c r="W252" s="35"/>
      <c r="X252" s="35"/>
      <c r="Y252" s="35"/>
      <c r="Z252" s="35"/>
      <c r="AA252" s="35"/>
      <c r="AB252" s="35"/>
      <c r="AC252" s="35"/>
      <c r="AD252" s="35"/>
      <c r="AE252" s="35"/>
      <c r="AT252" s="14" t="s">
        <v>275</v>
      </c>
      <c r="AU252" s="14" t="s">
        <v>81</v>
      </c>
    </row>
    <row r="253" s="2" customFormat="1" ht="90" customHeight="1">
      <c r="A253" s="35"/>
      <c r="B253" s="36"/>
      <c r="C253" s="222" t="s">
        <v>387</v>
      </c>
      <c r="D253" s="222" t="s">
        <v>269</v>
      </c>
      <c r="E253" s="223" t="s">
        <v>287</v>
      </c>
      <c r="F253" s="224" t="s">
        <v>288</v>
      </c>
      <c r="G253" s="225" t="s">
        <v>289</v>
      </c>
      <c r="H253" s="226">
        <v>0.059999999999999998</v>
      </c>
      <c r="I253" s="227"/>
      <c r="J253" s="228">
        <f>ROUND(I253*H253,2)</f>
        <v>0</v>
      </c>
      <c r="K253" s="224" t="s">
        <v>273</v>
      </c>
      <c r="L253" s="41"/>
      <c r="M253" s="229" t="s">
        <v>1</v>
      </c>
      <c r="N253" s="230" t="s">
        <v>38</v>
      </c>
      <c r="O253" s="88"/>
      <c r="P253" s="231">
        <f>O253*H253</f>
        <v>0</v>
      </c>
      <c r="Q253" s="231">
        <v>0</v>
      </c>
      <c r="R253" s="231">
        <f>Q253*H253</f>
        <v>0</v>
      </c>
      <c r="S253" s="231">
        <v>0</v>
      </c>
      <c r="T253" s="232">
        <f>S253*H253</f>
        <v>0</v>
      </c>
      <c r="U253" s="35"/>
      <c r="V253" s="35"/>
      <c r="W253" s="35"/>
      <c r="X253" s="35"/>
      <c r="Y253" s="35"/>
      <c r="Z253" s="35"/>
      <c r="AA253" s="35"/>
      <c r="AB253" s="35"/>
      <c r="AC253" s="35"/>
      <c r="AD253" s="35"/>
      <c r="AE253" s="35"/>
      <c r="AR253" s="233" t="s">
        <v>274</v>
      </c>
      <c r="AT253" s="233" t="s">
        <v>269</v>
      </c>
      <c r="AU253" s="233" t="s">
        <v>81</v>
      </c>
      <c r="AY253" s="14" t="s">
        <v>266</v>
      </c>
      <c r="BE253" s="234">
        <f>IF(N253="základní",J253,0)</f>
        <v>0</v>
      </c>
      <c r="BF253" s="234">
        <f>IF(N253="snížená",J253,0)</f>
        <v>0</v>
      </c>
      <c r="BG253" s="234">
        <f>IF(N253="zákl. přenesená",J253,0)</f>
        <v>0</v>
      </c>
      <c r="BH253" s="234">
        <f>IF(N253="sníž. přenesená",J253,0)</f>
        <v>0</v>
      </c>
      <c r="BI253" s="234">
        <f>IF(N253="nulová",J253,0)</f>
        <v>0</v>
      </c>
      <c r="BJ253" s="14" t="s">
        <v>81</v>
      </c>
      <c r="BK253" s="234">
        <f>ROUND(I253*H253,2)</f>
        <v>0</v>
      </c>
      <c r="BL253" s="14" t="s">
        <v>274</v>
      </c>
      <c r="BM253" s="233" t="s">
        <v>529</v>
      </c>
    </row>
    <row r="254" s="2" customFormat="1">
      <c r="A254" s="35"/>
      <c r="B254" s="36"/>
      <c r="C254" s="37"/>
      <c r="D254" s="235" t="s">
        <v>275</v>
      </c>
      <c r="E254" s="37"/>
      <c r="F254" s="236" t="s">
        <v>1595</v>
      </c>
      <c r="G254" s="37"/>
      <c r="H254" s="37"/>
      <c r="I254" s="237"/>
      <c r="J254" s="37"/>
      <c r="K254" s="37"/>
      <c r="L254" s="41"/>
      <c r="M254" s="238"/>
      <c r="N254" s="239"/>
      <c r="O254" s="88"/>
      <c r="P254" s="88"/>
      <c r="Q254" s="88"/>
      <c r="R254" s="88"/>
      <c r="S254" s="88"/>
      <c r="T254" s="89"/>
      <c r="U254" s="35"/>
      <c r="V254" s="35"/>
      <c r="W254" s="35"/>
      <c r="X254" s="35"/>
      <c r="Y254" s="35"/>
      <c r="Z254" s="35"/>
      <c r="AA254" s="35"/>
      <c r="AB254" s="35"/>
      <c r="AC254" s="35"/>
      <c r="AD254" s="35"/>
      <c r="AE254" s="35"/>
      <c r="AT254" s="14" t="s">
        <v>275</v>
      </c>
      <c r="AU254" s="14" t="s">
        <v>81</v>
      </c>
    </row>
    <row r="255" s="2" customFormat="1" ht="234.75" customHeight="1">
      <c r="A255" s="35"/>
      <c r="B255" s="36"/>
      <c r="C255" s="222" t="s">
        <v>526</v>
      </c>
      <c r="D255" s="222" t="s">
        <v>269</v>
      </c>
      <c r="E255" s="223" t="s">
        <v>292</v>
      </c>
      <c r="F255" s="224" t="s">
        <v>293</v>
      </c>
      <c r="G255" s="225" t="s">
        <v>289</v>
      </c>
      <c r="H255" s="226">
        <v>0.040000000000000001</v>
      </c>
      <c r="I255" s="227"/>
      <c r="J255" s="228">
        <f>ROUND(I255*H255,2)</f>
        <v>0</v>
      </c>
      <c r="K255" s="224" t="s">
        <v>273</v>
      </c>
      <c r="L255" s="41"/>
      <c r="M255" s="229" t="s">
        <v>1</v>
      </c>
      <c r="N255" s="230" t="s">
        <v>38</v>
      </c>
      <c r="O255" s="88"/>
      <c r="P255" s="231">
        <f>O255*H255</f>
        <v>0</v>
      </c>
      <c r="Q255" s="231">
        <v>0</v>
      </c>
      <c r="R255" s="231">
        <f>Q255*H255</f>
        <v>0</v>
      </c>
      <c r="S255" s="231">
        <v>0</v>
      </c>
      <c r="T255" s="232">
        <f>S255*H255</f>
        <v>0</v>
      </c>
      <c r="U255" s="35"/>
      <c r="V255" s="35"/>
      <c r="W255" s="35"/>
      <c r="X255" s="35"/>
      <c r="Y255" s="35"/>
      <c r="Z255" s="35"/>
      <c r="AA255" s="35"/>
      <c r="AB255" s="35"/>
      <c r="AC255" s="35"/>
      <c r="AD255" s="35"/>
      <c r="AE255" s="35"/>
      <c r="AR255" s="233" t="s">
        <v>274</v>
      </c>
      <c r="AT255" s="233" t="s">
        <v>269</v>
      </c>
      <c r="AU255" s="233" t="s">
        <v>81</v>
      </c>
      <c r="AY255" s="14" t="s">
        <v>266</v>
      </c>
      <c r="BE255" s="234">
        <f>IF(N255="základní",J255,0)</f>
        <v>0</v>
      </c>
      <c r="BF255" s="234">
        <f>IF(N255="snížená",J255,0)</f>
        <v>0</v>
      </c>
      <c r="BG255" s="234">
        <f>IF(N255="zákl. přenesená",J255,0)</f>
        <v>0</v>
      </c>
      <c r="BH255" s="234">
        <f>IF(N255="sníž. přenesená",J255,0)</f>
        <v>0</v>
      </c>
      <c r="BI255" s="234">
        <f>IF(N255="nulová",J255,0)</f>
        <v>0</v>
      </c>
      <c r="BJ255" s="14" t="s">
        <v>81</v>
      </c>
      <c r="BK255" s="234">
        <f>ROUND(I255*H255,2)</f>
        <v>0</v>
      </c>
      <c r="BL255" s="14" t="s">
        <v>274</v>
      </c>
      <c r="BM255" s="233" t="s">
        <v>532</v>
      </c>
    </row>
    <row r="256" s="2" customFormat="1">
      <c r="A256" s="35"/>
      <c r="B256" s="36"/>
      <c r="C256" s="37"/>
      <c r="D256" s="235" t="s">
        <v>275</v>
      </c>
      <c r="E256" s="37"/>
      <c r="F256" s="236" t="s">
        <v>995</v>
      </c>
      <c r="G256" s="37"/>
      <c r="H256" s="37"/>
      <c r="I256" s="237"/>
      <c r="J256" s="37"/>
      <c r="K256" s="37"/>
      <c r="L256" s="41"/>
      <c r="M256" s="238"/>
      <c r="N256" s="239"/>
      <c r="O256" s="88"/>
      <c r="P256" s="88"/>
      <c r="Q256" s="88"/>
      <c r="R256" s="88"/>
      <c r="S256" s="88"/>
      <c r="T256" s="89"/>
      <c r="U256" s="35"/>
      <c r="V256" s="35"/>
      <c r="W256" s="35"/>
      <c r="X256" s="35"/>
      <c r="Y256" s="35"/>
      <c r="Z256" s="35"/>
      <c r="AA256" s="35"/>
      <c r="AB256" s="35"/>
      <c r="AC256" s="35"/>
      <c r="AD256" s="35"/>
      <c r="AE256" s="35"/>
      <c r="AT256" s="14" t="s">
        <v>275</v>
      </c>
      <c r="AU256" s="14" t="s">
        <v>81</v>
      </c>
    </row>
    <row r="257" s="2" customFormat="1" ht="78" customHeight="1">
      <c r="A257" s="35"/>
      <c r="B257" s="36"/>
      <c r="C257" s="222" t="s">
        <v>391</v>
      </c>
      <c r="D257" s="222" t="s">
        <v>269</v>
      </c>
      <c r="E257" s="223" t="s">
        <v>980</v>
      </c>
      <c r="F257" s="224" t="s">
        <v>981</v>
      </c>
      <c r="G257" s="225" t="s">
        <v>296</v>
      </c>
      <c r="H257" s="226">
        <v>25</v>
      </c>
      <c r="I257" s="227"/>
      <c r="J257" s="228">
        <f>ROUND(I257*H257,2)</f>
        <v>0</v>
      </c>
      <c r="K257" s="224" t="s">
        <v>273</v>
      </c>
      <c r="L257" s="41"/>
      <c r="M257" s="229" t="s">
        <v>1</v>
      </c>
      <c r="N257" s="230" t="s">
        <v>38</v>
      </c>
      <c r="O257" s="88"/>
      <c r="P257" s="231">
        <f>O257*H257</f>
        <v>0</v>
      </c>
      <c r="Q257" s="231">
        <v>0</v>
      </c>
      <c r="R257" s="231">
        <f>Q257*H257</f>
        <v>0</v>
      </c>
      <c r="S257" s="231">
        <v>0</v>
      </c>
      <c r="T257" s="232">
        <f>S257*H257</f>
        <v>0</v>
      </c>
      <c r="U257" s="35"/>
      <c r="V257" s="35"/>
      <c r="W257" s="35"/>
      <c r="X257" s="35"/>
      <c r="Y257" s="35"/>
      <c r="Z257" s="35"/>
      <c r="AA257" s="35"/>
      <c r="AB257" s="35"/>
      <c r="AC257" s="35"/>
      <c r="AD257" s="35"/>
      <c r="AE257" s="35"/>
      <c r="AR257" s="233" t="s">
        <v>274</v>
      </c>
      <c r="AT257" s="233" t="s">
        <v>269</v>
      </c>
      <c r="AU257" s="233" t="s">
        <v>81</v>
      </c>
      <c r="AY257" s="14" t="s">
        <v>266</v>
      </c>
      <c r="BE257" s="234">
        <f>IF(N257="základní",J257,0)</f>
        <v>0</v>
      </c>
      <c r="BF257" s="234">
        <f>IF(N257="snížená",J257,0)</f>
        <v>0</v>
      </c>
      <c r="BG257" s="234">
        <f>IF(N257="zákl. přenesená",J257,0)</f>
        <v>0</v>
      </c>
      <c r="BH257" s="234">
        <f>IF(N257="sníž. přenesená",J257,0)</f>
        <v>0</v>
      </c>
      <c r="BI257" s="234">
        <f>IF(N257="nulová",J257,0)</f>
        <v>0</v>
      </c>
      <c r="BJ257" s="14" t="s">
        <v>81</v>
      </c>
      <c r="BK257" s="234">
        <f>ROUND(I257*H257,2)</f>
        <v>0</v>
      </c>
      <c r="BL257" s="14" t="s">
        <v>274</v>
      </c>
      <c r="BM257" s="233" t="s">
        <v>537</v>
      </c>
    </row>
    <row r="258" s="2" customFormat="1">
      <c r="A258" s="35"/>
      <c r="B258" s="36"/>
      <c r="C258" s="37"/>
      <c r="D258" s="235" t="s">
        <v>275</v>
      </c>
      <c r="E258" s="37"/>
      <c r="F258" s="236" t="s">
        <v>1596</v>
      </c>
      <c r="G258" s="37"/>
      <c r="H258" s="37"/>
      <c r="I258" s="237"/>
      <c r="J258" s="37"/>
      <c r="K258" s="37"/>
      <c r="L258" s="41"/>
      <c r="M258" s="238"/>
      <c r="N258" s="239"/>
      <c r="O258" s="88"/>
      <c r="P258" s="88"/>
      <c r="Q258" s="88"/>
      <c r="R258" s="88"/>
      <c r="S258" s="88"/>
      <c r="T258" s="89"/>
      <c r="U258" s="35"/>
      <c r="V258" s="35"/>
      <c r="W258" s="35"/>
      <c r="X258" s="35"/>
      <c r="Y258" s="35"/>
      <c r="Z258" s="35"/>
      <c r="AA258" s="35"/>
      <c r="AB258" s="35"/>
      <c r="AC258" s="35"/>
      <c r="AD258" s="35"/>
      <c r="AE258" s="35"/>
      <c r="AT258" s="14" t="s">
        <v>275</v>
      </c>
      <c r="AU258" s="14" t="s">
        <v>81</v>
      </c>
    </row>
    <row r="259" s="2" customFormat="1" ht="101.25" customHeight="1">
      <c r="A259" s="35"/>
      <c r="B259" s="36"/>
      <c r="C259" s="222" t="s">
        <v>534</v>
      </c>
      <c r="D259" s="222" t="s">
        <v>269</v>
      </c>
      <c r="E259" s="223" t="s">
        <v>300</v>
      </c>
      <c r="F259" s="224" t="s">
        <v>301</v>
      </c>
      <c r="G259" s="225" t="s">
        <v>302</v>
      </c>
      <c r="H259" s="226">
        <v>195.90000000000001</v>
      </c>
      <c r="I259" s="227"/>
      <c r="J259" s="228">
        <f>ROUND(I259*H259,2)</f>
        <v>0</v>
      </c>
      <c r="K259" s="224" t="s">
        <v>273</v>
      </c>
      <c r="L259" s="41"/>
      <c r="M259" s="229" t="s">
        <v>1</v>
      </c>
      <c r="N259" s="230" t="s">
        <v>38</v>
      </c>
      <c r="O259" s="88"/>
      <c r="P259" s="231">
        <f>O259*H259</f>
        <v>0</v>
      </c>
      <c r="Q259" s="231">
        <v>0</v>
      </c>
      <c r="R259" s="231">
        <f>Q259*H259</f>
        <v>0</v>
      </c>
      <c r="S259" s="231">
        <v>0</v>
      </c>
      <c r="T259" s="232">
        <f>S259*H259</f>
        <v>0</v>
      </c>
      <c r="U259" s="35"/>
      <c r="V259" s="35"/>
      <c r="W259" s="35"/>
      <c r="X259" s="35"/>
      <c r="Y259" s="35"/>
      <c r="Z259" s="35"/>
      <c r="AA259" s="35"/>
      <c r="AB259" s="35"/>
      <c r="AC259" s="35"/>
      <c r="AD259" s="35"/>
      <c r="AE259" s="35"/>
      <c r="AR259" s="233" t="s">
        <v>274</v>
      </c>
      <c r="AT259" s="233" t="s">
        <v>269</v>
      </c>
      <c r="AU259" s="233" t="s">
        <v>81</v>
      </c>
      <c r="AY259" s="14" t="s">
        <v>266</v>
      </c>
      <c r="BE259" s="234">
        <f>IF(N259="základní",J259,0)</f>
        <v>0</v>
      </c>
      <c r="BF259" s="234">
        <f>IF(N259="snížená",J259,0)</f>
        <v>0</v>
      </c>
      <c r="BG259" s="234">
        <f>IF(N259="zákl. přenesená",J259,0)</f>
        <v>0</v>
      </c>
      <c r="BH259" s="234">
        <f>IF(N259="sníž. přenesená",J259,0)</f>
        <v>0</v>
      </c>
      <c r="BI259" s="234">
        <f>IF(N259="nulová",J259,0)</f>
        <v>0</v>
      </c>
      <c r="BJ259" s="14" t="s">
        <v>81</v>
      </c>
      <c r="BK259" s="234">
        <f>ROUND(I259*H259,2)</f>
        <v>0</v>
      </c>
      <c r="BL259" s="14" t="s">
        <v>274</v>
      </c>
      <c r="BM259" s="233" t="s">
        <v>541</v>
      </c>
    </row>
    <row r="260" s="2" customFormat="1">
      <c r="A260" s="35"/>
      <c r="B260" s="36"/>
      <c r="C260" s="37"/>
      <c r="D260" s="235" t="s">
        <v>275</v>
      </c>
      <c r="E260" s="37"/>
      <c r="F260" s="236" t="s">
        <v>1597</v>
      </c>
      <c r="G260" s="37"/>
      <c r="H260" s="37"/>
      <c r="I260" s="237"/>
      <c r="J260" s="37"/>
      <c r="K260" s="37"/>
      <c r="L260" s="41"/>
      <c r="M260" s="238"/>
      <c r="N260" s="239"/>
      <c r="O260" s="88"/>
      <c r="P260" s="88"/>
      <c r="Q260" s="88"/>
      <c r="R260" s="88"/>
      <c r="S260" s="88"/>
      <c r="T260" s="89"/>
      <c r="U260" s="35"/>
      <c r="V260" s="35"/>
      <c r="W260" s="35"/>
      <c r="X260" s="35"/>
      <c r="Y260" s="35"/>
      <c r="Z260" s="35"/>
      <c r="AA260" s="35"/>
      <c r="AB260" s="35"/>
      <c r="AC260" s="35"/>
      <c r="AD260" s="35"/>
      <c r="AE260" s="35"/>
      <c r="AT260" s="14" t="s">
        <v>275</v>
      </c>
      <c r="AU260" s="14" t="s">
        <v>81</v>
      </c>
    </row>
    <row r="261" s="2" customFormat="1" ht="111.75" customHeight="1">
      <c r="A261" s="35"/>
      <c r="B261" s="36"/>
      <c r="C261" s="222" t="s">
        <v>396</v>
      </c>
      <c r="D261" s="222" t="s">
        <v>269</v>
      </c>
      <c r="E261" s="223" t="s">
        <v>312</v>
      </c>
      <c r="F261" s="224" t="s">
        <v>313</v>
      </c>
      <c r="G261" s="225" t="s">
        <v>302</v>
      </c>
      <c r="H261" s="226">
        <v>195.90000000000001</v>
      </c>
      <c r="I261" s="227"/>
      <c r="J261" s="228">
        <f>ROUND(I261*H261,2)</f>
        <v>0</v>
      </c>
      <c r="K261" s="224" t="s">
        <v>273</v>
      </c>
      <c r="L261" s="41"/>
      <c r="M261" s="229" t="s">
        <v>1</v>
      </c>
      <c r="N261" s="230" t="s">
        <v>38</v>
      </c>
      <c r="O261" s="88"/>
      <c r="P261" s="231">
        <f>O261*H261</f>
        <v>0</v>
      </c>
      <c r="Q261" s="231">
        <v>0</v>
      </c>
      <c r="R261" s="231">
        <f>Q261*H261</f>
        <v>0</v>
      </c>
      <c r="S261" s="231">
        <v>0</v>
      </c>
      <c r="T261" s="232">
        <f>S261*H261</f>
        <v>0</v>
      </c>
      <c r="U261" s="35"/>
      <c r="V261" s="35"/>
      <c r="W261" s="35"/>
      <c r="X261" s="35"/>
      <c r="Y261" s="35"/>
      <c r="Z261" s="35"/>
      <c r="AA261" s="35"/>
      <c r="AB261" s="35"/>
      <c r="AC261" s="35"/>
      <c r="AD261" s="35"/>
      <c r="AE261" s="35"/>
      <c r="AR261" s="233" t="s">
        <v>274</v>
      </c>
      <c r="AT261" s="233" t="s">
        <v>269</v>
      </c>
      <c r="AU261" s="233" t="s">
        <v>81</v>
      </c>
      <c r="AY261" s="14" t="s">
        <v>266</v>
      </c>
      <c r="BE261" s="234">
        <f>IF(N261="základní",J261,0)</f>
        <v>0</v>
      </c>
      <c r="BF261" s="234">
        <f>IF(N261="snížená",J261,0)</f>
        <v>0</v>
      </c>
      <c r="BG261" s="234">
        <f>IF(N261="zákl. přenesená",J261,0)</f>
        <v>0</v>
      </c>
      <c r="BH261" s="234">
        <f>IF(N261="sníž. přenesená",J261,0)</f>
        <v>0</v>
      </c>
      <c r="BI261" s="234">
        <f>IF(N261="nulová",J261,0)</f>
        <v>0</v>
      </c>
      <c r="BJ261" s="14" t="s">
        <v>81</v>
      </c>
      <c r="BK261" s="234">
        <f>ROUND(I261*H261,2)</f>
        <v>0</v>
      </c>
      <c r="BL261" s="14" t="s">
        <v>274</v>
      </c>
      <c r="BM261" s="233" t="s">
        <v>546</v>
      </c>
    </row>
    <row r="262" s="2" customFormat="1">
      <c r="A262" s="35"/>
      <c r="B262" s="36"/>
      <c r="C262" s="37"/>
      <c r="D262" s="235" t="s">
        <v>275</v>
      </c>
      <c r="E262" s="37"/>
      <c r="F262" s="236" t="s">
        <v>1598</v>
      </c>
      <c r="G262" s="37"/>
      <c r="H262" s="37"/>
      <c r="I262" s="237"/>
      <c r="J262" s="37"/>
      <c r="K262" s="37"/>
      <c r="L262" s="41"/>
      <c r="M262" s="238"/>
      <c r="N262" s="239"/>
      <c r="O262" s="88"/>
      <c r="P262" s="88"/>
      <c r="Q262" s="88"/>
      <c r="R262" s="88"/>
      <c r="S262" s="88"/>
      <c r="T262" s="89"/>
      <c r="U262" s="35"/>
      <c r="V262" s="35"/>
      <c r="W262" s="35"/>
      <c r="X262" s="35"/>
      <c r="Y262" s="35"/>
      <c r="Z262" s="35"/>
      <c r="AA262" s="35"/>
      <c r="AB262" s="35"/>
      <c r="AC262" s="35"/>
      <c r="AD262" s="35"/>
      <c r="AE262" s="35"/>
      <c r="AT262" s="14" t="s">
        <v>275</v>
      </c>
      <c r="AU262" s="14" t="s">
        <v>81</v>
      </c>
    </row>
    <row r="263" s="2" customFormat="1" ht="100.5" customHeight="1">
      <c r="A263" s="35"/>
      <c r="B263" s="36"/>
      <c r="C263" s="222" t="s">
        <v>543</v>
      </c>
      <c r="D263" s="222" t="s">
        <v>269</v>
      </c>
      <c r="E263" s="223" t="s">
        <v>317</v>
      </c>
      <c r="F263" s="224" t="s">
        <v>318</v>
      </c>
      <c r="G263" s="225" t="s">
        <v>302</v>
      </c>
      <c r="H263" s="226">
        <v>195.90000000000001</v>
      </c>
      <c r="I263" s="227"/>
      <c r="J263" s="228">
        <f>ROUND(I263*H263,2)</f>
        <v>0</v>
      </c>
      <c r="K263" s="224" t="s">
        <v>273</v>
      </c>
      <c r="L263" s="41"/>
      <c r="M263" s="229" t="s">
        <v>1</v>
      </c>
      <c r="N263" s="230" t="s">
        <v>38</v>
      </c>
      <c r="O263" s="88"/>
      <c r="P263" s="231">
        <f>O263*H263</f>
        <v>0</v>
      </c>
      <c r="Q263" s="231">
        <v>0</v>
      </c>
      <c r="R263" s="231">
        <f>Q263*H263</f>
        <v>0</v>
      </c>
      <c r="S263" s="231">
        <v>0</v>
      </c>
      <c r="T263" s="232">
        <f>S263*H263</f>
        <v>0</v>
      </c>
      <c r="U263" s="35"/>
      <c r="V263" s="35"/>
      <c r="W263" s="35"/>
      <c r="X263" s="35"/>
      <c r="Y263" s="35"/>
      <c r="Z263" s="35"/>
      <c r="AA263" s="35"/>
      <c r="AB263" s="35"/>
      <c r="AC263" s="35"/>
      <c r="AD263" s="35"/>
      <c r="AE263" s="35"/>
      <c r="AR263" s="233" t="s">
        <v>274</v>
      </c>
      <c r="AT263" s="233" t="s">
        <v>269</v>
      </c>
      <c r="AU263" s="233" t="s">
        <v>81</v>
      </c>
      <c r="AY263" s="14" t="s">
        <v>266</v>
      </c>
      <c r="BE263" s="234">
        <f>IF(N263="základní",J263,0)</f>
        <v>0</v>
      </c>
      <c r="BF263" s="234">
        <f>IF(N263="snížená",J263,0)</f>
        <v>0</v>
      </c>
      <c r="BG263" s="234">
        <f>IF(N263="zákl. přenesená",J263,0)</f>
        <v>0</v>
      </c>
      <c r="BH263" s="234">
        <f>IF(N263="sníž. přenesená",J263,0)</f>
        <v>0</v>
      </c>
      <c r="BI263" s="234">
        <f>IF(N263="nulová",J263,0)</f>
        <v>0</v>
      </c>
      <c r="BJ263" s="14" t="s">
        <v>81</v>
      </c>
      <c r="BK263" s="234">
        <f>ROUND(I263*H263,2)</f>
        <v>0</v>
      </c>
      <c r="BL263" s="14" t="s">
        <v>274</v>
      </c>
      <c r="BM263" s="233" t="s">
        <v>549</v>
      </c>
    </row>
    <row r="264" s="2" customFormat="1">
      <c r="A264" s="35"/>
      <c r="B264" s="36"/>
      <c r="C264" s="37"/>
      <c r="D264" s="235" t="s">
        <v>275</v>
      </c>
      <c r="E264" s="37"/>
      <c r="F264" s="236" t="s">
        <v>1599</v>
      </c>
      <c r="G264" s="37"/>
      <c r="H264" s="37"/>
      <c r="I264" s="237"/>
      <c r="J264" s="37"/>
      <c r="K264" s="37"/>
      <c r="L264" s="41"/>
      <c r="M264" s="238"/>
      <c r="N264" s="239"/>
      <c r="O264" s="88"/>
      <c r="P264" s="88"/>
      <c r="Q264" s="88"/>
      <c r="R264" s="88"/>
      <c r="S264" s="88"/>
      <c r="T264" s="89"/>
      <c r="U264" s="35"/>
      <c r="V264" s="35"/>
      <c r="W264" s="35"/>
      <c r="X264" s="35"/>
      <c r="Y264" s="35"/>
      <c r="Z264" s="35"/>
      <c r="AA264" s="35"/>
      <c r="AB264" s="35"/>
      <c r="AC264" s="35"/>
      <c r="AD264" s="35"/>
      <c r="AE264" s="35"/>
      <c r="AT264" s="14" t="s">
        <v>275</v>
      </c>
      <c r="AU264" s="14" t="s">
        <v>81</v>
      </c>
    </row>
    <row r="265" s="2" customFormat="1" ht="76.35" customHeight="1">
      <c r="A265" s="35"/>
      <c r="B265" s="36"/>
      <c r="C265" s="222" t="s">
        <v>400</v>
      </c>
      <c r="D265" s="222" t="s">
        <v>269</v>
      </c>
      <c r="E265" s="223" t="s">
        <v>325</v>
      </c>
      <c r="F265" s="224" t="s">
        <v>326</v>
      </c>
      <c r="G265" s="225" t="s">
        <v>289</v>
      </c>
      <c r="H265" s="226">
        <v>0.059999999999999998</v>
      </c>
      <c r="I265" s="227"/>
      <c r="J265" s="228">
        <f>ROUND(I265*H265,2)</f>
        <v>0</v>
      </c>
      <c r="K265" s="224" t="s">
        <v>273</v>
      </c>
      <c r="L265" s="41"/>
      <c r="M265" s="229" t="s">
        <v>1</v>
      </c>
      <c r="N265" s="230" t="s">
        <v>38</v>
      </c>
      <c r="O265" s="88"/>
      <c r="P265" s="231">
        <f>O265*H265</f>
        <v>0</v>
      </c>
      <c r="Q265" s="231">
        <v>0</v>
      </c>
      <c r="R265" s="231">
        <f>Q265*H265</f>
        <v>0</v>
      </c>
      <c r="S265" s="231">
        <v>0</v>
      </c>
      <c r="T265" s="232">
        <f>S265*H265</f>
        <v>0</v>
      </c>
      <c r="U265" s="35"/>
      <c r="V265" s="35"/>
      <c r="W265" s="35"/>
      <c r="X265" s="35"/>
      <c r="Y265" s="35"/>
      <c r="Z265" s="35"/>
      <c r="AA265" s="35"/>
      <c r="AB265" s="35"/>
      <c r="AC265" s="35"/>
      <c r="AD265" s="35"/>
      <c r="AE265" s="35"/>
      <c r="AR265" s="233" t="s">
        <v>274</v>
      </c>
      <c r="AT265" s="233" t="s">
        <v>269</v>
      </c>
      <c r="AU265" s="233" t="s">
        <v>81</v>
      </c>
      <c r="AY265" s="14" t="s">
        <v>266</v>
      </c>
      <c r="BE265" s="234">
        <f>IF(N265="základní",J265,0)</f>
        <v>0</v>
      </c>
      <c r="BF265" s="234">
        <f>IF(N265="snížená",J265,0)</f>
        <v>0</v>
      </c>
      <c r="BG265" s="234">
        <f>IF(N265="zákl. přenesená",J265,0)</f>
        <v>0</v>
      </c>
      <c r="BH265" s="234">
        <f>IF(N265="sníž. přenesená",J265,0)</f>
        <v>0</v>
      </c>
      <c r="BI265" s="234">
        <f>IF(N265="nulová",J265,0)</f>
        <v>0</v>
      </c>
      <c r="BJ265" s="14" t="s">
        <v>81</v>
      </c>
      <c r="BK265" s="234">
        <f>ROUND(I265*H265,2)</f>
        <v>0</v>
      </c>
      <c r="BL265" s="14" t="s">
        <v>274</v>
      </c>
      <c r="BM265" s="233" t="s">
        <v>554</v>
      </c>
    </row>
    <row r="266" s="2" customFormat="1">
      <c r="A266" s="35"/>
      <c r="B266" s="36"/>
      <c r="C266" s="37"/>
      <c r="D266" s="235" t="s">
        <v>275</v>
      </c>
      <c r="E266" s="37"/>
      <c r="F266" s="236" t="s">
        <v>1595</v>
      </c>
      <c r="G266" s="37"/>
      <c r="H266" s="37"/>
      <c r="I266" s="237"/>
      <c r="J266" s="37"/>
      <c r="K266" s="37"/>
      <c r="L266" s="41"/>
      <c r="M266" s="238"/>
      <c r="N266" s="239"/>
      <c r="O266" s="88"/>
      <c r="P266" s="88"/>
      <c r="Q266" s="88"/>
      <c r="R266" s="88"/>
      <c r="S266" s="88"/>
      <c r="T266" s="89"/>
      <c r="U266" s="35"/>
      <c r="V266" s="35"/>
      <c r="W266" s="35"/>
      <c r="X266" s="35"/>
      <c r="Y266" s="35"/>
      <c r="Z266" s="35"/>
      <c r="AA266" s="35"/>
      <c r="AB266" s="35"/>
      <c r="AC266" s="35"/>
      <c r="AD266" s="35"/>
      <c r="AE266" s="35"/>
      <c r="AT266" s="14" t="s">
        <v>275</v>
      </c>
      <c r="AU266" s="14" t="s">
        <v>81</v>
      </c>
    </row>
    <row r="267" s="2" customFormat="1" ht="24.15" customHeight="1">
      <c r="A267" s="35"/>
      <c r="B267" s="36"/>
      <c r="C267" s="240" t="s">
        <v>551</v>
      </c>
      <c r="D267" s="240" t="s">
        <v>329</v>
      </c>
      <c r="E267" s="241" t="s">
        <v>827</v>
      </c>
      <c r="F267" s="242" t="s">
        <v>828</v>
      </c>
      <c r="G267" s="243" t="s">
        <v>272</v>
      </c>
      <c r="H267" s="244">
        <v>160</v>
      </c>
      <c r="I267" s="245"/>
      <c r="J267" s="246">
        <f>ROUND(I267*H267,2)</f>
        <v>0</v>
      </c>
      <c r="K267" s="242" t="s">
        <v>273</v>
      </c>
      <c r="L267" s="247"/>
      <c r="M267" s="248" t="s">
        <v>1</v>
      </c>
      <c r="N267" s="249" t="s">
        <v>38</v>
      </c>
      <c r="O267" s="88"/>
      <c r="P267" s="231">
        <f>O267*H267</f>
        <v>0</v>
      </c>
      <c r="Q267" s="231">
        <v>0.0010499999999999999</v>
      </c>
      <c r="R267" s="231">
        <f>Q267*H267</f>
        <v>0.16799999999999998</v>
      </c>
      <c r="S267" s="231">
        <v>0</v>
      </c>
      <c r="T267" s="232">
        <f>S267*H267</f>
        <v>0</v>
      </c>
      <c r="U267" s="35"/>
      <c r="V267" s="35"/>
      <c r="W267" s="35"/>
      <c r="X267" s="35"/>
      <c r="Y267" s="35"/>
      <c r="Z267" s="35"/>
      <c r="AA267" s="35"/>
      <c r="AB267" s="35"/>
      <c r="AC267" s="35"/>
      <c r="AD267" s="35"/>
      <c r="AE267" s="35"/>
      <c r="AR267" s="233" t="s">
        <v>286</v>
      </c>
      <c r="AT267" s="233" t="s">
        <v>329</v>
      </c>
      <c r="AU267" s="233" t="s">
        <v>81</v>
      </c>
      <c r="AY267" s="14" t="s">
        <v>266</v>
      </c>
      <c r="BE267" s="234">
        <f>IF(N267="základní",J267,0)</f>
        <v>0</v>
      </c>
      <c r="BF267" s="234">
        <f>IF(N267="snížená",J267,0)</f>
        <v>0</v>
      </c>
      <c r="BG267" s="234">
        <f>IF(N267="zákl. přenesená",J267,0)</f>
        <v>0</v>
      </c>
      <c r="BH267" s="234">
        <f>IF(N267="sníž. přenesená",J267,0)</f>
        <v>0</v>
      </c>
      <c r="BI267" s="234">
        <f>IF(N267="nulová",J267,0)</f>
        <v>0</v>
      </c>
      <c r="BJ267" s="14" t="s">
        <v>81</v>
      </c>
      <c r="BK267" s="234">
        <f>ROUND(I267*H267,2)</f>
        <v>0</v>
      </c>
      <c r="BL267" s="14" t="s">
        <v>274</v>
      </c>
      <c r="BM267" s="233" t="s">
        <v>558</v>
      </c>
    </row>
    <row r="268" s="2" customFormat="1">
      <c r="A268" s="35"/>
      <c r="B268" s="36"/>
      <c r="C268" s="37"/>
      <c r="D268" s="235" t="s">
        <v>275</v>
      </c>
      <c r="E268" s="37"/>
      <c r="F268" s="236" t="s">
        <v>1600</v>
      </c>
      <c r="G268" s="37"/>
      <c r="H268" s="37"/>
      <c r="I268" s="237"/>
      <c r="J268" s="37"/>
      <c r="K268" s="37"/>
      <c r="L268" s="41"/>
      <c r="M268" s="238"/>
      <c r="N268" s="239"/>
      <c r="O268" s="88"/>
      <c r="P268" s="88"/>
      <c r="Q268" s="88"/>
      <c r="R268" s="88"/>
      <c r="S268" s="88"/>
      <c r="T268" s="89"/>
      <c r="U268" s="35"/>
      <c r="V268" s="35"/>
      <c r="W268" s="35"/>
      <c r="X268" s="35"/>
      <c r="Y268" s="35"/>
      <c r="Z268" s="35"/>
      <c r="AA268" s="35"/>
      <c r="AB268" s="35"/>
      <c r="AC268" s="35"/>
      <c r="AD268" s="35"/>
      <c r="AE268" s="35"/>
      <c r="AT268" s="14" t="s">
        <v>275</v>
      </c>
      <c r="AU268" s="14" t="s">
        <v>81</v>
      </c>
    </row>
    <row r="269" s="2" customFormat="1" ht="21.75" customHeight="1">
      <c r="A269" s="35"/>
      <c r="B269" s="36"/>
      <c r="C269" s="240" t="s">
        <v>405</v>
      </c>
      <c r="D269" s="240" t="s">
        <v>329</v>
      </c>
      <c r="E269" s="241" t="s">
        <v>330</v>
      </c>
      <c r="F269" s="242" t="s">
        <v>331</v>
      </c>
      <c r="G269" s="243" t="s">
        <v>302</v>
      </c>
      <c r="H269" s="244">
        <v>176</v>
      </c>
      <c r="I269" s="245"/>
      <c r="J269" s="246">
        <f>ROUND(I269*H269,2)</f>
        <v>0</v>
      </c>
      <c r="K269" s="242" t="s">
        <v>273</v>
      </c>
      <c r="L269" s="247"/>
      <c r="M269" s="248" t="s">
        <v>1</v>
      </c>
      <c r="N269" s="249" t="s">
        <v>38</v>
      </c>
      <c r="O269" s="88"/>
      <c r="P269" s="231">
        <f>O269*H269</f>
        <v>0</v>
      </c>
      <c r="Q269" s="231">
        <v>1</v>
      </c>
      <c r="R269" s="231">
        <f>Q269*H269</f>
        <v>176</v>
      </c>
      <c r="S269" s="231">
        <v>0</v>
      </c>
      <c r="T269" s="232">
        <f>S269*H269</f>
        <v>0</v>
      </c>
      <c r="U269" s="35"/>
      <c r="V269" s="35"/>
      <c r="W269" s="35"/>
      <c r="X269" s="35"/>
      <c r="Y269" s="35"/>
      <c r="Z269" s="35"/>
      <c r="AA269" s="35"/>
      <c r="AB269" s="35"/>
      <c r="AC269" s="35"/>
      <c r="AD269" s="35"/>
      <c r="AE269" s="35"/>
      <c r="AR269" s="233" t="s">
        <v>286</v>
      </c>
      <c r="AT269" s="233" t="s">
        <v>329</v>
      </c>
      <c r="AU269" s="233" t="s">
        <v>81</v>
      </c>
      <c r="AY269" s="14" t="s">
        <v>266</v>
      </c>
      <c r="BE269" s="234">
        <f>IF(N269="základní",J269,0)</f>
        <v>0</v>
      </c>
      <c r="BF269" s="234">
        <f>IF(N269="snížená",J269,0)</f>
        <v>0</v>
      </c>
      <c r="BG269" s="234">
        <f>IF(N269="zákl. přenesená",J269,0)</f>
        <v>0</v>
      </c>
      <c r="BH269" s="234">
        <f>IF(N269="sníž. přenesená",J269,0)</f>
        <v>0</v>
      </c>
      <c r="BI269" s="234">
        <f>IF(N269="nulová",J269,0)</f>
        <v>0</v>
      </c>
      <c r="BJ269" s="14" t="s">
        <v>81</v>
      </c>
      <c r="BK269" s="234">
        <f>ROUND(I269*H269,2)</f>
        <v>0</v>
      </c>
      <c r="BL269" s="14" t="s">
        <v>274</v>
      </c>
      <c r="BM269" s="233" t="s">
        <v>563</v>
      </c>
    </row>
    <row r="270" s="2" customFormat="1">
      <c r="A270" s="35"/>
      <c r="B270" s="36"/>
      <c r="C270" s="37"/>
      <c r="D270" s="235" t="s">
        <v>275</v>
      </c>
      <c r="E270" s="37"/>
      <c r="F270" s="236" t="s">
        <v>1000</v>
      </c>
      <c r="G270" s="37"/>
      <c r="H270" s="37"/>
      <c r="I270" s="237"/>
      <c r="J270" s="37"/>
      <c r="K270" s="37"/>
      <c r="L270" s="41"/>
      <c r="M270" s="238"/>
      <c r="N270" s="239"/>
      <c r="O270" s="88"/>
      <c r="P270" s="88"/>
      <c r="Q270" s="88"/>
      <c r="R270" s="88"/>
      <c r="S270" s="88"/>
      <c r="T270" s="89"/>
      <c r="U270" s="35"/>
      <c r="V270" s="35"/>
      <c r="W270" s="35"/>
      <c r="X270" s="35"/>
      <c r="Y270" s="35"/>
      <c r="Z270" s="35"/>
      <c r="AA270" s="35"/>
      <c r="AB270" s="35"/>
      <c r="AC270" s="35"/>
      <c r="AD270" s="35"/>
      <c r="AE270" s="35"/>
      <c r="AT270" s="14" t="s">
        <v>275</v>
      </c>
      <c r="AU270" s="14" t="s">
        <v>81</v>
      </c>
    </row>
    <row r="271" s="2" customFormat="1" ht="101.25" customHeight="1">
      <c r="A271" s="35"/>
      <c r="B271" s="36"/>
      <c r="C271" s="222" t="s">
        <v>560</v>
      </c>
      <c r="D271" s="222" t="s">
        <v>269</v>
      </c>
      <c r="E271" s="223" t="s">
        <v>300</v>
      </c>
      <c r="F271" s="224" t="s">
        <v>301</v>
      </c>
      <c r="G271" s="225" t="s">
        <v>302</v>
      </c>
      <c r="H271" s="226">
        <v>176</v>
      </c>
      <c r="I271" s="227"/>
      <c r="J271" s="228">
        <f>ROUND(I271*H271,2)</f>
        <v>0</v>
      </c>
      <c r="K271" s="224" t="s">
        <v>273</v>
      </c>
      <c r="L271" s="41"/>
      <c r="M271" s="229" t="s">
        <v>1</v>
      </c>
      <c r="N271" s="230" t="s">
        <v>38</v>
      </c>
      <c r="O271" s="88"/>
      <c r="P271" s="231">
        <f>O271*H271</f>
        <v>0</v>
      </c>
      <c r="Q271" s="231">
        <v>0</v>
      </c>
      <c r="R271" s="231">
        <f>Q271*H271</f>
        <v>0</v>
      </c>
      <c r="S271" s="231">
        <v>0</v>
      </c>
      <c r="T271" s="232">
        <f>S271*H271</f>
        <v>0</v>
      </c>
      <c r="U271" s="35"/>
      <c r="V271" s="35"/>
      <c r="W271" s="35"/>
      <c r="X271" s="35"/>
      <c r="Y271" s="35"/>
      <c r="Z271" s="35"/>
      <c r="AA271" s="35"/>
      <c r="AB271" s="35"/>
      <c r="AC271" s="35"/>
      <c r="AD271" s="35"/>
      <c r="AE271" s="35"/>
      <c r="AR271" s="233" t="s">
        <v>274</v>
      </c>
      <c r="AT271" s="233" t="s">
        <v>269</v>
      </c>
      <c r="AU271" s="233" t="s">
        <v>81</v>
      </c>
      <c r="AY271" s="14" t="s">
        <v>266</v>
      </c>
      <c r="BE271" s="234">
        <f>IF(N271="základní",J271,0)</f>
        <v>0</v>
      </c>
      <c r="BF271" s="234">
        <f>IF(N271="snížená",J271,0)</f>
        <v>0</v>
      </c>
      <c r="BG271" s="234">
        <f>IF(N271="zákl. přenesená",J271,0)</f>
        <v>0</v>
      </c>
      <c r="BH271" s="234">
        <f>IF(N271="sníž. přenesená",J271,0)</f>
        <v>0</v>
      </c>
      <c r="BI271" s="234">
        <f>IF(N271="nulová",J271,0)</f>
        <v>0</v>
      </c>
      <c r="BJ271" s="14" t="s">
        <v>81</v>
      </c>
      <c r="BK271" s="234">
        <f>ROUND(I271*H271,2)</f>
        <v>0</v>
      </c>
      <c r="BL271" s="14" t="s">
        <v>274</v>
      </c>
      <c r="BM271" s="233" t="s">
        <v>566</v>
      </c>
    </row>
    <row r="272" s="2" customFormat="1">
      <c r="A272" s="35"/>
      <c r="B272" s="36"/>
      <c r="C272" s="37"/>
      <c r="D272" s="235" t="s">
        <v>275</v>
      </c>
      <c r="E272" s="37"/>
      <c r="F272" s="236" t="s">
        <v>1601</v>
      </c>
      <c r="G272" s="37"/>
      <c r="H272" s="37"/>
      <c r="I272" s="237"/>
      <c r="J272" s="37"/>
      <c r="K272" s="37"/>
      <c r="L272" s="41"/>
      <c r="M272" s="238"/>
      <c r="N272" s="239"/>
      <c r="O272" s="88"/>
      <c r="P272" s="88"/>
      <c r="Q272" s="88"/>
      <c r="R272" s="88"/>
      <c r="S272" s="88"/>
      <c r="T272" s="89"/>
      <c r="U272" s="35"/>
      <c r="V272" s="35"/>
      <c r="W272" s="35"/>
      <c r="X272" s="35"/>
      <c r="Y272" s="35"/>
      <c r="Z272" s="35"/>
      <c r="AA272" s="35"/>
      <c r="AB272" s="35"/>
      <c r="AC272" s="35"/>
      <c r="AD272" s="35"/>
      <c r="AE272" s="35"/>
      <c r="AT272" s="14" t="s">
        <v>275</v>
      </c>
      <c r="AU272" s="14" t="s">
        <v>81</v>
      </c>
    </row>
    <row r="273" s="2" customFormat="1" ht="111.75" customHeight="1">
      <c r="A273" s="35"/>
      <c r="B273" s="36"/>
      <c r="C273" s="222" t="s">
        <v>410</v>
      </c>
      <c r="D273" s="222" t="s">
        <v>269</v>
      </c>
      <c r="E273" s="223" t="s">
        <v>312</v>
      </c>
      <c r="F273" s="224" t="s">
        <v>313</v>
      </c>
      <c r="G273" s="225" t="s">
        <v>302</v>
      </c>
      <c r="H273" s="226">
        <v>704</v>
      </c>
      <c r="I273" s="227"/>
      <c r="J273" s="228">
        <f>ROUND(I273*H273,2)</f>
        <v>0</v>
      </c>
      <c r="K273" s="224" t="s">
        <v>273</v>
      </c>
      <c r="L273" s="41"/>
      <c r="M273" s="229" t="s">
        <v>1</v>
      </c>
      <c r="N273" s="230" t="s">
        <v>38</v>
      </c>
      <c r="O273" s="88"/>
      <c r="P273" s="231">
        <f>O273*H273</f>
        <v>0</v>
      </c>
      <c r="Q273" s="231">
        <v>0</v>
      </c>
      <c r="R273" s="231">
        <f>Q273*H273</f>
        <v>0</v>
      </c>
      <c r="S273" s="231">
        <v>0</v>
      </c>
      <c r="T273" s="232">
        <f>S273*H273</f>
        <v>0</v>
      </c>
      <c r="U273" s="35"/>
      <c r="V273" s="35"/>
      <c r="W273" s="35"/>
      <c r="X273" s="35"/>
      <c r="Y273" s="35"/>
      <c r="Z273" s="35"/>
      <c r="AA273" s="35"/>
      <c r="AB273" s="35"/>
      <c r="AC273" s="35"/>
      <c r="AD273" s="35"/>
      <c r="AE273" s="35"/>
      <c r="AR273" s="233" t="s">
        <v>274</v>
      </c>
      <c r="AT273" s="233" t="s">
        <v>269</v>
      </c>
      <c r="AU273" s="233" t="s">
        <v>81</v>
      </c>
      <c r="AY273" s="14" t="s">
        <v>266</v>
      </c>
      <c r="BE273" s="234">
        <f>IF(N273="základní",J273,0)</f>
        <v>0</v>
      </c>
      <c r="BF273" s="234">
        <f>IF(N273="snížená",J273,0)</f>
        <v>0</v>
      </c>
      <c r="BG273" s="234">
        <f>IF(N273="zákl. přenesená",J273,0)</f>
        <v>0</v>
      </c>
      <c r="BH273" s="234">
        <f>IF(N273="sníž. přenesená",J273,0)</f>
        <v>0</v>
      </c>
      <c r="BI273" s="234">
        <f>IF(N273="nulová",J273,0)</f>
        <v>0</v>
      </c>
      <c r="BJ273" s="14" t="s">
        <v>81</v>
      </c>
      <c r="BK273" s="234">
        <f>ROUND(I273*H273,2)</f>
        <v>0</v>
      </c>
      <c r="BL273" s="14" t="s">
        <v>274</v>
      </c>
      <c r="BM273" s="233" t="s">
        <v>570</v>
      </c>
    </row>
    <row r="274" s="2" customFormat="1">
      <c r="A274" s="35"/>
      <c r="B274" s="36"/>
      <c r="C274" s="37"/>
      <c r="D274" s="235" t="s">
        <v>275</v>
      </c>
      <c r="E274" s="37"/>
      <c r="F274" s="236" t="s">
        <v>1602</v>
      </c>
      <c r="G274" s="37"/>
      <c r="H274" s="37"/>
      <c r="I274" s="237"/>
      <c r="J274" s="37"/>
      <c r="K274" s="37"/>
      <c r="L274" s="41"/>
      <c r="M274" s="238"/>
      <c r="N274" s="239"/>
      <c r="O274" s="88"/>
      <c r="P274" s="88"/>
      <c r="Q274" s="88"/>
      <c r="R274" s="88"/>
      <c r="S274" s="88"/>
      <c r="T274" s="89"/>
      <c r="U274" s="35"/>
      <c r="V274" s="35"/>
      <c r="W274" s="35"/>
      <c r="X274" s="35"/>
      <c r="Y274" s="35"/>
      <c r="Z274" s="35"/>
      <c r="AA274" s="35"/>
      <c r="AB274" s="35"/>
      <c r="AC274" s="35"/>
      <c r="AD274" s="35"/>
      <c r="AE274" s="35"/>
      <c r="AT274" s="14" t="s">
        <v>275</v>
      </c>
      <c r="AU274" s="14" t="s">
        <v>81</v>
      </c>
    </row>
    <row r="275" s="2" customFormat="1" ht="114.9" customHeight="1">
      <c r="A275" s="35"/>
      <c r="B275" s="36"/>
      <c r="C275" s="222" t="s">
        <v>567</v>
      </c>
      <c r="D275" s="222" t="s">
        <v>269</v>
      </c>
      <c r="E275" s="223" t="s">
        <v>472</v>
      </c>
      <c r="F275" s="224" t="s">
        <v>473</v>
      </c>
      <c r="G275" s="225" t="s">
        <v>474</v>
      </c>
      <c r="H275" s="226">
        <v>12</v>
      </c>
      <c r="I275" s="227"/>
      <c r="J275" s="228">
        <f>ROUND(I275*H275,2)</f>
        <v>0</v>
      </c>
      <c r="K275" s="224" t="s">
        <v>273</v>
      </c>
      <c r="L275" s="41"/>
      <c r="M275" s="229" t="s">
        <v>1</v>
      </c>
      <c r="N275" s="230" t="s">
        <v>38</v>
      </c>
      <c r="O275" s="88"/>
      <c r="P275" s="231">
        <f>O275*H275</f>
        <v>0</v>
      </c>
      <c r="Q275" s="231">
        <v>0</v>
      </c>
      <c r="R275" s="231">
        <f>Q275*H275</f>
        <v>0</v>
      </c>
      <c r="S275" s="231">
        <v>0</v>
      </c>
      <c r="T275" s="232">
        <f>S275*H275</f>
        <v>0</v>
      </c>
      <c r="U275" s="35"/>
      <c r="V275" s="35"/>
      <c r="W275" s="35"/>
      <c r="X275" s="35"/>
      <c r="Y275" s="35"/>
      <c r="Z275" s="35"/>
      <c r="AA275" s="35"/>
      <c r="AB275" s="35"/>
      <c r="AC275" s="35"/>
      <c r="AD275" s="35"/>
      <c r="AE275" s="35"/>
      <c r="AR275" s="233" t="s">
        <v>274</v>
      </c>
      <c r="AT275" s="233" t="s">
        <v>269</v>
      </c>
      <c r="AU275" s="233" t="s">
        <v>81</v>
      </c>
      <c r="AY275" s="14" t="s">
        <v>266</v>
      </c>
      <c r="BE275" s="234">
        <f>IF(N275="základní",J275,0)</f>
        <v>0</v>
      </c>
      <c r="BF275" s="234">
        <f>IF(N275="snížená",J275,0)</f>
        <v>0</v>
      </c>
      <c r="BG275" s="234">
        <f>IF(N275="zákl. přenesená",J275,0)</f>
        <v>0</v>
      </c>
      <c r="BH275" s="234">
        <f>IF(N275="sníž. přenesená",J275,0)</f>
        <v>0</v>
      </c>
      <c r="BI275" s="234">
        <f>IF(N275="nulová",J275,0)</f>
        <v>0</v>
      </c>
      <c r="BJ275" s="14" t="s">
        <v>81</v>
      </c>
      <c r="BK275" s="234">
        <f>ROUND(I275*H275,2)</f>
        <v>0</v>
      </c>
      <c r="BL275" s="14" t="s">
        <v>274</v>
      </c>
      <c r="BM275" s="233" t="s">
        <v>574</v>
      </c>
    </row>
    <row r="276" s="2" customFormat="1">
      <c r="A276" s="35"/>
      <c r="B276" s="36"/>
      <c r="C276" s="37"/>
      <c r="D276" s="235" t="s">
        <v>275</v>
      </c>
      <c r="E276" s="37"/>
      <c r="F276" s="236" t="s">
        <v>1068</v>
      </c>
      <c r="G276" s="37"/>
      <c r="H276" s="37"/>
      <c r="I276" s="237"/>
      <c r="J276" s="37"/>
      <c r="K276" s="37"/>
      <c r="L276" s="41"/>
      <c r="M276" s="238"/>
      <c r="N276" s="239"/>
      <c r="O276" s="88"/>
      <c r="P276" s="88"/>
      <c r="Q276" s="88"/>
      <c r="R276" s="88"/>
      <c r="S276" s="88"/>
      <c r="T276" s="89"/>
      <c r="U276" s="35"/>
      <c r="V276" s="35"/>
      <c r="W276" s="35"/>
      <c r="X276" s="35"/>
      <c r="Y276" s="35"/>
      <c r="Z276" s="35"/>
      <c r="AA276" s="35"/>
      <c r="AB276" s="35"/>
      <c r="AC276" s="35"/>
      <c r="AD276" s="35"/>
      <c r="AE276" s="35"/>
      <c r="AT276" s="14" t="s">
        <v>275</v>
      </c>
      <c r="AU276" s="14" t="s">
        <v>81</v>
      </c>
    </row>
    <row r="277" s="2" customFormat="1" ht="90" customHeight="1">
      <c r="A277" s="35"/>
      <c r="B277" s="36"/>
      <c r="C277" s="222" t="s">
        <v>415</v>
      </c>
      <c r="D277" s="222" t="s">
        <v>269</v>
      </c>
      <c r="E277" s="223" t="s">
        <v>478</v>
      </c>
      <c r="F277" s="224" t="s">
        <v>479</v>
      </c>
      <c r="G277" s="225" t="s">
        <v>474</v>
      </c>
      <c r="H277" s="226">
        <v>4</v>
      </c>
      <c r="I277" s="227"/>
      <c r="J277" s="228">
        <f>ROUND(I277*H277,2)</f>
        <v>0</v>
      </c>
      <c r="K277" s="224" t="s">
        <v>273</v>
      </c>
      <c r="L277" s="41"/>
      <c r="M277" s="229" t="s">
        <v>1</v>
      </c>
      <c r="N277" s="230" t="s">
        <v>38</v>
      </c>
      <c r="O277" s="88"/>
      <c r="P277" s="231">
        <f>O277*H277</f>
        <v>0</v>
      </c>
      <c r="Q277" s="231">
        <v>0</v>
      </c>
      <c r="R277" s="231">
        <f>Q277*H277</f>
        <v>0</v>
      </c>
      <c r="S277" s="231">
        <v>0</v>
      </c>
      <c r="T277" s="232">
        <f>S277*H277</f>
        <v>0</v>
      </c>
      <c r="U277" s="35"/>
      <c r="V277" s="35"/>
      <c r="W277" s="35"/>
      <c r="X277" s="35"/>
      <c r="Y277" s="35"/>
      <c r="Z277" s="35"/>
      <c r="AA277" s="35"/>
      <c r="AB277" s="35"/>
      <c r="AC277" s="35"/>
      <c r="AD277" s="35"/>
      <c r="AE277" s="35"/>
      <c r="AR277" s="233" t="s">
        <v>274</v>
      </c>
      <c r="AT277" s="233" t="s">
        <v>269</v>
      </c>
      <c r="AU277" s="233" t="s">
        <v>81</v>
      </c>
      <c r="AY277" s="14" t="s">
        <v>266</v>
      </c>
      <c r="BE277" s="234">
        <f>IF(N277="základní",J277,0)</f>
        <v>0</v>
      </c>
      <c r="BF277" s="234">
        <f>IF(N277="snížená",J277,0)</f>
        <v>0</v>
      </c>
      <c r="BG277" s="234">
        <f>IF(N277="zákl. přenesená",J277,0)</f>
        <v>0</v>
      </c>
      <c r="BH277" s="234">
        <f>IF(N277="sníž. přenesená",J277,0)</f>
        <v>0</v>
      </c>
      <c r="BI277" s="234">
        <f>IF(N277="nulová",J277,0)</f>
        <v>0</v>
      </c>
      <c r="BJ277" s="14" t="s">
        <v>81</v>
      </c>
      <c r="BK277" s="234">
        <f>ROUND(I277*H277,2)</f>
        <v>0</v>
      </c>
      <c r="BL277" s="14" t="s">
        <v>274</v>
      </c>
      <c r="BM277" s="233" t="s">
        <v>577</v>
      </c>
    </row>
    <row r="278" s="2" customFormat="1">
      <c r="A278" s="35"/>
      <c r="B278" s="36"/>
      <c r="C278" s="37"/>
      <c r="D278" s="235" t="s">
        <v>275</v>
      </c>
      <c r="E278" s="37"/>
      <c r="F278" s="236" t="s">
        <v>1003</v>
      </c>
      <c r="G278" s="37"/>
      <c r="H278" s="37"/>
      <c r="I278" s="237"/>
      <c r="J278" s="37"/>
      <c r="K278" s="37"/>
      <c r="L278" s="41"/>
      <c r="M278" s="238"/>
      <c r="N278" s="239"/>
      <c r="O278" s="88"/>
      <c r="P278" s="88"/>
      <c r="Q278" s="88"/>
      <c r="R278" s="88"/>
      <c r="S278" s="88"/>
      <c r="T278" s="89"/>
      <c r="U278" s="35"/>
      <c r="V278" s="35"/>
      <c r="W278" s="35"/>
      <c r="X278" s="35"/>
      <c r="Y278" s="35"/>
      <c r="Z278" s="35"/>
      <c r="AA278" s="35"/>
      <c r="AB278" s="35"/>
      <c r="AC278" s="35"/>
      <c r="AD278" s="35"/>
      <c r="AE278" s="35"/>
      <c r="AT278" s="14" t="s">
        <v>275</v>
      </c>
      <c r="AU278" s="14" t="s">
        <v>81</v>
      </c>
    </row>
    <row r="279" s="2" customFormat="1" ht="90" customHeight="1">
      <c r="A279" s="35"/>
      <c r="B279" s="36"/>
      <c r="C279" s="222" t="s">
        <v>576</v>
      </c>
      <c r="D279" s="222" t="s">
        <v>269</v>
      </c>
      <c r="E279" s="223" t="s">
        <v>482</v>
      </c>
      <c r="F279" s="224" t="s">
        <v>483</v>
      </c>
      <c r="G279" s="225" t="s">
        <v>279</v>
      </c>
      <c r="H279" s="226">
        <v>520</v>
      </c>
      <c r="I279" s="227"/>
      <c r="J279" s="228">
        <f>ROUND(I279*H279,2)</f>
        <v>0</v>
      </c>
      <c r="K279" s="224" t="s">
        <v>273</v>
      </c>
      <c r="L279" s="41"/>
      <c r="M279" s="229" t="s">
        <v>1</v>
      </c>
      <c r="N279" s="230" t="s">
        <v>38</v>
      </c>
      <c r="O279" s="88"/>
      <c r="P279" s="231">
        <f>O279*H279</f>
        <v>0</v>
      </c>
      <c r="Q279" s="231">
        <v>0</v>
      </c>
      <c r="R279" s="231">
        <f>Q279*H279</f>
        <v>0</v>
      </c>
      <c r="S279" s="231">
        <v>0</v>
      </c>
      <c r="T279" s="232">
        <f>S279*H279</f>
        <v>0</v>
      </c>
      <c r="U279" s="35"/>
      <c r="V279" s="35"/>
      <c r="W279" s="35"/>
      <c r="X279" s="35"/>
      <c r="Y279" s="35"/>
      <c r="Z279" s="35"/>
      <c r="AA279" s="35"/>
      <c r="AB279" s="35"/>
      <c r="AC279" s="35"/>
      <c r="AD279" s="35"/>
      <c r="AE279" s="35"/>
      <c r="AR279" s="233" t="s">
        <v>274</v>
      </c>
      <c r="AT279" s="233" t="s">
        <v>269</v>
      </c>
      <c r="AU279" s="233" t="s">
        <v>81</v>
      </c>
      <c r="AY279" s="14" t="s">
        <v>266</v>
      </c>
      <c r="BE279" s="234">
        <f>IF(N279="základní",J279,0)</f>
        <v>0</v>
      </c>
      <c r="BF279" s="234">
        <f>IF(N279="snížená",J279,0)</f>
        <v>0</v>
      </c>
      <c r="BG279" s="234">
        <f>IF(N279="zákl. přenesená",J279,0)</f>
        <v>0</v>
      </c>
      <c r="BH279" s="234">
        <f>IF(N279="sníž. přenesená",J279,0)</f>
        <v>0</v>
      </c>
      <c r="BI279" s="234">
        <f>IF(N279="nulová",J279,0)</f>
        <v>0</v>
      </c>
      <c r="BJ279" s="14" t="s">
        <v>81</v>
      </c>
      <c r="BK279" s="234">
        <f>ROUND(I279*H279,2)</f>
        <v>0</v>
      </c>
      <c r="BL279" s="14" t="s">
        <v>274</v>
      </c>
      <c r="BM279" s="233" t="s">
        <v>579</v>
      </c>
    </row>
    <row r="280" s="2" customFormat="1">
      <c r="A280" s="35"/>
      <c r="B280" s="36"/>
      <c r="C280" s="37"/>
      <c r="D280" s="235" t="s">
        <v>275</v>
      </c>
      <c r="E280" s="37"/>
      <c r="F280" s="236" t="s">
        <v>1004</v>
      </c>
      <c r="G280" s="37"/>
      <c r="H280" s="37"/>
      <c r="I280" s="237"/>
      <c r="J280" s="37"/>
      <c r="K280" s="37"/>
      <c r="L280" s="41"/>
      <c r="M280" s="238"/>
      <c r="N280" s="239"/>
      <c r="O280" s="88"/>
      <c r="P280" s="88"/>
      <c r="Q280" s="88"/>
      <c r="R280" s="88"/>
      <c r="S280" s="88"/>
      <c r="T280" s="89"/>
      <c r="U280" s="35"/>
      <c r="V280" s="35"/>
      <c r="W280" s="35"/>
      <c r="X280" s="35"/>
      <c r="Y280" s="35"/>
      <c r="Z280" s="35"/>
      <c r="AA280" s="35"/>
      <c r="AB280" s="35"/>
      <c r="AC280" s="35"/>
      <c r="AD280" s="35"/>
      <c r="AE280" s="35"/>
      <c r="AT280" s="14" t="s">
        <v>275</v>
      </c>
      <c r="AU280" s="14" t="s">
        <v>81</v>
      </c>
    </row>
    <row r="281" s="2" customFormat="1" ht="90" customHeight="1">
      <c r="A281" s="35"/>
      <c r="B281" s="36"/>
      <c r="C281" s="222" t="s">
        <v>419</v>
      </c>
      <c r="D281" s="222" t="s">
        <v>269</v>
      </c>
      <c r="E281" s="223" t="s">
        <v>487</v>
      </c>
      <c r="F281" s="224" t="s">
        <v>488</v>
      </c>
      <c r="G281" s="225" t="s">
        <v>279</v>
      </c>
      <c r="H281" s="226">
        <v>520</v>
      </c>
      <c r="I281" s="227"/>
      <c r="J281" s="228">
        <f>ROUND(I281*H281,2)</f>
        <v>0</v>
      </c>
      <c r="K281" s="224" t="s">
        <v>273</v>
      </c>
      <c r="L281" s="41"/>
      <c r="M281" s="229" t="s">
        <v>1</v>
      </c>
      <c r="N281" s="230" t="s">
        <v>38</v>
      </c>
      <c r="O281" s="88"/>
      <c r="P281" s="231">
        <f>O281*H281</f>
        <v>0</v>
      </c>
      <c r="Q281" s="231">
        <v>0</v>
      </c>
      <c r="R281" s="231">
        <f>Q281*H281</f>
        <v>0</v>
      </c>
      <c r="S281" s="231">
        <v>0</v>
      </c>
      <c r="T281" s="232">
        <f>S281*H281</f>
        <v>0</v>
      </c>
      <c r="U281" s="35"/>
      <c r="V281" s="35"/>
      <c r="W281" s="35"/>
      <c r="X281" s="35"/>
      <c r="Y281" s="35"/>
      <c r="Z281" s="35"/>
      <c r="AA281" s="35"/>
      <c r="AB281" s="35"/>
      <c r="AC281" s="35"/>
      <c r="AD281" s="35"/>
      <c r="AE281" s="35"/>
      <c r="AR281" s="233" t="s">
        <v>274</v>
      </c>
      <c r="AT281" s="233" t="s">
        <v>269</v>
      </c>
      <c r="AU281" s="233" t="s">
        <v>81</v>
      </c>
      <c r="AY281" s="14" t="s">
        <v>266</v>
      </c>
      <c r="BE281" s="234">
        <f>IF(N281="základní",J281,0)</f>
        <v>0</v>
      </c>
      <c r="BF281" s="234">
        <f>IF(N281="snížená",J281,0)</f>
        <v>0</v>
      </c>
      <c r="BG281" s="234">
        <f>IF(N281="zákl. přenesená",J281,0)</f>
        <v>0</v>
      </c>
      <c r="BH281" s="234">
        <f>IF(N281="sníž. přenesená",J281,0)</f>
        <v>0</v>
      </c>
      <c r="BI281" s="234">
        <f>IF(N281="nulová",J281,0)</f>
        <v>0</v>
      </c>
      <c r="BJ281" s="14" t="s">
        <v>81</v>
      </c>
      <c r="BK281" s="234">
        <f>ROUND(I281*H281,2)</f>
        <v>0</v>
      </c>
      <c r="BL281" s="14" t="s">
        <v>274</v>
      </c>
      <c r="BM281" s="233" t="s">
        <v>584</v>
      </c>
    </row>
    <row r="282" s="2" customFormat="1">
      <c r="A282" s="35"/>
      <c r="B282" s="36"/>
      <c r="C282" s="37"/>
      <c r="D282" s="235" t="s">
        <v>275</v>
      </c>
      <c r="E282" s="37"/>
      <c r="F282" s="236" t="s">
        <v>1004</v>
      </c>
      <c r="G282" s="37"/>
      <c r="H282" s="37"/>
      <c r="I282" s="237"/>
      <c r="J282" s="37"/>
      <c r="K282" s="37"/>
      <c r="L282" s="41"/>
      <c r="M282" s="238"/>
      <c r="N282" s="239"/>
      <c r="O282" s="88"/>
      <c r="P282" s="88"/>
      <c r="Q282" s="88"/>
      <c r="R282" s="88"/>
      <c r="S282" s="88"/>
      <c r="T282" s="89"/>
      <c r="U282" s="35"/>
      <c r="V282" s="35"/>
      <c r="W282" s="35"/>
      <c r="X282" s="35"/>
      <c r="Y282" s="35"/>
      <c r="Z282" s="35"/>
      <c r="AA282" s="35"/>
      <c r="AB282" s="35"/>
      <c r="AC282" s="35"/>
      <c r="AD282" s="35"/>
      <c r="AE282" s="35"/>
      <c r="AT282" s="14" t="s">
        <v>275</v>
      </c>
      <c r="AU282" s="14" t="s">
        <v>81</v>
      </c>
    </row>
    <row r="283" s="2" customFormat="1" ht="66.75" customHeight="1">
      <c r="A283" s="35"/>
      <c r="B283" s="36"/>
      <c r="C283" s="222" t="s">
        <v>581</v>
      </c>
      <c r="D283" s="222" t="s">
        <v>269</v>
      </c>
      <c r="E283" s="223" t="s">
        <v>1005</v>
      </c>
      <c r="F283" s="224" t="s">
        <v>1006</v>
      </c>
      <c r="G283" s="225" t="s">
        <v>279</v>
      </c>
      <c r="H283" s="226">
        <v>48</v>
      </c>
      <c r="I283" s="227"/>
      <c r="J283" s="228">
        <f>ROUND(I283*H283,2)</f>
        <v>0</v>
      </c>
      <c r="K283" s="224" t="s">
        <v>273</v>
      </c>
      <c r="L283" s="41"/>
      <c r="M283" s="229" t="s">
        <v>1</v>
      </c>
      <c r="N283" s="230" t="s">
        <v>38</v>
      </c>
      <c r="O283" s="88"/>
      <c r="P283" s="231">
        <f>O283*H283</f>
        <v>0</v>
      </c>
      <c r="Q283" s="231">
        <v>0</v>
      </c>
      <c r="R283" s="231">
        <f>Q283*H283</f>
        <v>0</v>
      </c>
      <c r="S283" s="231">
        <v>0</v>
      </c>
      <c r="T283" s="232">
        <f>S283*H283</f>
        <v>0</v>
      </c>
      <c r="U283" s="35"/>
      <c r="V283" s="35"/>
      <c r="W283" s="35"/>
      <c r="X283" s="35"/>
      <c r="Y283" s="35"/>
      <c r="Z283" s="35"/>
      <c r="AA283" s="35"/>
      <c r="AB283" s="35"/>
      <c r="AC283" s="35"/>
      <c r="AD283" s="35"/>
      <c r="AE283" s="35"/>
      <c r="AR283" s="233" t="s">
        <v>274</v>
      </c>
      <c r="AT283" s="233" t="s">
        <v>269</v>
      </c>
      <c r="AU283" s="233" t="s">
        <v>81</v>
      </c>
      <c r="AY283" s="14" t="s">
        <v>266</v>
      </c>
      <c r="BE283" s="234">
        <f>IF(N283="základní",J283,0)</f>
        <v>0</v>
      </c>
      <c r="BF283" s="234">
        <f>IF(N283="snížená",J283,0)</f>
        <v>0</v>
      </c>
      <c r="BG283" s="234">
        <f>IF(N283="zákl. přenesená",J283,0)</f>
        <v>0</v>
      </c>
      <c r="BH283" s="234">
        <f>IF(N283="sníž. přenesená",J283,0)</f>
        <v>0</v>
      </c>
      <c r="BI283" s="234">
        <f>IF(N283="nulová",J283,0)</f>
        <v>0</v>
      </c>
      <c r="BJ283" s="14" t="s">
        <v>81</v>
      </c>
      <c r="BK283" s="234">
        <f>ROUND(I283*H283,2)</f>
        <v>0</v>
      </c>
      <c r="BL283" s="14" t="s">
        <v>274</v>
      </c>
      <c r="BM283" s="233" t="s">
        <v>588</v>
      </c>
    </row>
    <row r="284" s="2" customFormat="1">
      <c r="A284" s="35"/>
      <c r="B284" s="36"/>
      <c r="C284" s="37"/>
      <c r="D284" s="235" t="s">
        <v>275</v>
      </c>
      <c r="E284" s="37"/>
      <c r="F284" s="236" t="s">
        <v>1588</v>
      </c>
      <c r="G284" s="37"/>
      <c r="H284" s="37"/>
      <c r="I284" s="237"/>
      <c r="J284" s="37"/>
      <c r="K284" s="37"/>
      <c r="L284" s="41"/>
      <c r="M284" s="238"/>
      <c r="N284" s="239"/>
      <c r="O284" s="88"/>
      <c r="P284" s="88"/>
      <c r="Q284" s="88"/>
      <c r="R284" s="88"/>
      <c r="S284" s="88"/>
      <c r="T284" s="89"/>
      <c r="U284" s="35"/>
      <c r="V284" s="35"/>
      <c r="W284" s="35"/>
      <c r="X284" s="35"/>
      <c r="Y284" s="35"/>
      <c r="Z284" s="35"/>
      <c r="AA284" s="35"/>
      <c r="AB284" s="35"/>
      <c r="AC284" s="35"/>
      <c r="AD284" s="35"/>
      <c r="AE284" s="35"/>
      <c r="AT284" s="14" t="s">
        <v>275</v>
      </c>
      <c r="AU284" s="14" t="s">
        <v>81</v>
      </c>
    </row>
    <row r="285" s="2" customFormat="1" ht="24.15" customHeight="1">
      <c r="A285" s="35"/>
      <c r="B285" s="36"/>
      <c r="C285" s="240" t="s">
        <v>424</v>
      </c>
      <c r="D285" s="240" t="s">
        <v>329</v>
      </c>
      <c r="E285" s="241" t="s">
        <v>1235</v>
      </c>
      <c r="F285" s="242" t="s">
        <v>1008</v>
      </c>
      <c r="G285" s="243" t="s">
        <v>279</v>
      </c>
      <c r="H285" s="244">
        <v>24</v>
      </c>
      <c r="I285" s="245"/>
      <c r="J285" s="246">
        <f>ROUND(I285*H285,2)</f>
        <v>0</v>
      </c>
      <c r="K285" s="242" t="s">
        <v>273</v>
      </c>
      <c r="L285" s="247"/>
      <c r="M285" s="248" t="s">
        <v>1</v>
      </c>
      <c r="N285" s="249" t="s">
        <v>38</v>
      </c>
      <c r="O285" s="88"/>
      <c r="P285" s="231">
        <f>O285*H285</f>
        <v>0</v>
      </c>
      <c r="Q285" s="231">
        <v>0</v>
      </c>
      <c r="R285" s="231">
        <f>Q285*H285</f>
        <v>0</v>
      </c>
      <c r="S285" s="231">
        <v>0</v>
      </c>
      <c r="T285" s="232">
        <f>S285*H285</f>
        <v>0</v>
      </c>
      <c r="U285" s="35"/>
      <c r="V285" s="35"/>
      <c r="W285" s="35"/>
      <c r="X285" s="35"/>
      <c r="Y285" s="35"/>
      <c r="Z285" s="35"/>
      <c r="AA285" s="35"/>
      <c r="AB285" s="35"/>
      <c r="AC285" s="35"/>
      <c r="AD285" s="35"/>
      <c r="AE285" s="35"/>
      <c r="AR285" s="233" t="s">
        <v>286</v>
      </c>
      <c r="AT285" s="233" t="s">
        <v>329</v>
      </c>
      <c r="AU285" s="233" t="s">
        <v>81</v>
      </c>
      <c r="AY285" s="14" t="s">
        <v>266</v>
      </c>
      <c r="BE285" s="234">
        <f>IF(N285="základní",J285,0)</f>
        <v>0</v>
      </c>
      <c r="BF285" s="234">
        <f>IF(N285="snížená",J285,0)</f>
        <v>0</v>
      </c>
      <c r="BG285" s="234">
        <f>IF(N285="zákl. přenesená",J285,0)</f>
        <v>0</v>
      </c>
      <c r="BH285" s="234">
        <f>IF(N285="sníž. přenesená",J285,0)</f>
        <v>0</v>
      </c>
      <c r="BI285" s="234">
        <f>IF(N285="nulová",J285,0)</f>
        <v>0</v>
      </c>
      <c r="BJ285" s="14" t="s">
        <v>81</v>
      </c>
      <c r="BK285" s="234">
        <f>ROUND(I285*H285,2)</f>
        <v>0</v>
      </c>
      <c r="BL285" s="14" t="s">
        <v>274</v>
      </c>
      <c r="BM285" s="233" t="s">
        <v>591</v>
      </c>
    </row>
    <row r="286" s="2" customFormat="1">
      <c r="A286" s="35"/>
      <c r="B286" s="36"/>
      <c r="C286" s="37"/>
      <c r="D286" s="235" t="s">
        <v>275</v>
      </c>
      <c r="E286" s="37"/>
      <c r="F286" s="236" t="s">
        <v>1603</v>
      </c>
      <c r="G286" s="37"/>
      <c r="H286" s="37"/>
      <c r="I286" s="237"/>
      <c r="J286" s="37"/>
      <c r="K286" s="37"/>
      <c r="L286" s="41"/>
      <c r="M286" s="238"/>
      <c r="N286" s="239"/>
      <c r="O286" s="88"/>
      <c r="P286" s="88"/>
      <c r="Q286" s="88"/>
      <c r="R286" s="88"/>
      <c r="S286" s="88"/>
      <c r="T286" s="89"/>
      <c r="U286" s="35"/>
      <c r="V286" s="35"/>
      <c r="W286" s="35"/>
      <c r="X286" s="35"/>
      <c r="Y286" s="35"/>
      <c r="Z286" s="35"/>
      <c r="AA286" s="35"/>
      <c r="AB286" s="35"/>
      <c r="AC286" s="35"/>
      <c r="AD286" s="35"/>
      <c r="AE286" s="35"/>
      <c r="AT286" s="14" t="s">
        <v>275</v>
      </c>
      <c r="AU286" s="14" t="s">
        <v>81</v>
      </c>
    </row>
    <row r="287" s="2" customFormat="1" ht="114.9" customHeight="1">
      <c r="A287" s="35"/>
      <c r="B287" s="36"/>
      <c r="C287" s="222" t="s">
        <v>590</v>
      </c>
      <c r="D287" s="222" t="s">
        <v>269</v>
      </c>
      <c r="E287" s="223" t="s">
        <v>380</v>
      </c>
      <c r="F287" s="224" t="s">
        <v>381</v>
      </c>
      <c r="G287" s="225" t="s">
        <v>302</v>
      </c>
      <c r="H287" s="226">
        <v>21.600000000000001</v>
      </c>
      <c r="I287" s="227"/>
      <c r="J287" s="228">
        <f>ROUND(I287*H287,2)</f>
        <v>0</v>
      </c>
      <c r="K287" s="224" t="s">
        <v>273</v>
      </c>
      <c r="L287" s="41"/>
      <c r="M287" s="229" t="s">
        <v>1</v>
      </c>
      <c r="N287" s="230" t="s">
        <v>38</v>
      </c>
      <c r="O287" s="88"/>
      <c r="P287" s="231">
        <f>O287*H287</f>
        <v>0</v>
      </c>
      <c r="Q287" s="231">
        <v>0</v>
      </c>
      <c r="R287" s="231">
        <f>Q287*H287</f>
        <v>0</v>
      </c>
      <c r="S287" s="231">
        <v>0</v>
      </c>
      <c r="T287" s="232">
        <f>S287*H287</f>
        <v>0</v>
      </c>
      <c r="U287" s="35"/>
      <c r="V287" s="35"/>
      <c r="W287" s="35"/>
      <c r="X287" s="35"/>
      <c r="Y287" s="35"/>
      <c r="Z287" s="35"/>
      <c r="AA287" s="35"/>
      <c r="AB287" s="35"/>
      <c r="AC287" s="35"/>
      <c r="AD287" s="35"/>
      <c r="AE287" s="35"/>
      <c r="AR287" s="233" t="s">
        <v>274</v>
      </c>
      <c r="AT287" s="233" t="s">
        <v>269</v>
      </c>
      <c r="AU287" s="233" t="s">
        <v>81</v>
      </c>
      <c r="AY287" s="14" t="s">
        <v>266</v>
      </c>
      <c r="BE287" s="234">
        <f>IF(N287="základní",J287,0)</f>
        <v>0</v>
      </c>
      <c r="BF287" s="234">
        <f>IF(N287="snížená",J287,0)</f>
        <v>0</v>
      </c>
      <c r="BG287" s="234">
        <f>IF(N287="zákl. přenesená",J287,0)</f>
        <v>0</v>
      </c>
      <c r="BH287" s="234">
        <f>IF(N287="sníž. přenesená",J287,0)</f>
        <v>0</v>
      </c>
      <c r="BI287" s="234">
        <f>IF(N287="nulová",J287,0)</f>
        <v>0</v>
      </c>
      <c r="BJ287" s="14" t="s">
        <v>81</v>
      </c>
      <c r="BK287" s="234">
        <f>ROUND(I287*H287,2)</f>
        <v>0</v>
      </c>
      <c r="BL287" s="14" t="s">
        <v>274</v>
      </c>
      <c r="BM287" s="233" t="s">
        <v>593</v>
      </c>
    </row>
    <row r="288" s="2" customFormat="1">
      <c r="A288" s="35"/>
      <c r="B288" s="36"/>
      <c r="C288" s="37"/>
      <c r="D288" s="235" t="s">
        <v>275</v>
      </c>
      <c r="E288" s="37"/>
      <c r="F288" s="236" t="s">
        <v>1604</v>
      </c>
      <c r="G288" s="37"/>
      <c r="H288" s="37"/>
      <c r="I288" s="237"/>
      <c r="J288" s="37"/>
      <c r="K288" s="37"/>
      <c r="L288" s="41"/>
      <c r="M288" s="238"/>
      <c r="N288" s="239"/>
      <c r="O288" s="88"/>
      <c r="P288" s="88"/>
      <c r="Q288" s="88"/>
      <c r="R288" s="88"/>
      <c r="S288" s="88"/>
      <c r="T288" s="89"/>
      <c r="U288" s="35"/>
      <c r="V288" s="35"/>
      <c r="W288" s="35"/>
      <c r="X288" s="35"/>
      <c r="Y288" s="35"/>
      <c r="Z288" s="35"/>
      <c r="AA288" s="35"/>
      <c r="AB288" s="35"/>
      <c r="AC288" s="35"/>
      <c r="AD288" s="35"/>
      <c r="AE288" s="35"/>
      <c r="AT288" s="14" t="s">
        <v>275</v>
      </c>
      <c r="AU288" s="14" t="s">
        <v>81</v>
      </c>
    </row>
    <row r="289" s="2" customFormat="1" ht="123" customHeight="1">
      <c r="A289" s="35"/>
      <c r="B289" s="36"/>
      <c r="C289" s="222" t="s">
        <v>426</v>
      </c>
      <c r="D289" s="222" t="s">
        <v>269</v>
      </c>
      <c r="E289" s="223" t="s">
        <v>1011</v>
      </c>
      <c r="F289" s="224" t="s">
        <v>1012</v>
      </c>
      <c r="G289" s="225" t="s">
        <v>302</v>
      </c>
      <c r="H289" s="226">
        <v>950.39999999999998</v>
      </c>
      <c r="I289" s="227"/>
      <c r="J289" s="228">
        <f>ROUND(I289*H289,2)</f>
        <v>0</v>
      </c>
      <c r="K289" s="224" t="s">
        <v>273</v>
      </c>
      <c r="L289" s="41"/>
      <c r="M289" s="229" t="s">
        <v>1</v>
      </c>
      <c r="N289" s="230" t="s">
        <v>38</v>
      </c>
      <c r="O289" s="88"/>
      <c r="P289" s="231">
        <f>O289*H289</f>
        <v>0</v>
      </c>
      <c r="Q289" s="231">
        <v>0</v>
      </c>
      <c r="R289" s="231">
        <f>Q289*H289</f>
        <v>0</v>
      </c>
      <c r="S289" s="231">
        <v>0</v>
      </c>
      <c r="T289" s="232">
        <f>S289*H289</f>
        <v>0</v>
      </c>
      <c r="U289" s="35"/>
      <c r="V289" s="35"/>
      <c r="W289" s="35"/>
      <c r="X289" s="35"/>
      <c r="Y289" s="35"/>
      <c r="Z289" s="35"/>
      <c r="AA289" s="35"/>
      <c r="AB289" s="35"/>
      <c r="AC289" s="35"/>
      <c r="AD289" s="35"/>
      <c r="AE289" s="35"/>
      <c r="AR289" s="233" t="s">
        <v>274</v>
      </c>
      <c r="AT289" s="233" t="s">
        <v>269</v>
      </c>
      <c r="AU289" s="233" t="s">
        <v>81</v>
      </c>
      <c r="AY289" s="14" t="s">
        <v>266</v>
      </c>
      <c r="BE289" s="234">
        <f>IF(N289="základní",J289,0)</f>
        <v>0</v>
      </c>
      <c r="BF289" s="234">
        <f>IF(N289="snížená",J289,0)</f>
        <v>0</v>
      </c>
      <c r="BG289" s="234">
        <f>IF(N289="zákl. přenesená",J289,0)</f>
        <v>0</v>
      </c>
      <c r="BH289" s="234">
        <f>IF(N289="sníž. přenesená",J289,0)</f>
        <v>0</v>
      </c>
      <c r="BI289" s="234">
        <f>IF(N289="nulová",J289,0)</f>
        <v>0</v>
      </c>
      <c r="BJ289" s="14" t="s">
        <v>81</v>
      </c>
      <c r="BK289" s="234">
        <f>ROUND(I289*H289,2)</f>
        <v>0</v>
      </c>
      <c r="BL289" s="14" t="s">
        <v>274</v>
      </c>
      <c r="BM289" s="233" t="s">
        <v>596</v>
      </c>
    </row>
    <row r="290" s="2" customFormat="1">
      <c r="A290" s="35"/>
      <c r="B290" s="36"/>
      <c r="C290" s="37"/>
      <c r="D290" s="235" t="s">
        <v>275</v>
      </c>
      <c r="E290" s="37"/>
      <c r="F290" s="236" t="s">
        <v>1605</v>
      </c>
      <c r="G290" s="37"/>
      <c r="H290" s="37"/>
      <c r="I290" s="237"/>
      <c r="J290" s="37"/>
      <c r="K290" s="37"/>
      <c r="L290" s="41"/>
      <c r="M290" s="238"/>
      <c r="N290" s="239"/>
      <c r="O290" s="88"/>
      <c r="P290" s="88"/>
      <c r="Q290" s="88"/>
      <c r="R290" s="88"/>
      <c r="S290" s="88"/>
      <c r="T290" s="89"/>
      <c r="U290" s="35"/>
      <c r="V290" s="35"/>
      <c r="W290" s="35"/>
      <c r="X290" s="35"/>
      <c r="Y290" s="35"/>
      <c r="Z290" s="35"/>
      <c r="AA290" s="35"/>
      <c r="AB290" s="35"/>
      <c r="AC290" s="35"/>
      <c r="AD290" s="35"/>
      <c r="AE290" s="35"/>
      <c r="AT290" s="14" t="s">
        <v>275</v>
      </c>
      <c r="AU290" s="14" t="s">
        <v>81</v>
      </c>
    </row>
    <row r="291" s="2" customFormat="1" ht="21.75" customHeight="1">
      <c r="A291" s="35"/>
      <c r="B291" s="36"/>
      <c r="C291" s="240" t="s">
        <v>595</v>
      </c>
      <c r="D291" s="240" t="s">
        <v>329</v>
      </c>
      <c r="E291" s="241" t="s">
        <v>1014</v>
      </c>
      <c r="F291" s="242" t="s">
        <v>1015</v>
      </c>
      <c r="G291" s="243" t="s">
        <v>296</v>
      </c>
      <c r="H291" s="244">
        <v>7.2000000000000002</v>
      </c>
      <c r="I291" s="245"/>
      <c r="J291" s="246">
        <f>ROUND(I291*H291,2)</f>
        <v>0</v>
      </c>
      <c r="K291" s="242" t="s">
        <v>273</v>
      </c>
      <c r="L291" s="247"/>
      <c r="M291" s="248" t="s">
        <v>1</v>
      </c>
      <c r="N291" s="249" t="s">
        <v>38</v>
      </c>
      <c r="O291" s="88"/>
      <c r="P291" s="231">
        <f>O291*H291</f>
        <v>0</v>
      </c>
      <c r="Q291" s="231">
        <v>2.4289999999999998</v>
      </c>
      <c r="R291" s="231">
        <f>Q291*H291</f>
        <v>17.488799999999998</v>
      </c>
      <c r="S291" s="231">
        <v>0</v>
      </c>
      <c r="T291" s="232">
        <f>S291*H291</f>
        <v>0</v>
      </c>
      <c r="U291" s="35"/>
      <c r="V291" s="35"/>
      <c r="W291" s="35"/>
      <c r="X291" s="35"/>
      <c r="Y291" s="35"/>
      <c r="Z291" s="35"/>
      <c r="AA291" s="35"/>
      <c r="AB291" s="35"/>
      <c r="AC291" s="35"/>
      <c r="AD291" s="35"/>
      <c r="AE291" s="35"/>
      <c r="AR291" s="233" t="s">
        <v>286</v>
      </c>
      <c r="AT291" s="233" t="s">
        <v>329</v>
      </c>
      <c r="AU291" s="233" t="s">
        <v>81</v>
      </c>
      <c r="AY291" s="14" t="s">
        <v>266</v>
      </c>
      <c r="BE291" s="234">
        <f>IF(N291="základní",J291,0)</f>
        <v>0</v>
      </c>
      <c r="BF291" s="234">
        <f>IF(N291="snížená",J291,0)</f>
        <v>0</v>
      </c>
      <c r="BG291" s="234">
        <f>IF(N291="zákl. přenesená",J291,0)</f>
        <v>0</v>
      </c>
      <c r="BH291" s="234">
        <f>IF(N291="sníž. přenesená",J291,0)</f>
        <v>0</v>
      </c>
      <c r="BI291" s="234">
        <f>IF(N291="nulová",J291,0)</f>
        <v>0</v>
      </c>
      <c r="BJ291" s="14" t="s">
        <v>81</v>
      </c>
      <c r="BK291" s="234">
        <f>ROUND(I291*H291,2)</f>
        <v>0</v>
      </c>
      <c r="BL291" s="14" t="s">
        <v>274</v>
      </c>
      <c r="BM291" s="233" t="s">
        <v>600</v>
      </c>
    </row>
    <row r="292" s="2" customFormat="1">
      <c r="A292" s="35"/>
      <c r="B292" s="36"/>
      <c r="C292" s="37"/>
      <c r="D292" s="235" t="s">
        <v>275</v>
      </c>
      <c r="E292" s="37"/>
      <c r="F292" s="236" t="s">
        <v>1606</v>
      </c>
      <c r="G292" s="37"/>
      <c r="H292" s="37"/>
      <c r="I292" s="237"/>
      <c r="J292" s="37"/>
      <c r="K292" s="37"/>
      <c r="L292" s="41"/>
      <c r="M292" s="238"/>
      <c r="N292" s="239"/>
      <c r="O292" s="88"/>
      <c r="P292" s="88"/>
      <c r="Q292" s="88"/>
      <c r="R292" s="88"/>
      <c r="S292" s="88"/>
      <c r="T292" s="89"/>
      <c r="U292" s="35"/>
      <c r="V292" s="35"/>
      <c r="W292" s="35"/>
      <c r="X292" s="35"/>
      <c r="Y292" s="35"/>
      <c r="Z292" s="35"/>
      <c r="AA292" s="35"/>
      <c r="AB292" s="35"/>
      <c r="AC292" s="35"/>
      <c r="AD292" s="35"/>
      <c r="AE292" s="35"/>
      <c r="AT292" s="14" t="s">
        <v>275</v>
      </c>
      <c r="AU292" s="14" t="s">
        <v>81</v>
      </c>
    </row>
    <row r="293" s="2" customFormat="1" ht="101.25" customHeight="1">
      <c r="A293" s="35"/>
      <c r="B293" s="36"/>
      <c r="C293" s="222" t="s">
        <v>429</v>
      </c>
      <c r="D293" s="222" t="s">
        <v>269</v>
      </c>
      <c r="E293" s="223" t="s">
        <v>300</v>
      </c>
      <c r="F293" s="224" t="s">
        <v>301</v>
      </c>
      <c r="G293" s="225" t="s">
        <v>302</v>
      </c>
      <c r="H293" s="226">
        <v>15.84</v>
      </c>
      <c r="I293" s="227"/>
      <c r="J293" s="228">
        <f>ROUND(I293*H293,2)</f>
        <v>0</v>
      </c>
      <c r="K293" s="224" t="s">
        <v>273</v>
      </c>
      <c r="L293" s="41"/>
      <c r="M293" s="229" t="s">
        <v>1</v>
      </c>
      <c r="N293" s="230" t="s">
        <v>38</v>
      </c>
      <c r="O293" s="88"/>
      <c r="P293" s="231">
        <f>O293*H293</f>
        <v>0</v>
      </c>
      <c r="Q293" s="231">
        <v>0</v>
      </c>
      <c r="R293" s="231">
        <f>Q293*H293</f>
        <v>0</v>
      </c>
      <c r="S293" s="231">
        <v>0</v>
      </c>
      <c r="T293" s="232">
        <f>S293*H293</f>
        <v>0</v>
      </c>
      <c r="U293" s="35"/>
      <c r="V293" s="35"/>
      <c r="W293" s="35"/>
      <c r="X293" s="35"/>
      <c r="Y293" s="35"/>
      <c r="Z293" s="35"/>
      <c r="AA293" s="35"/>
      <c r="AB293" s="35"/>
      <c r="AC293" s="35"/>
      <c r="AD293" s="35"/>
      <c r="AE293" s="35"/>
      <c r="AR293" s="233" t="s">
        <v>274</v>
      </c>
      <c r="AT293" s="233" t="s">
        <v>269</v>
      </c>
      <c r="AU293" s="233" t="s">
        <v>81</v>
      </c>
      <c r="AY293" s="14" t="s">
        <v>266</v>
      </c>
      <c r="BE293" s="234">
        <f>IF(N293="základní",J293,0)</f>
        <v>0</v>
      </c>
      <c r="BF293" s="234">
        <f>IF(N293="snížená",J293,0)</f>
        <v>0</v>
      </c>
      <c r="BG293" s="234">
        <f>IF(N293="zákl. přenesená",J293,0)</f>
        <v>0</v>
      </c>
      <c r="BH293" s="234">
        <f>IF(N293="sníž. přenesená",J293,0)</f>
        <v>0</v>
      </c>
      <c r="BI293" s="234">
        <f>IF(N293="nulová",J293,0)</f>
        <v>0</v>
      </c>
      <c r="BJ293" s="14" t="s">
        <v>81</v>
      </c>
      <c r="BK293" s="234">
        <f>ROUND(I293*H293,2)</f>
        <v>0</v>
      </c>
      <c r="BL293" s="14" t="s">
        <v>274</v>
      </c>
      <c r="BM293" s="233" t="s">
        <v>605</v>
      </c>
    </row>
    <row r="294" s="2" customFormat="1">
      <c r="A294" s="35"/>
      <c r="B294" s="36"/>
      <c r="C294" s="37"/>
      <c r="D294" s="235" t="s">
        <v>275</v>
      </c>
      <c r="E294" s="37"/>
      <c r="F294" s="236" t="s">
        <v>1607</v>
      </c>
      <c r="G294" s="37"/>
      <c r="H294" s="37"/>
      <c r="I294" s="237"/>
      <c r="J294" s="37"/>
      <c r="K294" s="37"/>
      <c r="L294" s="41"/>
      <c r="M294" s="238"/>
      <c r="N294" s="239"/>
      <c r="O294" s="88"/>
      <c r="P294" s="88"/>
      <c r="Q294" s="88"/>
      <c r="R294" s="88"/>
      <c r="S294" s="88"/>
      <c r="T294" s="89"/>
      <c r="U294" s="35"/>
      <c r="V294" s="35"/>
      <c r="W294" s="35"/>
      <c r="X294" s="35"/>
      <c r="Y294" s="35"/>
      <c r="Z294" s="35"/>
      <c r="AA294" s="35"/>
      <c r="AB294" s="35"/>
      <c r="AC294" s="35"/>
      <c r="AD294" s="35"/>
      <c r="AE294" s="35"/>
      <c r="AT294" s="14" t="s">
        <v>275</v>
      </c>
      <c r="AU294" s="14" t="s">
        <v>81</v>
      </c>
    </row>
    <row r="295" s="2" customFormat="1" ht="78" customHeight="1">
      <c r="A295" s="35"/>
      <c r="B295" s="36"/>
      <c r="C295" s="222" t="s">
        <v>602</v>
      </c>
      <c r="D295" s="222" t="s">
        <v>269</v>
      </c>
      <c r="E295" s="223" t="s">
        <v>856</v>
      </c>
      <c r="F295" s="224" t="s">
        <v>857</v>
      </c>
      <c r="G295" s="225" t="s">
        <v>791</v>
      </c>
      <c r="H295" s="226">
        <v>168</v>
      </c>
      <c r="I295" s="227"/>
      <c r="J295" s="228">
        <f>ROUND(I295*H295,2)</f>
        <v>0</v>
      </c>
      <c r="K295" s="224" t="s">
        <v>273</v>
      </c>
      <c r="L295" s="41"/>
      <c r="M295" s="229" t="s">
        <v>1</v>
      </c>
      <c r="N295" s="230" t="s">
        <v>38</v>
      </c>
      <c r="O295" s="88"/>
      <c r="P295" s="231">
        <f>O295*H295</f>
        <v>0</v>
      </c>
      <c r="Q295" s="231">
        <v>0</v>
      </c>
      <c r="R295" s="231">
        <f>Q295*H295</f>
        <v>0</v>
      </c>
      <c r="S295" s="231">
        <v>0</v>
      </c>
      <c r="T295" s="232">
        <f>S295*H295</f>
        <v>0</v>
      </c>
      <c r="U295" s="35"/>
      <c r="V295" s="35"/>
      <c r="W295" s="35"/>
      <c r="X295" s="35"/>
      <c r="Y295" s="35"/>
      <c r="Z295" s="35"/>
      <c r="AA295" s="35"/>
      <c r="AB295" s="35"/>
      <c r="AC295" s="35"/>
      <c r="AD295" s="35"/>
      <c r="AE295" s="35"/>
      <c r="AR295" s="233" t="s">
        <v>274</v>
      </c>
      <c r="AT295" s="233" t="s">
        <v>269</v>
      </c>
      <c r="AU295" s="233" t="s">
        <v>81</v>
      </c>
      <c r="AY295" s="14" t="s">
        <v>266</v>
      </c>
      <c r="BE295" s="234">
        <f>IF(N295="základní",J295,0)</f>
        <v>0</v>
      </c>
      <c r="BF295" s="234">
        <f>IF(N295="snížená",J295,0)</f>
        <v>0</v>
      </c>
      <c r="BG295" s="234">
        <f>IF(N295="zákl. přenesená",J295,0)</f>
        <v>0</v>
      </c>
      <c r="BH295" s="234">
        <f>IF(N295="sníž. přenesená",J295,0)</f>
        <v>0</v>
      </c>
      <c r="BI295" s="234">
        <f>IF(N295="nulová",J295,0)</f>
        <v>0</v>
      </c>
      <c r="BJ295" s="14" t="s">
        <v>81</v>
      </c>
      <c r="BK295" s="234">
        <f>ROUND(I295*H295,2)</f>
        <v>0</v>
      </c>
      <c r="BL295" s="14" t="s">
        <v>274</v>
      </c>
      <c r="BM295" s="233" t="s">
        <v>608</v>
      </c>
    </row>
    <row r="296" s="2" customFormat="1">
      <c r="A296" s="35"/>
      <c r="B296" s="36"/>
      <c r="C296" s="37"/>
      <c r="D296" s="235" t="s">
        <v>275</v>
      </c>
      <c r="E296" s="37"/>
      <c r="F296" s="236" t="s">
        <v>1590</v>
      </c>
      <c r="G296" s="37"/>
      <c r="H296" s="37"/>
      <c r="I296" s="237"/>
      <c r="J296" s="37"/>
      <c r="K296" s="37"/>
      <c r="L296" s="41"/>
      <c r="M296" s="238"/>
      <c r="N296" s="239"/>
      <c r="O296" s="88"/>
      <c r="P296" s="88"/>
      <c r="Q296" s="88"/>
      <c r="R296" s="88"/>
      <c r="S296" s="88"/>
      <c r="T296" s="89"/>
      <c r="U296" s="35"/>
      <c r="V296" s="35"/>
      <c r="W296" s="35"/>
      <c r="X296" s="35"/>
      <c r="Y296" s="35"/>
      <c r="Z296" s="35"/>
      <c r="AA296" s="35"/>
      <c r="AB296" s="35"/>
      <c r="AC296" s="35"/>
      <c r="AD296" s="35"/>
      <c r="AE296" s="35"/>
      <c r="AT296" s="14" t="s">
        <v>275</v>
      </c>
      <c r="AU296" s="14" t="s">
        <v>81</v>
      </c>
    </row>
    <row r="297" s="2" customFormat="1" ht="24.15" customHeight="1">
      <c r="A297" s="35"/>
      <c r="B297" s="36"/>
      <c r="C297" s="240" t="s">
        <v>431</v>
      </c>
      <c r="D297" s="240" t="s">
        <v>329</v>
      </c>
      <c r="E297" s="241" t="s">
        <v>860</v>
      </c>
      <c r="F297" s="242" t="s">
        <v>861</v>
      </c>
      <c r="G297" s="243" t="s">
        <v>302</v>
      </c>
      <c r="H297" s="244">
        <v>63</v>
      </c>
      <c r="I297" s="245"/>
      <c r="J297" s="246">
        <f>ROUND(I297*H297,2)</f>
        <v>0</v>
      </c>
      <c r="K297" s="242" t="s">
        <v>273</v>
      </c>
      <c r="L297" s="247"/>
      <c r="M297" s="248" t="s">
        <v>1</v>
      </c>
      <c r="N297" s="249" t="s">
        <v>38</v>
      </c>
      <c r="O297" s="88"/>
      <c r="P297" s="231">
        <f>O297*H297</f>
        <v>0</v>
      </c>
      <c r="Q297" s="231">
        <v>0</v>
      </c>
      <c r="R297" s="231">
        <f>Q297*H297</f>
        <v>0</v>
      </c>
      <c r="S297" s="231">
        <v>0</v>
      </c>
      <c r="T297" s="232">
        <f>S297*H297</f>
        <v>0</v>
      </c>
      <c r="U297" s="35"/>
      <c r="V297" s="35"/>
      <c r="W297" s="35"/>
      <c r="X297" s="35"/>
      <c r="Y297" s="35"/>
      <c r="Z297" s="35"/>
      <c r="AA297" s="35"/>
      <c r="AB297" s="35"/>
      <c r="AC297" s="35"/>
      <c r="AD297" s="35"/>
      <c r="AE297" s="35"/>
      <c r="AR297" s="233" t="s">
        <v>286</v>
      </c>
      <c r="AT297" s="233" t="s">
        <v>329</v>
      </c>
      <c r="AU297" s="233" t="s">
        <v>81</v>
      </c>
      <c r="AY297" s="14" t="s">
        <v>266</v>
      </c>
      <c r="BE297" s="234">
        <f>IF(N297="základní",J297,0)</f>
        <v>0</v>
      </c>
      <c r="BF297" s="234">
        <f>IF(N297="snížená",J297,0)</f>
        <v>0</v>
      </c>
      <c r="BG297" s="234">
        <f>IF(N297="zákl. přenesená",J297,0)</f>
        <v>0</v>
      </c>
      <c r="BH297" s="234">
        <f>IF(N297="sníž. přenesená",J297,0)</f>
        <v>0</v>
      </c>
      <c r="BI297" s="234">
        <f>IF(N297="nulová",J297,0)</f>
        <v>0</v>
      </c>
      <c r="BJ297" s="14" t="s">
        <v>81</v>
      </c>
      <c r="BK297" s="234">
        <f>ROUND(I297*H297,2)</f>
        <v>0</v>
      </c>
      <c r="BL297" s="14" t="s">
        <v>274</v>
      </c>
      <c r="BM297" s="233" t="s">
        <v>613</v>
      </c>
    </row>
    <row r="298" s="2" customFormat="1">
      <c r="A298" s="35"/>
      <c r="B298" s="36"/>
      <c r="C298" s="37"/>
      <c r="D298" s="235" t="s">
        <v>275</v>
      </c>
      <c r="E298" s="37"/>
      <c r="F298" s="236" t="s">
        <v>1608</v>
      </c>
      <c r="G298" s="37"/>
      <c r="H298" s="37"/>
      <c r="I298" s="237"/>
      <c r="J298" s="37"/>
      <c r="K298" s="37"/>
      <c r="L298" s="41"/>
      <c r="M298" s="238"/>
      <c r="N298" s="239"/>
      <c r="O298" s="88"/>
      <c r="P298" s="88"/>
      <c r="Q298" s="88"/>
      <c r="R298" s="88"/>
      <c r="S298" s="88"/>
      <c r="T298" s="89"/>
      <c r="U298" s="35"/>
      <c r="V298" s="35"/>
      <c r="W298" s="35"/>
      <c r="X298" s="35"/>
      <c r="Y298" s="35"/>
      <c r="Z298" s="35"/>
      <c r="AA298" s="35"/>
      <c r="AB298" s="35"/>
      <c r="AC298" s="35"/>
      <c r="AD298" s="35"/>
      <c r="AE298" s="35"/>
      <c r="AT298" s="14" t="s">
        <v>275</v>
      </c>
      <c r="AU298" s="14" t="s">
        <v>81</v>
      </c>
    </row>
    <row r="299" s="2" customFormat="1" ht="24.15" customHeight="1">
      <c r="A299" s="35"/>
      <c r="B299" s="36"/>
      <c r="C299" s="240" t="s">
        <v>610</v>
      </c>
      <c r="D299" s="240" t="s">
        <v>329</v>
      </c>
      <c r="E299" s="241" t="s">
        <v>864</v>
      </c>
      <c r="F299" s="242" t="s">
        <v>865</v>
      </c>
      <c r="G299" s="243" t="s">
        <v>302</v>
      </c>
      <c r="H299" s="244">
        <v>21</v>
      </c>
      <c r="I299" s="245"/>
      <c r="J299" s="246">
        <f>ROUND(I299*H299,2)</f>
        <v>0</v>
      </c>
      <c r="K299" s="242" t="s">
        <v>273</v>
      </c>
      <c r="L299" s="247"/>
      <c r="M299" s="248" t="s">
        <v>1</v>
      </c>
      <c r="N299" s="249" t="s">
        <v>38</v>
      </c>
      <c r="O299" s="88"/>
      <c r="P299" s="231">
        <f>O299*H299</f>
        <v>0</v>
      </c>
      <c r="Q299" s="231">
        <v>0</v>
      </c>
      <c r="R299" s="231">
        <f>Q299*H299</f>
        <v>0</v>
      </c>
      <c r="S299" s="231">
        <v>0</v>
      </c>
      <c r="T299" s="232">
        <f>S299*H299</f>
        <v>0</v>
      </c>
      <c r="U299" s="35"/>
      <c r="V299" s="35"/>
      <c r="W299" s="35"/>
      <c r="X299" s="35"/>
      <c r="Y299" s="35"/>
      <c r="Z299" s="35"/>
      <c r="AA299" s="35"/>
      <c r="AB299" s="35"/>
      <c r="AC299" s="35"/>
      <c r="AD299" s="35"/>
      <c r="AE299" s="35"/>
      <c r="AR299" s="233" t="s">
        <v>286</v>
      </c>
      <c r="AT299" s="233" t="s">
        <v>329</v>
      </c>
      <c r="AU299" s="233" t="s">
        <v>81</v>
      </c>
      <c r="AY299" s="14" t="s">
        <v>266</v>
      </c>
      <c r="BE299" s="234">
        <f>IF(N299="základní",J299,0)</f>
        <v>0</v>
      </c>
      <c r="BF299" s="234">
        <f>IF(N299="snížená",J299,0)</f>
        <v>0</v>
      </c>
      <c r="BG299" s="234">
        <f>IF(N299="zákl. přenesená",J299,0)</f>
        <v>0</v>
      </c>
      <c r="BH299" s="234">
        <f>IF(N299="sníž. přenesená",J299,0)</f>
        <v>0</v>
      </c>
      <c r="BI299" s="234">
        <f>IF(N299="nulová",J299,0)</f>
        <v>0</v>
      </c>
      <c r="BJ299" s="14" t="s">
        <v>81</v>
      </c>
      <c r="BK299" s="234">
        <f>ROUND(I299*H299,2)</f>
        <v>0</v>
      </c>
      <c r="BL299" s="14" t="s">
        <v>274</v>
      </c>
      <c r="BM299" s="233" t="s">
        <v>616</v>
      </c>
    </row>
    <row r="300" s="2" customFormat="1">
      <c r="A300" s="35"/>
      <c r="B300" s="36"/>
      <c r="C300" s="37"/>
      <c r="D300" s="235" t="s">
        <v>275</v>
      </c>
      <c r="E300" s="37"/>
      <c r="F300" s="236" t="s">
        <v>1609</v>
      </c>
      <c r="G300" s="37"/>
      <c r="H300" s="37"/>
      <c r="I300" s="237"/>
      <c r="J300" s="37"/>
      <c r="K300" s="37"/>
      <c r="L300" s="41"/>
      <c r="M300" s="238"/>
      <c r="N300" s="239"/>
      <c r="O300" s="88"/>
      <c r="P300" s="88"/>
      <c r="Q300" s="88"/>
      <c r="R300" s="88"/>
      <c r="S300" s="88"/>
      <c r="T300" s="89"/>
      <c r="U300" s="35"/>
      <c r="V300" s="35"/>
      <c r="W300" s="35"/>
      <c r="X300" s="35"/>
      <c r="Y300" s="35"/>
      <c r="Z300" s="35"/>
      <c r="AA300" s="35"/>
      <c r="AB300" s="35"/>
      <c r="AC300" s="35"/>
      <c r="AD300" s="35"/>
      <c r="AE300" s="35"/>
      <c r="AT300" s="14" t="s">
        <v>275</v>
      </c>
      <c r="AU300" s="14" t="s">
        <v>81</v>
      </c>
    </row>
    <row r="301" s="2" customFormat="1" ht="101.25" customHeight="1">
      <c r="A301" s="35"/>
      <c r="B301" s="36"/>
      <c r="C301" s="222" t="s">
        <v>434</v>
      </c>
      <c r="D301" s="222" t="s">
        <v>269</v>
      </c>
      <c r="E301" s="223" t="s">
        <v>300</v>
      </c>
      <c r="F301" s="224" t="s">
        <v>301</v>
      </c>
      <c r="G301" s="225" t="s">
        <v>302</v>
      </c>
      <c r="H301" s="226">
        <v>84</v>
      </c>
      <c r="I301" s="227"/>
      <c r="J301" s="228">
        <f>ROUND(I301*H301,2)</f>
        <v>0</v>
      </c>
      <c r="K301" s="224" t="s">
        <v>273</v>
      </c>
      <c r="L301" s="41"/>
      <c r="M301" s="229" t="s">
        <v>1</v>
      </c>
      <c r="N301" s="230" t="s">
        <v>38</v>
      </c>
      <c r="O301" s="88"/>
      <c r="P301" s="231">
        <f>O301*H301</f>
        <v>0</v>
      </c>
      <c r="Q301" s="231">
        <v>0</v>
      </c>
      <c r="R301" s="231">
        <f>Q301*H301</f>
        <v>0</v>
      </c>
      <c r="S301" s="231">
        <v>0</v>
      </c>
      <c r="T301" s="232">
        <f>S301*H301</f>
        <v>0</v>
      </c>
      <c r="U301" s="35"/>
      <c r="V301" s="35"/>
      <c r="W301" s="35"/>
      <c r="X301" s="35"/>
      <c r="Y301" s="35"/>
      <c r="Z301" s="35"/>
      <c r="AA301" s="35"/>
      <c r="AB301" s="35"/>
      <c r="AC301" s="35"/>
      <c r="AD301" s="35"/>
      <c r="AE301" s="35"/>
      <c r="AR301" s="233" t="s">
        <v>274</v>
      </c>
      <c r="AT301" s="233" t="s">
        <v>269</v>
      </c>
      <c r="AU301" s="233" t="s">
        <v>81</v>
      </c>
      <c r="AY301" s="14" t="s">
        <v>266</v>
      </c>
      <c r="BE301" s="234">
        <f>IF(N301="základní",J301,0)</f>
        <v>0</v>
      </c>
      <c r="BF301" s="234">
        <f>IF(N301="snížená",J301,0)</f>
        <v>0</v>
      </c>
      <c r="BG301" s="234">
        <f>IF(N301="zákl. přenesená",J301,0)</f>
        <v>0</v>
      </c>
      <c r="BH301" s="234">
        <f>IF(N301="sníž. přenesená",J301,0)</f>
        <v>0</v>
      </c>
      <c r="BI301" s="234">
        <f>IF(N301="nulová",J301,0)</f>
        <v>0</v>
      </c>
      <c r="BJ301" s="14" t="s">
        <v>81</v>
      </c>
      <c r="BK301" s="234">
        <f>ROUND(I301*H301,2)</f>
        <v>0</v>
      </c>
      <c r="BL301" s="14" t="s">
        <v>274</v>
      </c>
      <c r="BM301" s="233" t="s">
        <v>619</v>
      </c>
    </row>
    <row r="302" s="2" customFormat="1">
      <c r="A302" s="35"/>
      <c r="B302" s="36"/>
      <c r="C302" s="37"/>
      <c r="D302" s="235" t="s">
        <v>275</v>
      </c>
      <c r="E302" s="37"/>
      <c r="F302" s="236" t="s">
        <v>1610</v>
      </c>
      <c r="G302" s="37"/>
      <c r="H302" s="37"/>
      <c r="I302" s="237"/>
      <c r="J302" s="37"/>
      <c r="K302" s="37"/>
      <c r="L302" s="41"/>
      <c r="M302" s="238"/>
      <c r="N302" s="239"/>
      <c r="O302" s="88"/>
      <c r="P302" s="88"/>
      <c r="Q302" s="88"/>
      <c r="R302" s="88"/>
      <c r="S302" s="88"/>
      <c r="T302" s="89"/>
      <c r="U302" s="35"/>
      <c r="V302" s="35"/>
      <c r="W302" s="35"/>
      <c r="X302" s="35"/>
      <c r="Y302" s="35"/>
      <c r="Z302" s="35"/>
      <c r="AA302" s="35"/>
      <c r="AB302" s="35"/>
      <c r="AC302" s="35"/>
      <c r="AD302" s="35"/>
      <c r="AE302" s="35"/>
      <c r="AT302" s="14" t="s">
        <v>275</v>
      </c>
      <c r="AU302" s="14" t="s">
        <v>81</v>
      </c>
    </row>
    <row r="303" s="2" customFormat="1" ht="111.75" customHeight="1">
      <c r="A303" s="35"/>
      <c r="B303" s="36"/>
      <c r="C303" s="222" t="s">
        <v>618</v>
      </c>
      <c r="D303" s="222" t="s">
        <v>269</v>
      </c>
      <c r="E303" s="223" t="s">
        <v>312</v>
      </c>
      <c r="F303" s="224" t="s">
        <v>313</v>
      </c>
      <c r="G303" s="225" t="s">
        <v>302</v>
      </c>
      <c r="H303" s="226">
        <v>168</v>
      </c>
      <c r="I303" s="227"/>
      <c r="J303" s="228">
        <f>ROUND(I303*H303,2)</f>
        <v>0</v>
      </c>
      <c r="K303" s="224" t="s">
        <v>273</v>
      </c>
      <c r="L303" s="41"/>
      <c r="M303" s="229" t="s">
        <v>1</v>
      </c>
      <c r="N303" s="230" t="s">
        <v>38</v>
      </c>
      <c r="O303" s="88"/>
      <c r="P303" s="231">
        <f>O303*H303</f>
        <v>0</v>
      </c>
      <c r="Q303" s="231">
        <v>0</v>
      </c>
      <c r="R303" s="231">
        <f>Q303*H303</f>
        <v>0</v>
      </c>
      <c r="S303" s="231">
        <v>0</v>
      </c>
      <c r="T303" s="232">
        <f>S303*H303</f>
        <v>0</v>
      </c>
      <c r="U303" s="35"/>
      <c r="V303" s="35"/>
      <c r="W303" s="35"/>
      <c r="X303" s="35"/>
      <c r="Y303" s="35"/>
      <c r="Z303" s="35"/>
      <c r="AA303" s="35"/>
      <c r="AB303" s="35"/>
      <c r="AC303" s="35"/>
      <c r="AD303" s="35"/>
      <c r="AE303" s="35"/>
      <c r="AR303" s="233" t="s">
        <v>274</v>
      </c>
      <c r="AT303" s="233" t="s">
        <v>269</v>
      </c>
      <c r="AU303" s="233" t="s">
        <v>81</v>
      </c>
      <c r="AY303" s="14" t="s">
        <v>266</v>
      </c>
      <c r="BE303" s="234">
        <f>IF(N303="základní",J303,0)</f>
        <v>0</v>
      </c>
      <c r="BF303" s="234">
        <f>IF(N303="snížená",J303,0)</f>
        <v>0</v>
      </c>
      <c r="BG303" s="234">
        <f>IF(N303="zákl. přenesená",J303,0)</f>
        <v>0</v>
      </c>
      <c r="BH303" s="234">
        <f>IF(N303="sníž. přenesená",J303,0)</f>
        <v>0</v>
      </c>
      <c r="BI303" s="234">
        <f>IF(N303="nulová",J303,0)</f>
        <v>0</v>
      </c>
      <c r="BJ303" s="14" t="s">
        <v>81</v>
      </c>
      <c r="BK303" s="234">
        <f>ROUND(I303*H303,2)</f>
        <v>0</v>
      </c>
      <c r="BL303" s="14" t="s">
        <v>274</v>
      </c>
      <c r="BM303" s="233" t="s">
        <v>623</v>
      </c>
    </row>
    <row r="304" s="2" customFormat="1">
      <c r="A304" s="35"/>
      <c r="B304" s="36"/>
      <c r="C304" s="37"/>
      <c r="D304" s="235" t="s">
        <v>275</v>
      </c>
      <c r="E304" s="37"/>
      <c r="F304" s="236" t="s">
        <v>1611</v>
      </c>
      <c r="G304" s="37"/>
      <c r="H304" s="37"/>
      <c r="I304" s="237"/>
      <c r="J304" s="37"/>
      <c r="K304" s="37"/>
      <c r="L304" s="41"/>
      <c r="M304" s="238"/>
      <c r="N304" s="239"/>
      <c r="O304" s="88"/>
      <c r="P304" s="88"/>
      <c r="Q304" s="88"/>
      <c r="R304" s="88"/>
      <c r="S304" s="88"/>
      <c r="T304" s="89"/>
      <c r="U304" s="35"/>
      <c r="V304" s="35"/>
      <c r="W304" s="35"/>
      <c r="X304" s="35"/>
      <c r="Y304" s="35"/>
      <c r="Z304" s="35"/>
      <c r="AA304" s="35"/>
      <c r="AB304" s="35"/>
      <c r="AC304" s="35"/>
      <c r="AD304" s="35"/>
      <c r="AE304" s="35"/>
      <c r="AT304" s="14" t="s">
        <v>275</v>
      </c>
      <c r="AU304" s="14" t="s">
        <v>81</v>
      </c>
    </row>
    <row r="305" s="2" customFormat="1" ht="24.15" customHeight="1">
      <c r="A305" s="35"/>
      <c r="B305" s="36"/>
      <c r="C305" s="222" t="s">
        <v>438</v>
      </c>
      <c r="D305" s="222" t="s">
        <v>269</v>
      </c>
      <c r="E305" s="223" t="s">
        <v>760</v>
      </c>
      <c r="F305" s="224" t="s">
        <v>872</v>
      </c>
      <c r="G305" s="225" t="s">
        <v>279</v>
      </c>
      <c r="H305" s="226">
        <v>72</v>
      </c>
      <c r="I305" s="227"/>
      <c r="J305" s="228">
        <f>ROUND(I305*H305,2)</f>
        <v>0</v>
      </c>
      <c r="K305" s="224" t="s">
        <v>1</v>
      </c>
      <c r="L305" s="41"/>
      <c r="M305" s="229" t="s">
        <v>1</v>
      </c>
      <c r="N305" s="230" t="s">
        <v>38</v>
      </c>
      <c r="O305" s="88"/>
      <c r="P305" s="231">
        <f>O305*H305</f>
        <v>0</v>
      </c>
      <c r="Q305" s="231">
        <v>0</v>
      </c>
      <c r="R305" s="231">
        <f>Q305*H305</f>
        <v>0</v>
      </c>
      <c r="S305" s="231">
        <v>0</v>
      </c>
      <c r="T305" s="232">
        <f>S305*H305</f>
        <v>0</v>
      </c>
      <c r="U305" s="35"/>
      <c r="V305" s="35"/>
      <c r="W305" s="35"/>
      <c r="X305" s="35"/>
      <c r="Y305" s="35"/>
      <c r="Z305" s="35"/>
      <c r="AA305" s="35"/>
      <c r="AB305" s="35"/>
      <c r="AC305" s="35"/>
      <c r="AD305" s="35"/>
      <c r="AE305" s="35"/>
      <c r="AR305" s="233" t="s">
        <v>274</v>
      </c>
      <c r="AT305" s="233" t="s">
        <v>269</v>
      </c>
      <c r="AU305" s="233" t="s">
        <v>81</v>
      </c>
      <c r="AY305" s="14" t="s">
        <v>266</v>
      </c>
      <c r="BE305" s="234">
        <f>IF(N305="základní",J305,0)</f>
        <v>0</v>
      </c>
      <c r="BF305" s="234">
        <f>IF(N305="snížená",J305,0)</f>
        <v>0</v>
      </c>
      <c r="BG305" s="234">
        <f>IF(N305="zákl. přenesená",J305,0)</f>
        <v>0</v>
      </c>
      <c r="BH305" s="234">
        <f>IF(N305="sníž. přenesená",J305,0)</f>
        <v>0</v>
      </c>
      <c r="BI305" s="234">
        <f>IF(N305="nulová",J305,0)</f>
        <v>0</v>
      </c>
      <c r="BJ305" s="14" t="s">
        <v>81</v>
      </c>
      <c r="BK305" s="234">
        <f>ROUND(I305*H305,2)</f>
        <v>0</v>
      </c>
      <c r="BL305" s="14" t="s">
        <v>274</v>
      </c>
      <c r="BM305" s="233" t="s">
        <v>627</v>
      </c>
    </row>
    <row r="306" s="2" customFormat="1">
      <c r="A306" s="35"/>
      <c r="B306" s="36"/>
      <c r="C306" s="37"/>
      <c r="D306" s="235" t="s">
        <v>275</v>
      </c>
      <c r="E306" s="37"/>
      <c r="F306" s="236" t="s">
        <v>1612</v>
      </c>
      <c r="G306" s="37"/>
      <c r="H306" s="37"/>
      <c r="I306" s="237"/>
      <c r="J306" s="37"/>
      <c r="K306" s="37"/>
      <c r="L306" s="41"/>
      <c r="M306" s="238"/>
      <c r="N306" s="239"/>
      <c r="O306" s="88"/>
      <c r="P306" s="88"/>
      <c r="Q306" s="88"/>
      <c r="R306" s="88"/>
      <c r="S306" s="88"/>
      <c r="T306" s="89"/>
      <c r="U306" s="35"/>
      <c r="V306" s="35"/>
      <c r="W306" s="35"/>
      <c r="X306" s="35"/>
      <c r="Y306" s="35"/>
      <c r="Z306" s="35"/>
      <c r="AA306" s="35"/>
      <c r="AB306" s="35"/>
      <c r="AC306" s="35"/>
      <c r="AD306" s="35"/>
      <c r="AE306" s="35"/>
      <c r="AT306" s="14" t="s">
        <v>275</v>
      </c>
      <c r="AU306" s="14" t="s">
        <v>81</v>
      </c>
    </row>
    <row r="307" s="2" customFormat="1" ht="24.15" customHeight="1">
      <c r="A307" s="35"/>
      <c r="B307" s="36"/>
      <c r="C307" s="222" t="s">
        <v>624</v>
      </c>
      <c r="D307" s="222" t="s">
        <v>269</v>
      </c>
      <c r="E307" s="223" t="s">
        <v>816</v>
      </c>
      <c r="F307" s="224" t="s">
        <v>1240</v>
      </c>
      <c r="G307" s="225" t="s">
        <v>279</v>
      </c>
      <c r="H307" s="226">
        <v>72</v>
      </c>
      <c r="I307" s="227"/>
      <c r="J307" s="228">
        <f>ROUND(I307*H307,2)</f>
        <v>0</v>
      </c>
      <c r="K307" s="224" t="s">
        <v>1</v>
      </c>
      <c r="L307" s="41"/>
      <c r="M307" s="229" t="s">
        <v>1</v>
      </c>
      <c r="N307" s="230" t="s">
        <v>38</v>
      </c>
      <c r="O307" s="88"/>
      <c r="P307" s="231">
        <f>O307*H307</f>
        <v>0</v>
      </c>
      <c r="Q307" s="231">
        <v>0</v>
      </c>
      <c r="R307" s="231">
        <f>Q307*H307</f>
        <v>0</v>
      </c>
      <c r="S307" s="231">
        <v>0</v>
      </c>
      <c r="T307" s="232">
        <f>S307*H307</f>
        <v>0</v>
      </c>
      <c r="U307" s="35"/>
      <c r="V307" s="35"/>
      <c r="W307" s="35"/>
      <c r="X307" s="35"/>
      <c r="Y307" s="35"/>
      <c r="Z307" s="35"/>
      <c r="AA307" s="35"/>
      <c r="AB307" s="35"/>
      <c r="AC307" s="35"/>
      <c r="AD307" s="35"/>
      <c r="AE307" s="35"/>
      <c r="AR307" s="233" t="s">
        <v>274</v>
      </c>
      <c r="AT307" s="233" t="s">
        <v>269</v>
      </c>
      <c r="AU307" s="233" t="s">
        <v>81</v>
      </c>
      <c r="AY307" s="14" t="s">
        <v>266</v>
      </c>
      <c r="BE307" s="234">
        <f>IF(N307="základní",J307,0)</f>
        <v>0</v>
      </c>
      <c r="BF307" s="234">
        <f>IF(N307="snížená",J307,0)</f>
        <v>0</v>
      </c>
      <c r="BG307" s="234">
        <f>IF(N307="zákl. přenesená",J307,0)</f>
        <v>0</v>
      </c>
      <c r="BH307" s="234">
        <f>IF(N307="sníž. přenesená",J307,0)</f>
        <v>0</v>
      </c>
      <c r="BI307" s="234">
        <f>IF(N307="nulová",J307,0)</f>
        <v>0</v>
      </c>
      <c r="BJ307" s="14" t="s">
        <v>81</v>
      </c>
      <c r="BK307" s="234">
        <f>ROUND(I307*H307,2)</f>
        <v>0</v>
      </c>
      <c r="BL307" s="14" t="s">
        <v>274</v>
      </c>
      <c r="BM307" s="233" t="s">
        <v>630</v>
      </c>
    </row>
    <row r="308" s="2" customFormat="1">
      <c r="A308" s="35"/>
      <c r="B308" s="36"/>
      <c r="C308" s="37"/>
      <c r="D308" s="235" t="s">
        <v>275</v>
      </c>
      <c r="E308" s="37"/>
      <c r="F308" s="236" t="s">
        <v>1612</v>
      </c>
      <c r="G308" s="37"/>
      <c r="H308" s="37"/>
      <c r="I308" s="237"/>
      <c r="J308" s="37"/>
      <c r="K308" s="37"/>
      <c r="L308" s="41"/>
      <c r="M308" s="238"/>
      <c r="N308" s="239"/>
      <c r="O308" s="88"/>
      <c r="P308" s="88"/>
      <c r="Q308" s="88"/>
      <c r="R308" s="88"/>
      <c r="S308" s="88"/>
      <c r="T308" s="89"/>
      <c r="U308" s="35"/>
      <c r="V308" s="35"/>
      <c r="W308" s="35"/>
      <c r="X308" s="35"/>
      <c r="Y308" s="35"/>
      <c r="Z308" s="35"/>
      <c r="AA308" s="35"/>
      <c r="AB308" s="35"/>
      <c r="AC308" s="35"/>
      <c r="AD308" s="35"/>
      <c r="AE308" s="35"/>
      <c r="AT308" s="14" t="s">
        <v>275</v>
      </c>
      <c r="AU308" s="14" t="s">
        <v>81</v>
      </c>
    </row>
    <row r="309" s="2" customFormat="1" ht="78" customHeight="1">
      <c r="A309" s="35"/>
      <c r="B309" s="36"/>
      <c r="C309" s="222" t="s">
        <v>443</v>
      </c>
      <c r="D309" s="222" t="s">
        <v>269</v>
      </c>
      <c r="E309" s="223" t="s">
        <v>980</v>
      </c>
      <c r="F309" s="224" t="s">
        <v>981</v>
      </c>
      <c r="G309" s="225" t="s">
        <v>296</v>
      </c>
      <c r="H309" s="226">
        <v>25</v>
      </c>
      <c r="I309" s="227"/>
      <c r="J309" s="228">
        <f>ROUND(I309*H309,2)</f>
        <v>0</v>
      </c>
      <c r="K309" s="224" t="s">
        <v>273</v>
      </c>
      <c r="L309" s="41"/>
      <c r="M309" s="229" t="s">
        <v>1</v>
      </c>
      <c r="N309" s="230" t="s">
        <v>38</v>
      </c>
      <c r="O309" s="88"/>
      <c r="P309" s="231">
        <f>O309*H309</f>
        <v>0</v>
      </c>
      <c r="Q309" s="231">
        <v>0</v>
      </c>
      <c r="R309" s="231">
        <f>Q309*H309</f>
        <v>0</v>
      </c>
      <c r="S309" s="231">
        <v>0</v>
      </c>
      <c r="T309" s="232">
        <f>S309*H309</f>
        <v>0</v>
      </c>
      <c r="U309" s="35"/>
      <c r="V309" s="35"/>
      <c r="W309" s="35"/>
      <c r="X309" s="35"/>
      <c r="Y309" s="35"/>
      <c r="Z309" s="35"/>
      <c r="AA309" s="35"/>
      <c r="AB309" s="35"/>
      <c r="AC309" s="35"/>
      <c r="AD309" s="35"/>
      <c r="AE309" s="35"/>
      <c r="AR309" s="233" t="s">
        <v>274</v>
      </c>
      <c r="AT309" s="233" t="s">
        <v>269</v>
      </c>
      <c r="AU309" s="233" t="s">
        <v>81</v>
      </c>
      <c r="AY309" s="14" t="s">
        <v>266</v>
      </c>
      <c r="BE309" s="234">
        <f>IF(N309="základní",J309,0)</f>
        <v>0</v>
      </c>
      <c r="BF309" s="234">
        <f>IF(N309="snížená",J309,0)</f>
        <v>0</v>
      </c>
      <c r="BG309" s="234">
        <f>IF(N309="zákl. přenesená",J309,0)</f>
        <v>0</v>
      </c>
      <c r="BH309" s="234">
        <f>IF(N309="sníž. přenesená",J309,0)</f>
        <v>0</v>
      </c>
      <c r="BI309" s="234">
        <f>IF(N309="nulová",J309,0)</f>
        <v>0</v>
      </c>
      <c r="BJ309" s="14" t="s">
        <v>81</v>
      </c>
      <c r="BK309" s="234">
        <f>ROUND(I309*H309,2)</f>
        <v>0</v>
      </c>
      <c r="BL309" s="14" t="s">
        <v>274</v>
      </c>
      <c r="BM309" s="233" t="s">
        <v>634</v>
      </c>
    </row>
    <row r="310" s="2" customFormat="1">
      <c r="A310" s="35"/>
      <c r="B310" s="36"/>
      <c r="C310" s="37"/>
      <c r="D310" s="235" t="s">
        <v>275</v>
      </c>
      <c r="E310" s="37"/>
      <c r="F310" s="236" t="s">
        <v>1596</v>
      </c>
      <c r="G310" s="37"/>
      <c r="H310" s="37"/>
      <c r="I310" s="237"/>
      <c r="J310" s="37"/>
      <c r="K310" s="37"/>
      <c r="L310" s="41"/>
      <c r="M310" s="238"/>
      <c r="N310" s="239"/>
      <c r="O310" s="88"/>
      <c r="P310" s="88"/>
      <c r="Q310" s="88"/>
      <c r="R310" s="88"/>
      <c r="S310" s="88"/>
      <c r="T310" s="89"/>
      <c r="U310" s="35"/>
      <c r="V310" s="35"/>
      <c r="W310" s="35"/>
      <c r="X310" s="35"/>
      <c r="Y310" s="35"/>
      <c r="Z310" s="35"/>
      <c r="AA310" s="35"/>
      <c r="AB310" s="35"/>
      <c r="AC310" s="35"/>
      <c r="AD310" s="35"/>
      <c r="AE310" s="35"/>
      <c r="AT310" s="14" t="s">
        <v>275</v>
      </c>
      <c r="AU310" s="14" t="s">
        <v>81</v>
      </c>
    </row>
    <row r="311" s="2" customFormat="1" ht="24.15" customHeight="1">
      <c r="A311" s="35"/>
      <c r="B311" s="36"/>
      <c r="C311" s="222" t="s">
        <v>631</v>
      </c>
      <c r="D311" s="222" t="s">
        <v>269</v>
      </c>
      <c r="E311" s="223" t="s">
        <v>892</v>
      </c>
      <c r="F311" s="224" t="s">
        <v>893</v>
      </c>
      <c r="G311" s="225" t="s">
        <v>894</v>
      </c>
      <c r="H311" s="226">
        <v>2</v>
      </c>
      <c r="I311" s="227"/>
      <c r="J311" s="228">
        <f>ROUND(I311*H311,2)</f>
        <v>0</v>
      </c>
      <c r="K311" s="224" t="s">
        <v>273</v>
      </c>
      <c r="L311" s="41"/>
      <c r="M311" s="229" t="s">
        <v>1</v>
      </c>
      <c r="N311" s="230" t="s">
        <v>38</v>
      </c>
      <c r="O311" s="88"/>
      <c r="P311" s="231">
        <f>O311*H311</f>
        <v>0</v>
      </c>
      <c r="Q311" s="231">
        <v>0</v>
      </c>
      <c r="R311" s="231">
        <f>Q311*H311</f>
        <v>0</v>
      </c>
      <c r="S311" s="231">
        <v>0</v>
      </c>
      <c r="T311" s="232">
        <f>S311*H311</f>
        <v>0</v>
      </c>
      <c r="U311" s="35"/>
      <c r="V311" s="35"/>
      <c r="W311" s="35"/>
      <c r="X311" s="35"/>
      <c r="Y311" s="35"/>
      <c r="Z311" s="35"/>
      <c r="AA311" s="35"/>
      <c r="AB311" s="35"/>
      <c r="AC311" s="35"/>
      <c r="AD311" s="35"/>
      <c r="AE311" s="35"/>
      <c r="AR311" s="233" t="s">
        <v>274</v>
      </c>
      <c r="AT311" s="233" t="s">
        <v>269</v>
      </c>
      <c r="AU311" s="233" t="s">
        <v>81</v>
      </c>
      <c r="AY311" s="14" t="s">
        <v>266</v>
      </c>
      <c r="BE311" s="234">
        <f>IF(N311="základní",J311,0)</f>
        <v>0</v>
      </c>
      <c r="BF311" s="234">
        <f>IF(N311="snížená",J311,0)</f>
        <v>0</v>
      </c>
      <c r="BG311" s="234">
        <f>IF(N311="zákl. přenesená",J311,0)</f>
        <v>0</v>
      </c>
      <c r="BH311" s="234">
        <f>IF(N311="sníž. přenesená",J311,0)</f>
        <v>0</v>
      </c>
      <c r="BI311" s="234">
        <f>IF(N311="nulová",J311,0)</f>
        <v>0</v>
      </c>
      <c r="BJ311" s="14" t="s">
        <v>81</v>
      </c>
      <c r="BK311" s="234">
        <f>ROUND(I311*H311,2)</f>
        <v>0</v>
      </c>
      <c r="BL311" s="14" t="s">
        <v>274</v>
      </c>
      <c r="BM311" s="233" t="s">
        <v>637</v>
      </c>
    </row>
    <row r="312" s="2" customFormat="1" ht="16.5" customHeight="1">
      <c r="A312" s="35"/>
      <c r="B312" s="36"/>
      <c r="C312" s="222" t="s">
        <v>447</v>
      </c>
      <c r="D312" s="222" t="s">
        <v>269</v>
      </c>
      <c r="E312" s="223" t="s">
        <v>871</v>
      </c>
      <c r="F312" s="224" t="s">
        <v>1026</v>
      </c>
      <c r="G312" s="225" t="s">
        <v>894</v>
      </c>
      <c r="H312" s="226">
        <v>1</v>
      </c>
      <c r="I312" s="227"/>
      <c r="J312" s="228">
        <f>ROUND(I312*H312,2)</f>
        <v>0</v>
      </c>
      <c r="K312" s="224" t="s">
        <v>1</v>
      </c>
      <c r="L312" s="41"/>
      <c r="M312" s="229" t="s">
        <v>1</v>
      </c>
      <c r="N312" s="230" t="s">
        <v>38</v>
      </c>
      <c r="O312" s="88"/>
      <c r="P312" s="231">
        <f>O312*H312</f>
        <v>0</v>
      </c>
      <c r="Q312" s="231">
        <v>0</v>
      </c>
      <c r="R312" s="231">
        <f>Q312*H312</f>
        <v>0</v>
      </c>
      <c r="S312" s="231">
        <v>0</v>
      </c>
      <c r="T312" s="232">
        <f>S312*H312</f>
        <v>0</v>
      </c>
      <c r="U312" s="35"/>
      <c r="V312" s="35"/>
      <c r="W312" s="35"/>
      <c r="X312" s="35"/>
      <c r="Y312" s="35"/>
      <c r="Z312" s="35"/>
      <c r="AA312" s="35"/>
      <c r="AB312" s="35"/>
      <c r="AC312" s="35"/>
      <c r="AD312" s="35"/>
      <c r="AE312" s="35"/>
      <c r="AR312" s="233" t="s">
        <v>274</v>
      </c>
      <c r="AT312" s="233" t="s">
        <v>269</v>
      </c>
      <c r="AU312" s="233" t="s">
        <v>81</v>
      </c>
      <c r="AY312" s="14" t="s">
        <v>266</v>
      </c>
      <c r="BE312" s="234">
        <f>IF(N312="základní",J312,0)</f>
        <v>0</v>
      </c>
      <c r="BF312" s="234">
        <f>IF(N312="snížená",J312,0)</f>
        <v>0</v>
      </c>
      <c r="BG312" s="234">
        <f>IF(N312="zákl. přenesená",J312,0)</f>
        <v>0</v>
      </c>
      <c r="BH312" s="234">
        <f>IF(N312="sníž. přenesená",J312,0)</f>
        <v>0</v>
      </c>
      <c r="BI312" s="234">
        <f>IF(N312="nulová",J312,0)</f>
        <v>0</v>
      </c>
      <c r="BJ312" s="14" t="s">
        <v>81</v>
      </c>
      <c r="BK312" s="234">
        <f>ROUND(I312*H312,2)</f>
        <v>0</v>
      </c>
      <c r="BL312" s="14" t="s">
        <v>274</v>
      </c>
      <c r="BM312" s="233" t="s">
        <v>1613</v>
      </c>
    </row>
    <row r="313" s="2" customFormat="1" ht="90" customHeight="1">
      <c r="A313" s="35"/>
      <c r="B313" s="36"/>
      <c r="C313" s="222" t="s">
        <v>638</v>
      </c>
      <c r="D313" s="222" t="s">
        <v>269</v>
      </c>
      <c r="E313" s="223" t="s">
        <v>897</v>
      </c>
      <c r="F313" s="224" t="s">
        <v>898</v>
      </c>
      <c r="G313" s="225" t="s">
        <v>272</v>
      </c>
      <c r="H313" s="226">
        <v>8</v>
      </c>
      <c r="I313" s="227"/>
      <c r="J313" s="228">
        <f>ROUND(I313*H313,2)</f>
        <v>0</v>
      </c>
      <c r="K313" s="224" t="s">
        <v>273</v>
      </c>
      <c r="L313" s="41"/>
      <c r="M313" s="229" t="s">
        <v>1</v>
      </c>
      <c r="N313" s="230" t="s">
        <v>38</v>
      </c>
      <c r="O313" s="88"/>
      <c r="P313" s="231">
        <f>O313*H313</f>
        <v>0</v>
      </c>
      <c r="Q313" s="231">
        <v>0</v>
      </c>
      <c r="R313" s="231">
        <f>Q313*H313</f>
        <v>0</v>
      </c>
      <c r="S313" s="231">
        <v>0</v>
      </c>
      <c r="T313" s="232">
        <f>S313*H313</f>
        <v>0</v>
      </c>
      <c r="U313" s="35"/>
      <c r="V313" s="35"/>
      <c r="W313" s="35"/>
      <c r="X313" s="35"/>
      <c r="Y313" s="35"/>
      <c r="Z313" s="35"/>
      <c r="AA313" s="35"/>
      <c r="AB313" s="35"/>
      <c r="AC313" s="35"/>
      <c r="AD313" s="35"/>
      <c r="AE313" s="35"/>
      <c r="AR313" s="233" t="s">
        <v>274</v>
      </c>
      <c r="AT313" s="233" t="s">
        <v>269</v>
      </c>
      <c r="AU313" s="233" t="s">
        <v>81</v>
      </c>
      <c r="AY313" s="14" t="s">
        <v>266</v>
      </c>
      <c r="BE313" s="234">
        <f>IF(N313="základní",J313,0)</f>
        <v>0</v>
      </c>
      <c r="BF313" s="234">
        <f>IF(N313="snížená",J313,0)</f>
        <v>0</v>
      </c>
      <c r="BG313" s="234">
        <f>IF(N313="zákl. přenesená",J313,0)</f>
        <v>0</v>
      </c>
      <c r="BH313" s="234">
        <f>IF(N313="sníž. přenesená",J313,0)</f>
        <v>0</v>
      </c>
      <c r="BI313" s="234">
        <f>IF(N313="nulová",J313,0)</f>
        <v>0</v>
      </c>
      <c r="BJ313" s="14" t="s">
        <v>81</v>
      </c>
      <c r="BK313" s="234">
        <f>ROUND(I313*H313,2)</f>
        <v>0</v>
      </c>
      <c r="BL313" s="14" t="s">
        <v>274</v>
      </c>
      <c r="BM313" s="233" t="s">
        <v>645</v>
      </c>
    </row>
    <row r="314" s="2" customFormat="1">
      <c r="A314" s="35"/>
      <c r="B314" s="36"/>
      <c r="C314" s="37"/>
      <c r="D314" s="235" t="s">
        <v>275</v>
      </c>
      <c r="E314" s="37"/>
      <c r="F314" s="236" t="s">
        <v>900</v>
      </c>
      <c r="G314" s="37"/>
      <c r="H314" s="37"/>
      <c r="I314" s="237"/>
      <c r="J314" s="37"/>
      <c r="K314" s="37"/>
      <c r="L314" s="41"/>
      <c r="M314" s="238"/>
      <c r="N314" s="239"/>
      <c r="O314" s="88"/>
      <c r="P314" s="88"/>
      <c r="Q314" s="88"/>
      <c r="R314" s="88"/>
      <c r="S314" s="88"/>
      <c r="T314" s="89"/>
      <c r="U314" s="35"/>
      <c r="V314" s="35"/>
      <c r="W314" s="35"/>
      <c r="X314" s="35"/>
      <c r="Y314" s="35"/>
      <c r="Z314" s="35"/>
      <c r="AA314" s="35"/>
      <c r="AB314" s="35"/>
      <c r="AC314" s="35"/>
      <c r="AD314" s="35"/>
      <c r="AE314" s="35"/>
      <c r="AT314" s="14" t="s">
        <v>275</v>
      </c>
      <c r="AU314" s="14" t="s">
        <v>81</v>
      </c>
    </row>
    <row r="315" s="2" customFormat="1" ht="90" customHeight="1">
      <c r="A315" s="35"/>
      <c r="B315" s="36"/>
      <c r="C315" s="222" t="s">
        <v>452</v>
      </c>
      <c r="D315" s="222" t="s">
        <v>269</v>
      </c>
      <c r="E315" s="223" t="s">
        <v>901</v>
      </c>
      <c r="F315" s="224" t="s">
        <v>902</v>
      </c>
      <c r="G315" s="225" t="s">
        <v>272</v>
      </c>
      <c r="H315" s="226">
        <v>8</v>
      </c>
      <c r="I315" s="227"/>
      <c r="J315" s="228">
        <f>ROUND(I315*H315,2)</f>
        <v>0</v>
      </c>
      <c r="K315" s="224" t="s">
        <v>273</v>
      </c>
      <c r="L315" s="41"/>
      <c r="M315" s="229" t="s">
        <v>1</v>
      </c>
      <c r="N315" s="230" t="s">
        <v>38</v>
      </c>
      <c r="O315" s="88"/>
      <c r="P315" s="231">
        <f>O315*H315</f>
        <v>0</v>
      </c>
      <c r="Q315" s="231">
        <v>0</v>
      </c>
      <c r="R315" s="231">
        <f>Q315*H315</f>
        <v>0</v>
      </c>
      <c r="S315" s="231">
        <v>0</v>
      </c>
      <c r="T315" s="232">
        <f>S315*H315</f>
        <v>0</v>
      </c>
      <c r="U315" s="35"/>
      <c r="V315" s="35"/>
      <c r="W315" s="35"/>
      <c r="X315" s="35"/>
      <c r="Y315" s="35"/>
      <c r="Z315" s="35"/>
      <c r="AA315" s="35"/>
      <c r="AB315" s="35"/>
      <c r="AC315" s="35"/>
      <c r="AD315" s="35"/>
      <c r="AE315" s="35"/>
      <c r="AR315" s="233" t="s">
        <v>274</v>
      </c>
      <c r="AT315" s="233" t="s">
        <v>269</v>
      </c>
      <c r="AU315" s="233" t="s">
        <v>81</v>
      </c>
      <c r="AY315" s="14" t="s">
        <v>266</v>
      </c>
      <c r="BE315" s="234">
        <f>IF(N315="základní",J315,0)</f>
        <v>0</v>
      </c>
      <c r="BF315" s="234">
        <f>IF(N315="snížená",J315,0)</f>
        <v>0</v>
      </c>
      <c r="BG315" s="234">
        <f>IF(N315="zákl. přenesená",J315,0)</f>
        <v>0</v>
      </c>
      <c r="BH315" s="234">
        <f>IF(N315="sníž. přenesená",J315,0)</f>
        <v>0</v>
      </c>
      <c r="BI315" s="234">
        <f>IF(N315="nulová",J315,0)</f>
        <v>0</v>
      </c>
      <c r="BJ315" s="14" t="s">
        <v>81</v>
      </c>
      <c r="BK315" s="234">
        <f>ROUND(I315*H315,2)</f>
        <v>0</v>
      </c>
      <c r="BL315" s="14" t="s">
        <v>274</v>
      </c>
      <c r="BM315" s="233" t="s">
        <v>649</v>
      </c>
    </row>
    <row r="316" s="2" customFormat="1">
      <c r="A316" s="35"/>
      <c r="B316" s="36"/>
      <c r="C316" s="37"/>
      <c r="D316" s="235" t="s">
        <v>275</v>
      </c>
      <c r="E316" s="37"/>
      <c r="F316" s="236" t="s">
        <v>1028</v>
      </c>
      <c r="G316" s="37"/>
      <c r="H316" s="37"/>
      <c r="I316" s="237"/>
      <c r="J316" s="37"/>
      <c r="K316" s="37"/>
      <c r="L316" s="41"/>
      <c r="M316" s="254"/>
      <c r="N316" s="255"/>
      <c r="O316" s="256"/>
      <c r="P316" s="256"/>
      <c r="Q316" s="256"/>
      <c r="R316" s="256"/>
      <c r="S316" s="256"/>
      <c r="T316" s="257"/>
      <c r="U316" s="35"/>
      <c r="V316" s="35"/>
      <c r="W316" s="35"/>
      <c r="X316" s="35"/>
      <c r="Y316" s="35"/>
      <c r="Z316" s="35"/>
      <c r="AA316" s="35"/>
      <c r="AB316" s="35"/>
      <c r="AC316" s="35"/>
      <c r="AD316" s="35"/>
      <c r="AE316" s="35"/>
      <c r="AT316" s="14" t="s">
        <v>275</v>
      </c>
      <c r="AU316" s="14" t="s">
        <v>81</v>
      </c>
    </row>
    <row r="317" s="2" customFormat="1" ht="6.96" customHeight="1">
      <c r="A317" s="35"/>
      <c r="B317" s="63"/>
      <c r="C317" s="64"/>
      <c r="D317" s="64"/>
      <c r="E317" s="64"/>
      <c r="F317" s="64"/>
      <c r="G317" s="64"/>
      <c r="H317" s="64"/>
      <c r="I317" s="64"/>
      <c r="J317" s="64"/>
      <c r="K317" s="64"/>
      <c r="L317" s="41"/>
      <c r="M317" s="35"/>
      <c r="O317" s="35"/>
      <c r="P317" s="35"/>
      <c r="Q317" s="35"/>
      <c r="R317" s="35"/>
      <c r="S317" s="35"/>
      <c r="T317" s="35"/>
      <c r="U317" s="35"/>
      <c r="V317" s="35"/>
      <c r="W317" s="35"/>
      <c r="X317" s="35"/>
      <c r="Y317" s="35"/>
      <c r="Z317" s="35"/>
      <c r="AA317" s="35"/>
      <c r="AB317" s="35"/>
      <c r="AC317" s="35"/>
      <c r="AD317" s="35"/>
      <c r="AE317" s="35"/>
    </row>
  </sheetData>
  <sheetProtection sheet="1" autoFilter="0" formatColumns="0" formatRows="0" objects="1" scenarios="1" spinCount="100000" saltValue="UDwx9FucApnWGkVzYkVtZZzQ3F4cX3S0pJtKUBszaiM+eYzcPqQ8XHNFLtgYsHoevJt549UZ64byWvjTRRAc1Q==" hashValue="uDXKRzSoAZSrd7ETUPcRzAdFD4SrEDOppf0WVd2r0ntGrq/HLT9fHLSSZUJzsee6P3bmH3MhPi49i7D/SGJJgQ==" algorithmName="SHA-512" password="CC35"/>
  <autoFilter ref="C118:K316"/>
  <mergeCells count="9">
    <mergeCell ref="E7:H7"/>
    <mergeCell ref="E9:H9"/>
    <mergeCell ref="E18:H18"/>
    <mergeCell ref="E27:H27"/>
    <mergeCell ref="E85:H85"/>
    <mergeCell ref="E87:H87"/>
    <mergeCell ref="E109:H109"/>
    <mergeCell ref="E111:H111"/>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117</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1" customFormat="1" ht="12" customHeight="1">
      <c r="B8" s="17"/>
      <c r="D8" s="148" t="s">
        <v>240</v>
      </c>
      <c r="L8" s="17"/>
    </row>
    <row r="9" s="2" customFormat="1" ht="16.5" customHeight="1">
      <c r="A9" s="35"/>
      <c r="B9" s="41"/>
      <c r="C9" s="35"/>
      <c r="D9" s="35"/>
      <c r="E9" s="149" t="s">
        <v>1614</v>
      </c>
      <c r="F9" s="35"/>
      <c r="G9" s="35"/>
      <c r="H9" s="35"/>
      <c r="I9" s="35"/>
      <c r="J9" s="35"/>
      <c r="K9" s="35"/>
      <c r="L9" s="60"/>
      <c r="S9" s="35"/>
      <c r="T9" s="35"/>
      <c r="U9" s="35"/>
      <c r="V9" s="35"/>
      <c r="W9" s="35"/>
      <c r="X9" s="35"/>
      <c r="Y9" s="35"/>
      <c r="Z9" s="35"/>
      <c r="AA9" s="35"/>
      <c r="AB9" s="35"/>
      <c r="AC9" s="35"/>
      <c r="AD9" s="35"/>
      <c r="AE9" s="35"/>
    </row>
    <row r="10" s="2" customFormat="1" ht="12" customHeight="1">
      <c r="A10" s="35"/>
      <c r="B10" s="41"/>
      <c r="C10" s="35"/>
      <c r="D10" s="148" t="s">
        <v>1615</v>
      </c>
      <c r="E10" s="35"/>
      <c r="F10" s="35"/>
      <c r="G10" s="35"/>
      <c r="H10" s="35"/>
      <c r="I10" s="35"/>
      <c r="J10" s="35"/>
      <c r="K10" s="35"/>
      <c r="L10" s="60"/>
      <c r="S10" s="35"/>
      <c r="T10" s="35"/>
      <c r="U10" s="35"/>
      <c r="V10" s="35"/>
      <c r="W10" s="35"/>
      <c r="X10" s="35"/>
      <c r="Y10" s="35"/>
      <c r="Z10" s="35"/>
      <c r="AA10" s="35"/>
      <c r="AB10" s="35"/>
      <c r="AC10" s="35"/>
      <c r="AD10" s="35"/>
      <c r="AE10" s="35"/>
    </row>
    <row r="11" s="2" customFormat="1" ht="16.5" customHeight="1">
      <c r="A11" s="35"/>
      <c r="B11" s="41"/>
      <c r="C11" s="35"/>
      <c r="D11" s="35"/>
      <c r="E11" s="150" t="s">
        <v>1616</v>
      </c>
      <c r="F11" s="35"/>
      <c r="G11" s="35"/>
      <c r="H11" s="35"/>
      <c r="I11" s="35"/>
      <c r="J11" s="35"/>
      <c r="K11" s="35"/>
      <c r="L11" s="60"/>
      <c r="S11" s="35"/>
      <c r="T11" s="35"/>
      <c r="U11" s="35"/>
      <c r="V11" s="35"/>
      <c r="W11" s="35"/>
      <c r="X11" s="35"/>
      <c r="Y11" s="35"/>
      <c r="Z11" s="35"/>
      <c r="AA11" s="35"/>
      <c r="AB11" s="35"/>
      <c r="AC11" s="35"/>
      <c r="AD11" s="35"/>
      <c r="AE11" s="35"/>
    </row>
    <row r="12" s="2" customFormat="1">
      <c r="A12" s="35"/>
      <c r="B12" s="41"/>
      <c r="C12" s="35"/>
      <c r="D12" s="35"/>
      <c r="E12" s="35"/>
      <c r="F12" s="35"/>
      <c r="G12" s="35"/>
      <c r="H12" s="35"/>
      <c r="I12" s="35"/>
      <c r="J12" s="35"/>
      <c r="K12" s="35"/>
      <c r="L12" s="60"/>
      <c r="S12" s="35"/>
      <c r="T12" s="35"/>
      <c r="U12" s="35"/>
      <c r="V12" s="35"/>
      <c r="W12" s="35"/>
      <c r="X12" s="35"/>
      <c r="Y12" s="35"/>
      <c r="Z12" s="35"/>
      <c r="AA12" s="35"/>
      <c r="AB12" s="35"/>
      <c r="AC12" s="35"/>
      <c r="AD12" s="35"/>
      <c r="AE12" s="35"/>
    </row>
    <row r="13" s="2" customFormat="1" ht="12" customHeight="1">
      <c r="A13" s="35"/>
      <c r="B13" s="41"/>
      <c r="C13" s="35"/>
      <c r="D13" s="148" t="s">
        <v>18</v>
      </c>
      <c r="E13" s="35"/>
      <c r="F13" s="138" t="s">
        <v>1</v>
      </c>
      <c r="G13" s="35"/>
      <c r="H13" s="35"/>
      <c r="I13" s="148" t="s">
        <v>19</v>
      </c>
      <c r="J13" s="138" t="s">
        <v>1</v>
      </c>
      <c r="K13" s="35"/>
      <c r="L13" s="60"/>
      <c r="S13" s="35"/>
      <c r="T13" s="35"/>
      <c r="U13" s="35"/>
      <c r="V13" s="35"/>
      <c r="W13" s="35"/>
      <c r="X13" s="35"/>
      <c r="Y13" s="35"/>
      <c r="Z13" s="35"/>
      <c r="AA13" s="35"/>
      <c r="AB13" s="35"/>
      <c r="AC13" s="35"/>
      <c r="AD13" s="35"/>
      <c r="AE13" s="35"/>
    </row>
    <row r="14" s="2" customFormat="1" ht="12" customHeight="1">
      <c r="A14" s="35"/>
      <c r="B14" s="41"/>
      <c r="C14" s="35"/>
      <c r="D14" s="148" t="s">
        <v>20</v>
      </c>
      <c r="E14" s="35"/>
      <c r="F14" s="138" t="s">
        <v>21</v>
      </c>
      <c r="G14" s="35"/>
      <c r="H14" s="35"/>
      <c r="I14" s="148" t="s">
        <v>22</v>
      </c>
      <c r="J14" s="151" t="str">
        <f>'Rekapitulace stavby'!AN8</f>
        <v>9. 1. 2025</v>
      </c>
      <c r="K14" s="35"/>
      <c r="L14" s="60"/>
      <c r="S14" s="35"/>
      <c r="T14" s="35"/>
      <c r="U14" s="35"/>
      <c r="V14" s="35"/>
      <c r="W14" s="35"/>
      <c r="X14" s="35"/>
      <c r="Y14" s="35"/>
      <c r="Z14" s="35"/>
      <c r="AA14" s="35"/>
      <c r="AB14" s="35"/>
      <c r="AC14" s="35"/>
      <c r="AD14" s="35"/>
      <c r="AE14" s="35"/>
    </row>
    <row r="15" s="2" customFormat="1" ht="10.8" customHeight="1">
      <c r="A15" s="35"/>
      <c r="B15" s="41"/>
      <c r="C15" s="35"/>
      <c r="D15" s="35"/>
      <c r="E15" s="35"/>
      <c r="F15" s="35"/>
      <c r="G15" s="35"/>
      <c r="H15" s="35"/>
      <c r="I15" s="35"/>
      <c r="J15" s="35"/>
      <c r="K15" s="35"/>
      <c r="L15" s="60"/>
      <c r="S15" s="35"/>
      <c r="T15" s="35"/>
      <c r="U15" s="35"/>
      <c r="V15" s="35"/>
      <c r="W15" s="35"/>
      <c r="X15" s="35"/>
      <c r="Y15" s="35"/>
      <c r="Z15" s="35"/>
      <c r="AA15" s="35"/>
      <c r="AB15" s="35"/>
      <c r="AC15" s="35"/>
      <c r="AD15" s="35"/>
      <c r="AE15" s="35"/>
    </row>
    <row r="16" s="2" customFormat="1" ht="12" customHeight="1">
      <c r="A16" s="35"/>
      <c r="B16" s="41"/>
      <c r="C16" s="35"/>
      <c r="D16" s="148" t="s">
        <v>24</v>
      </c>
      <c r="E16" s="35"/>
      <c r="F16" s="35"/>
      <c r="G16" s="35"/>
      <c r="H16" s="35"/>
      <c r="I16" s="148" t="s">
        <v>25</v>
      </c>
      <c r="J16" s="138" t="str">
        <f>IF('Rekapitulace stavby'!AN10="","",'Rekapitulace stavby'!AN10)</f>
        <v/>
      </c>
      <c r="K16" s="35"/>
      <c r="L16" s="60"/>
      <c r="S16" s="35"/>
      <c r="T16" s="35"/>
      <c r="U16" s="35"/>
      <c r="V16" s="35"/>
      <c r="W16" s="35"/>
      <c r="X16" s="35"/>
      <c r="Y16" s="35"/>
      <c r="Z16" s="35"/>
      <c r="AA16" s="35"/>
      <c r="AB16" s="35"/>
      <c r="AC16" s="35"/>
      <c r="AD16" s="35"/>
      <c r="AE16" s="35"/>
    </row>
    <row r="17" s="2" customFormat="1" ht="18" customHeight="1">
      <c r="A17" s="35"/>
      <c r="B17" s="41"/>
      <c r="C17" s="35"/>
      <c r="D17" s="35"/>
      <c r="E17" s="138" t="str">
        <f>IF('Rekapitulace stavby'!E11="","",'Rekapitulace stavby'!E11)</f>
        <v xml:space="preserve"> </v>
      </c>
      <c r="F17" s="35"/>
      <c r="G17" s="35"/>
      <c r="H17" s="35"/>
      <c r="I17" s="148" t="s">
        <v>26</v>
      </c>
      <c r="J17" s="138" t="str">
        <f>IF('Rekapitulace stavby'!AN11="","",'Rekapitulace stavby'!AN11)</f>
        <v/>
      </c>
      <c r="K17" s="35"/>
      <c r="L17" s="60"/>
      <c r="S17" s="35"/>
      <c r="T17" s="35"/>
      <c r="U17" s="35"/>
      <c r="V17" s="35"/>
      <c r="W17" s="35"/>
      <c r="X17" s="35"/>
      <c r="Y17" s="35"/>
      <c r="Z17" s="35"/>
      <c r="AA17" s="35"/>
      <c r="AB17" s="35"/>
      <c r="AC17" s="35"/>
      <c r="AD17" s="35"/>
      <c r="AE17" s="35"/>
    </row>
    <row r="18" s="2" customFormat="1" ht="6.96" customHeight="1">
      <c r="A18" s="35"/>
      <c r="B18" s="41"/>
      <c r="C18" s="35"/>
      <c r="D18" s="35"/>
      <c r="E18" s="35"/>
      <c r="F18" s="35"/>
      <c r="G18" s="35"/>
      <c r="H18" s="35"/>
      <c r="I18" s="35"/>
      <c r="J18" s="35"/>
      <c r="K18" s="35"/>
      <c r="L18" s="60"/>
      <c r="S18" s="35"/>
      <c r="T18" s="35"/>
      <c r="U18" s="35"/>
      <c r="V18" s="35"/>
      <c r="W18" s="35"/>
      <c r="X18" s="35"/>
      <c r="Y18" s="35"/>
      <c r="Z18" s="35"/>
      <c r="AA18" s="35"/>
      <c r="AB18" s="35"/>
      <c r="AC18" s="35"/>
      <c r="AD18" s="35"/>
      <c r="AE18" s="35"/>
    </row>
    <row r="19" s="2" customFormat="1" ht="12" customHeight="1">
      <c r="A19" s="35"/>
      <c r="B19" s="41"/>
      <c r="C19" s="35"/>
      <c r="D19" s="148" t="s">
        <v>27</v>
      </c>
      <c r="E19" s="35"/>
      <c r="F19" s="35"/>
      <c r="G19" s="35"/>
      <c r="H19" s="35"/>
      <c r="I19" s="148" t="s">
        <v>25</v>
      </c>
      <c r="J19" s="30" t="str">
        <f>'Rekapitulace stavby'!AN13</f>
        <v>Vyplň údaj</v>
      </c>
      <c r="K19" s="35"/>
      <c r="L19" s="60"/>
      <c r="S19" s="35"/>
      <c r="T19" s="35"/>
      <c r="U19" s="35"/>
      <c r="V19" s="35"/>
      <c r="W19" s="35"/>
      <c r="X19" s="35"/>
      <c r="Y19" s="35"/>
      <c r="Z19" s="35"/>
      <c r="AA19" s="35"/>
      <c r="AB19" s="35"/>
      <c r="AC19" s="35"/>
      <c r="AD19" s="35"/>
      <c r="AE19" s="35"/>
    </row>
    <row r="20" s="2" customFormat="1" ht="18" customHeight="1">
      <c r="A20" s="35"/>
      <c r="B20" s="41"/>
      <c r="C20" s="35"/>
      <c r="D20" s="35"/>
      <c r="E20" s="30" t="str">
        <f>'Rekapitulace stavby'!E14</f>
        <v>Vyplň údaj</v>
      </c>
      <c r="F20" s="138"/>
      <c r="G20" s="138"/>
      <c r="H20" s="138"/>
      <c r="I20" s="148" t="s">
        <v>26</v>
      </c>
      <c r="J20" s="30" t="str">
        <f>'Rekapitulace stavby'!AN14</f>
        <v>Vyplň údaj</v>
      </c>
      <c r="K20" s="35"/>
      <c r="L20" s="60"/>
      <c r="S20" s="35"/>
      <c r="T20" s="35"/>
      <c r="U20" s="35"/>
      <c r="V20" s="35"/>
      <c r="W20" s="35"/>
      <c r="X20" s="35"/>
      <c r="Y20" s="35"/>
      <c r="Z20" s="35"/>
      <c r="AA20" s="35"/>
      <c r="AB20" s="35"/>
      <c r="AC20" s="35"/>
      <c r="AD20" s="35"/>
      <c r="AE20" s="35"/>
    </row>
    <row r="21" s="2" customFormat="1" ht="6.96" customHeight="1">
      <c r="A21" s="35"/>
      <c r="B21" s="41"/>
      <c r="C21" s="35"/>
      <c r="D21" s="35"/>
      <c r="E21" s="35"/>
      <c r="F21" s="35"/>
      <c r="G21" s="35"/>
      <c r="H21" s="35"/>
      <c r="I21" s="35"/>
      <c r="J21" s="35"/>
      <c r="K21" s="35"/>
      <c r="L21" s="60"/>
      <c r="S21" s="35"/>
      <c r="T21" s="35"/>
      <c r="U21" s="35"/>
      <c r="V21" s="35"/>
      <c r="W21" s="35"/>
      <c r="X21" s="35"/>
      <c r="Y21" s="35"/>
      <c r="Z21" s="35"/>
      <c r="AA21" s="35"/>
      <c r="AB21" s="35"/>
      <c r="AC21" s="35"/>
      <c r="AD21" s="35"/>
      <c r="AE21" s="35"/>
    </row>
    <row r="22" s="2" customFormat="1" ht="12" customHeight="1">
      <c r="A22" s="35"/>
      <c r="B22" s="41"/>
      <c r="C22" s="35"/>
      <c r="D22" s="148" t="s">
        <v>29</v>
      </c>
      <c r="E22" s="35"/>
      <c r="F22" s="35"/>
      <c r="G22" s="35"/>
      <c r="H22" s="35"/>
      <c r="I22" s="148" t="s">
        <v>25</v>
      </c>
      <c r="J22" s="138" t="str">
        <f>IF('Rekapitulace stavby'!AN16="","",'Rekapitulace stavby'!AN16)</f>
        <v/>
      </c>
      <c r="K22" s="35"/>
      <c r="L22" s="60"/>
      <c r="S22" s="35"/>
      <c r="T22" s="35"/>
      <c r="U22" s="35"/>
      <c r="V22" s="35"/>
      <c r="W22" s="35"/>
      <c r="X22" s="35"/>
      <c r="Y22" s="35"/>
      <c r="Z22" s="35"/>
      <c r="AA22" s="35"/>
      <c r="AB22" s="35"/>
      <c r="AC22" s="35"/>
      <c r="AD22" s="35"/>
      <c r="AE22" s="35"/>
    </row>
    <row r="23" s="2" customFormat="1" ht="18" customHeight="1">
      <c r="A23" s="35"/>
      <c r="B23" s="41"/>
      <c r="C23" s="35"/>
      <c r="D23" s="35"/>
      <c r="E23" s="138" t="str">
        <f>IF('Rekapitulace stavby'!E17="","",'Rekapitulace stavby'!E17)</f>
        <v xml:space="preserve"> </v>
      </c>
      <c r="F23" s="35"/>
      <c r="G23" s="35"/>
      <c r="H23" s="35"/>
      <c r="I23" s="148" t="s">
        <v>26</v>
      </c>
      <c r="J23" s="138" t="str">
        <f>IF('Rekapitulace stavby'!AN17="","",'Rekapitulace stavby'!AN17)</f>
        <v/>
      </c>
      <c r="K23" s="35"/>
      <c r="L23" s="60"/>
      <c r="S23" s="35"/>
      <c r="T23" s="35"/>
      <c r="U23" s="35"/>
      <c r="V23" s="35"/>
      <c r="W23" s="35"/>
      <c r="X23" s="35"/>
      <c r="Y23" s="35"/>
      <c r="Z23" s="35"/>
      <c r="AA23" s="35"/>
      <c r="AB23" s="35"/>
      <c r="AC23" s="35"/>
      <c r="AD23" s="35"/>
      <c r="AE23" s="35"/>
    </row>
    <row r="24" s="2" customFormat="1" ht="6.96" customHeight="1">
      <c r="A24" s="35"/>
      <c r="B24" s="41"/>
      <c r="C24" s="35"/>
      <c r="D24" s="35"/>
      <c r="E24" s="35"/>
      <c r="F24" s="35"/>
      <c r="G24" s="35"/>
      <c r="H24" s="35"/>
      <c r="I24" s="35"/>
      <c r="J24" s="35"/>
      <c r="K24" s="35"/>
      <c r="L24" s="60"/>
      <c r="S24" s="35"/>
      <c r="T24" s="35"/>
      <c r="U24" s="35"/>
      <c r="V24" s="35"/>
      <c r="W24" s="35"/>
      <c r="X24" s="35"/>
      <c r="Y24" s="35"/>
      <c r="Z24" s="35"/>
      <c r="AA24" s="35"/>
      <c r="AB24" s="35"/>
      <c r="AC24" s="35"/>
      <c r="AD24" s="35"/>
      <c r="AE24" s="35"/>
    </row>
    <row r="25" s="2" customFormat="1" ht="12" customHeight="1">
      <c r="A25" s="35"/>
      <c r="B25" s="41"/>
      <c r="C25" s="35"/>
      <c r="D25" s="148" t="s">
        <v>31</v>
      </c>
      <c r="E25" s="35"/>
      <c r="F25" s="35"/>
      <c r="G25" s="35"/>
      <c r="H25" s="35"/>
      <c r="I25" s="148" t="s">
        <v>25</v>
      </c>
      <c r="J25" s="138" t="str">
        <f>IF('Rekapitulace stavby'!AN19="","",'Rekapitulace stavby'!AN19)</f>
        <v/>
      </c>
      <c r="K25" s="35"/>
      <c r="L25" s="60"/>
      <c r="S25" s="35"/>
      <c r="T25" s="35"/>
      <c r="U25" s="35"/>
      <c r="V25" s="35"/>
      <c r="W25" s="35"/>
      <c r="X25" s="35"/>
      <c r="Y25" s="35"/>
      <c r="Z25" s="35"/>
      <c r="AA25" s="35"/>
      <c r="AB25" s="35"/>
      <c r="AC25" s="35"/>
      <c r="AD25" s="35"/>
      <c r="AE25" s="35"/>
    </row>
    <row r="26" s="2" customFormat="1" ht="18" customHeight="1">
      <c r="A26" s="35"/>
      <c r="B26" s="41"/>
      <c r="C26" s="35"/>
      <c r="D26" s="35"/>
      <c r="E26" s="138" t="str">
        <f>IF('Rekapitulace stavby'!E20="","",'Rekapitulace stavby'!E20)</f>
        <v xml:space="preserve"> </v>
      </c>
      <c r="F26" s="35"/>
      <c r="G26" s="35"/>
      <c r="H26" s="35"/>
      <c r="I26" s="148" t="s">
        <v>26</v>
      </c>
      <c r="J26" s="138" t="str">
        <f>IF('Rekapitulace stavby'!AN20="","",'Rekapitulace stavby'!AN20)</f>
        <v/>
      </c>
      <c r="K26" s="35"/>
      <c r="L26" s="60"/>
      <c r="S26" s="35"/>
      <c r="T26" s="35"/>
      <c r="U26" s="35"/>
      <c r="V26" s="35"/>
      <c r="W26" s="35"/>
      <c r="X26" s="35"/>
      <c r="Y26" s="35"/>
      <c r="Z26" s="35"/>
      <c r="AA26" s="35"/>
      <c r="AB26" s="35"/>
      <c r="AC26" s="35"/>
      <c r="AD26" s="35"/>
      <c r="AE26" s="35"/>
    </row>
    <row r="27" s="2" customFormat="1" ht="6.96" customHeight="1">
      <c r="A27" s="35"/>
      <c r="B27" s="41"/>
      <c r="C27" s="35"/>
      <c r="D27" s="35"/>
      <c r="E27" s="35"/>
      <c r="F27" s="35"/>
      <c r="G27" s="35"/>
      <c r="H27" s="35"/>
      <c r="I27" s="35"/>
      <c r="J27" s="35"/>
      <c r="K27" s="35"/>
      <c r="L27" s="60"/>
      <c r="S27" s="35"/>
      <c r="T27" s="35"/>
      <c r="U27" s="35"/>
      <c r="V27" s="35"/>
      <c r="W27" s="35"/>
      <c r="X27" s="35"/>
      <c r="Y27" s="35"/>
      <c r="Z27" s="35"/>
      <c r="AA27" s="35"/>
      <c r="AB27" s="35"/>
      <c r="AC27" s="35"/>
      <c r="AD27" s="35"/>
      <c r="AE27" s="35"/>
    </row>
    <row r="28" s="2" customFormat="1" ht="12" customHeight="1">
      <c r="A28" s="35"/>
      <c r="B28" s="41"/>
      <c r="C28" s="35"/>
      <c r="D28" s="148" t="s">
        <v>32</v>
      </c>
      <c r="E28" s="35"/>
      <c r="F28" s="35"/>
      <c r="G28" s="35"/>
      <c r="H28" s="35"/>
      <c r="I28" s="35"/>
      <c r="J28" s="35"/>
      <c r="K28" s="35"/>
      <c r="L28" s="60"/>
      <c r="S28" s="35"/>
      <c r="T28" s="35"/>
      <c r="U28" s="35"/>
      <c r="V28" s="35"/>
      <c r="W28" s="35"/>
      <c r="X28" s="35"/>
      <c r="Y28" s="35"/>
      <c r="Z28" s="35"/>
      <c r="AA28" s="35"/>
      <c r="AB28" s="35"/>
      <c r="AC28" s="35"/>
      <c r="AD28" s="35"/>
      <c r="AE28" s="35"/>
    </row>
    <row r="29" s="8" customFormat="1" ht="16.5" customHeight="1">
      <c r="A29" s="152"/>
      <c r="B29" s="153"/>
      <c r="C29" s="152"/>
      <c r="D29" s="152"/>
      <c r="E29" s="154" t="s">
        <v>1</v>
      </c>
      <c r="F29" s="154"/>
      <c r="G29" s="154"/>
      <c r="H29" s="154"/>
      <c r="I29" s="152"/>
      <c r="J29" s="152"/>
      <c r="K29" s="152"/>
      <c r="L29" s="155"/>
      <c r="S29" s="152"/>
      <c r="T29" s="152"/>
      <c r="U29" s="152"/>
      <c r="V29" s="152"/>
      <c r="W29" s="152"/>
      <c r="X29" s="152"/>
      <c r="Y29" s="152"/>
      <c r="Z29" s="152"/>
      <c r="AA29" s="152"/>
      <c r="AB29" s="152"/>
      <c r="AC29" s="152"/>
      <c r="AD29" s="152"/>
      <c r="AE29" s="152"/>
    </row>
    <row r="30" s="2" customFormat="1" ht="6.96" customHeight="1">
      <c r="A30" s="35"/>
      <c r="B30" s="41"/>
      <c r="C30" s="35"/>
      <c r="D30" s="35"/>
      <c r="E30" s="35"/>
      <c r="F30" s="35"/>
      <c r="G30" s="35"/>
      <c r="H30" s="35"/>
      <c r="I30" s="35"/>
      <c r="J30" s="35"/>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25.44" customHeight="1">
      <c r="A32" s="35"/>
      <c r="B32" s="41"/>
      <c r="C32" s="35"/>
      <c r="D32" s="157" t="s">
        <v>33</v>
      </c>
      <c r="E32" s="35"/>
      <c r="F32" s="35"/>
      <c r="G32" s="35"/>
      <c r="H32" s="35"/>
      <c r="I32" s="35"/>
      <c r="J32" s="158">
        <f>ROUND(J120, 2)</f>
        <v>0</v>
      </c>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14.4" customHeight="1">
      <c r="A34" s="35"/>
      <c r="B34" s="41"/>
      <c r="C34" s="35"/>
      <c r="D34" s="35"/>
      <c r="E34" s="35"/>
      <c r="F34" s="159" t="s">
        <v>35</v>
      </c>
      <c r="G34" s="35"/>
      <c r="H34" s="35"/>
      <c r="I34" s="159" t="s">
        <v>34</v>
      </c>
      <c r="J34" s="159" t="s">
        <v>36</v>
      </c>
      <c r="K34" s="35"/>
      <c r="L34" s="60"/>
      <c r="S34" s="35"/>
      <c r="T34" s="35"/>
      <c r="U34" s="35"/>
      <c r="V34" s="35"/>
      <c r="W34" s="35"/>
      <c r="X34" s="35"/>
      <c r="Y34" s="35"/>
      <c r="Z34" s="35"/>
      <c r="AA34" s="35"/>
      <c r="AB34" s="35"/>
      <c r="AC34" s="35"/>
      <c r="AD34" s="35"/>
      <c r="AE34" s="35"/>
    </row>
    <row r="35" s="2" customFormat="1" ht="14.4" customHeight="1">
      <c r="A35" s="35"/>
      <c r="B35" s="41"/>
      <c r="C35" s="35"/>
      <c r="D35" s="160" t="s">
        <v>37</v>
      </c>
      <c r="E35" s="148" t="s">
        <v>38</v>
      </c>
      <c r="F35" s="161">
        <f>ROUND((SUM(BE120:BE234)),  2)</f>
        <v>0</v>
      </c>
      <c r="G35" s="35"/>
      <c r="H35" s="35"/>
      <c r="I35" s="162">
        <v>0.20999999999999999</v>
      </c>
      <c r="J35" s="161">
        <f>ROUND(((SUM(BE120:BE234))*I35),  2)</f>
        <v>0</v>
      </c>
      <c r="K35" s="35"/>
      <c r="L35" s="60"/>
      <c r="S35" s="35"/>
      <c r="T35" s="35"/>
      <c r="U35" s="35"/>
      <c r="V35" s="35"/>
      <c r="W35" s="35"/>
      <c r="X35" s="35"/>
      <c r="Y35" s="35"/>
      <c r="Z35" s="35"/>
      <c r="AA35" s="35"/>
      <c r="AB35" s="35"/>
      <c r="AC35" s="35"/>
      <c r="AD35" s="35"/>
      <c r="AE35" s="35"/>
    </row>
    <row r="36" s="2" customFormat="1" ht="14.4" customHeight="1">
      <c r="A36" s="35"/>
      <c r="B36" s="41"/>
      <c r="C36" s="35"/>
      <c r="D36" s="35"/>
      <c r="E36" s="148" t="s">
        <v>39</v>
      </c>
      <c r="F36" s="161">
        <f>ROUND((SUM(BF120:BF234)),  2)</f>
        <v>0</v>
      </c>
      <c r="G36" s="35"/>
      <c r="H36" s="35"/>
      <c r="I36" s="162">
        <v>0.12</v>
      </c>
      <c r="J36" s="161">
        <f>ROUND(((SUM(BF120:BF234))*I36),  2)</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40</v>
      </c>
      <c r="F37" s="161">
        <f>ROUND((SUM(BG120:BG234)),  2)</f>
        <v>0</v>
      </c>
      <c r="G37" s="35"/>
      <c r="H37" s="35"/>
      <c r="I37" s="162">
        <v>0.20999999999999999</v>
      </c>
      <c r="J37" s="161">
        <f>0</f>
        <v>0</v>
      </c>
      <c r="K37" s="35"/>
      <c r="L37" s="60"/>
      <c r="S37" s="35"/>
      <c r="T37" s="35"/>
      <c r="U37" s="35"/>
      <c r="V37" s="35"/>
      <c r="W37" s="35"/>
      <c r="X37" s="35"/>
      <c r="Y37" s="35"/>
      <c r="Z37" s="35"/>
      <c r="AA37" s="35"/>
      <c r="AB37" s="35"/>
      <c r="AC37" s="35"/>
      <c r="AD37" s="35"/>
      <c r="AE37" s="35"/>
    </row>
    <row r="38" hidden="1" s="2" customFormat="1" ht="14.4" customHeight="1">
      <c r="A38" s="35"/>
      <c r="B38" s="41"/>
      <c r="C38" s="35"/>
      <c r="D38" s="35"/>
      <c r="E38" s="148" t="s">
        <v>41</v>
      </c>
      <c r="F38" s="161">
        <f>ROUND((SUM(BH120:BH234)),  2)</f>
        <v>0</v>
      </c>
      <c r="G38" s="35"/>
      <c r="H38" s="35"/>
      <c r="I38" s="162">
        <v>0.12</v>
      </c>
      <c r="J38" s="161">
        <f>0</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42</v>
      </c>
      <c r="F39" s="161">
        <f>ROUND((SUM(BI120:BI234)),  2)</f>
        <v>0</v>
      </c>
      <c r="G39" s="35"/>
      <c r="H39" s="35"/>
      <c r="I39" s="162">
        <v>0</v>
      </c>
      <c r="J39" s="161">
        <f>0</f>
        <v>0</v>
      </c>
      <c r="K39" s="35"/>
      <c r="L39" s="60"/>
      <c r="S39" s="35"/>
      <c r="T39" s="35"/>
      <c r="U39" s="35"/>
      <c r="V39" s="35"/>
      <c r="W39" s="35"/>
      <c r="X39" s="35"/>
      <c r="Y39" s="35"/>
      <c r="Z39" s="35"/>
      <c r="AA39" s="35"/>
      <c r="AB39" s="35"/>
      <c r="AC39" s="35"/>
      <c r="AD39" s="35"/>
      <c r="AE39" s="35"/>
    </row>
    <row r="40" s="2" customFormat="1" ht="6.96"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2" customFormat="1" ht="25.44" customHeight="1">
      <c r="A41" s="35"/>
      <c r="B41" s="41"/>
      <c r="C41" s="163"/>
      <c r="D41" s="164" t="s">
        <v>43</v>
      </c>
      <c r="E41" s="165"/>
      <c r="F41" s="165"/>
      <c r="G41" s="166" t="s">
        <v>44</v>
      </c>
      <c r="H41" s="167" t="s">
        <v>45</v>
      </c>
      <c r="I41" s="165"/>
      <c r="J41" s="168">
        <f>SUM(J32:J39)</f>
        <v>0</v>
      </c>
      <c r="K41" s="169"/>
      <c r="L41" s="60"/>
      <c r="S41" s="35"/>
      <c r="T41" s="35"/>
      <c r="U41" s="35"/>
      <c r="V41" s="35"/>
      <c r="W41" s="35"/>
      <c r="X41" s="35"/>
      <c r="Y41" s="35"/>
      <c r="Z41" s="35"/>
      <c r="AA41" s="35"/>
      <c r="AB41" s="35"/>
      <c r="AC41" s="35"/>
      <c r="AD41" s="35"/>
      <c r="AE41" s="35"/>
    </row>
    <row r="42" s="2" customFormat="1" ht="14.4"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2" customFormat="1" ht="16.5" customHeight="1">
      <c r="A87" s="35"/>
      <c r="B87" s="36"/>
      <c r="C87" s="37"/>
      <c r="D87" s="37"/>
      <c r="E87" s="181" t="s">
        <v>1614</v>
      </c>
      <c r="F87" s="37"/>
      <c r="G87" s="37"/>
      <c r="H87" s="37"/>
      <c r="I87" s="37"/>
      <c r="J87" s="37"/>
      <c r="K87" s="37"/>
      <c r="L87" s="60"/>
      <c r="S87" s="35"/>
      <c r="T87" s="35"/>
      <c r="U87" s="35"/>
      <c r="V87" s="35"/>
      <c r="W87" s="35"/>
      <c r="X87" s="35"/>
      <c r="Y87" s="35"/>
      <c r="Z87" s="35"/>
      <c r="AA87" s="35"/>
      <c r="AB87" s="35"/>
      <c r="AC87" s="35"/>
      <c r="AD87" s="35"/>
      <c r="AE87" s="35"/>
    </row>
    <row r="88" s="2" customFormat="1" ht="12" customHeight="1">
      <c r="A88" s="35"/>
      <c r="B88" s="36"/>
      <c r="C88" s="29" t="s">
        <v>1615</v>
      </c>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6.5" customHeight="1">
      <c r="A89" s="35"/>
      <c r="B89" s="36"/>
      <c r="C89" s="37"/>
      <c r="D89" s="37"/>
      <c r="E89" s="73" t="str">
        <f>E11</f>
        <v>01 - Sborník ÚOŽI</v>
      </c>
      <c r="F89" s="37"/>
      <c r="G89" s="37"/>
      <c r="H89" s="37"/>
      <c r="I89" s="37"/>
      <c r="J89" s="37"/>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2" customHeight="1">
      <c r="A91" s="35"/>
      <c r="B91" s="36"/>
      <c r="C91" s="29" t="s">
        <v>20</v>
      </c>
      <c r="D91" s="37"/>
      <c r="E91" s="37"/>
      <c r="F91" s="24" t="str">
        <f>F14</f>
        <v xml:space="preserve"> </v>
      </c>
      <c r="G91" s="37"/>
      <c r="H91" s="37"/>
      <c r="I91" s="29" t="s">
        <v>22</v>
      </c>
      <c r="J91" s="76" t="str">
        <f>IF(J14="","",J14)</f>
        <v>9. 1. 2025</v>
      </c>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5.15" customHeight="1">
      <c r="A93" s="35"/>
      <c r="B93" s="36"/>
      <c r="C93" s="29" t="s">
        <v>24</v>
      </c>
      <c r="D93" s="37"/>
      <c r="E93" s="37"/>
      <c r="F93" s="24" t="str">
        <f>E17</f>
        <v xml:space="preserve"> </v>
      </c>
      <c r="G93" s="37"/>
      <c r="H93" s="37"/>
      <c r="I93" s="29" t="s">
        <v>29</v>
      </c>
      <c r="J93" s="33" t="str">
        <f>E23</f>
        <v xml:space="preserve"> </v>
      </c>
      <c r="K93" s="37"/>
      <c r="L93" s="60"/>
      <c r="S93" s="35"/>
      <c r="T93" s="35"/>
      <c r="U93" s="35"/>
      <c r="V93" s="35"/>
      <c r="W93" s="35"/>
      <c r="X93" s="35"/>
      <c r="Y93" s="35"/>
      <c r="Z93" s="35"/>
      <c r="AA93" s="35"/>
      <c r="AB93" s="35"/>
      <c r="AC93" s="35"/>
      <c r="AD93" s="35"/>
      <c r="AE93" s="35"/>
    </row>
    <row r="94" s="2" customFormat="1" ht="15.15" customHeight="1">
      <c r="A94" s="35"/>
      <c r="B94" s="36"/>
      <c r="C94" s="29" t="s">
        <v>27</v>
      </c>
      <c r="D94" s="37"/>
      <c r="E94" s="37"/>
      <c r="F94" s="24" t="str">
        <f>IF(E20="","",E20)</f>
        <v>Vyplň údaj</v>
      </c>
      <c r="G94" s="37"/>
      <c r="H94" s="37"/>
      <c r="I94" s="29" t="s">
        <v>31</v>
      </c>
      <c r="J94" s="33" t="str">
        <f>E26</f>
        <v xml:space="preserve"> </v>
      </c>
      <c r="K94" s="37"/>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9.28" customHeight="1">
      <c r="A96" s="35"/>
      <c r="B96" s="36"/>
      <c r="C96" s="182" t="s">
        <v>243</v>
      </c>
      <c r="D96" s="183"/>
      <c r="E96" s="183"/>
      <c r="F96" s="183"/>
      <c r="G96" s="183"/>
      <c r="H96" s="183"/>
      <c r="I96" s="183"/>
      <c r="J96" s="184" t="s">
        <v>244</v>
      </c>
      <c r="K96" s="183"/>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2.8" customHeight="1">
      <c r="A98" s="35"/>
      <c r="B98" s="36"/>
      <c r="C98" s="185" t="s">
        <v>245</v>
      </c>
      <c r="D98" s="37"/>
      <c r="E98" s="37"/>
      <c r="F98" s="37"/>
      <c r="G98" s="37"/>
      <c r="H98" s="37"/>
      <c r="I98" s="37"/>
      <c r="J98" s="107">
        <f>J120</f>
        <v>0</v>
      </c>
      <c r="K98" s="37"/>
      <c r="L98" s="60"/>
      <c r="S98" s="35"/>
      <c r="T98" s="35"/>
      <c r="U98" s="35"/>
      <c r="V98" s="35"/>
      <c r="W98" s="35"/>
      <c r="X98" s="35"/>
      <c r="Y98" s="35"/>
      <c r="Z98" s="35"/>
      <c r="AA98" s="35"/>
      <c r="AB98" s="35"/>
      <c r="AC98" s="35"/>
      <c r="AD98" s="35"/>
      <c r="AE98" s="35"/>
      <c r="AU98" s="14" t="s">
        <v>246</v>
      </c>
    </row>
    <row r="99" s="2" customFormat="1" ht="21.84"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6.96" customHeight="1">
      <c r="A100" s="35"/>
      <c r="B100" s="63"/>
      <c r="C100" s="64"/>
      <c r="D100" s="64"/>
      <c r="E100" s="64"/>
      <c r="F100" s="64"/>
      <c r="G100" s="64"/>
      <c r="H100" s="64"/>
      <c r="I100" s="64"/>
      <c r="J100" s="64"/>
      <c r="K100" s="64"/>
      <c r="L100" s="60"/>
      <c r="S100" s="35"/>
      <c r="T100" s="35"/>
      <c r="U100" s="35"/>
      <c r="V100" s="35"/>
      <c r="W100" s="35"/>
      <c r="X100" s="35"/>
      <c r="Y100" s="35"/>
      <c r="Z100" s="35"/>
      <c r="AA100" s="35"/>
      <c r="AB100" s="35"/>
      <c r="AC100" s="35"/>
      <c r="AD100" s="35"/>
      <c r="AE100" s="35"/>
    </row>
    <row r="104" s="2" customFormat="1" ht="6.96" customHeight="1">
      <c r="A104" s="35"/>
      <c r="B104" s="65"/>
      <c r="C104" s="66"/>
      <c r="D104" s="66"/>
      <c r="E104" s="66"/>
      <c r="F104" s="66"/>
      <c r="G104" s="66"/>
      <c r="H104" s="66"/>
      <c r="I104" s="66"/>
      <c r="J104" s="66"/>
      <c r="K104" s="66"/>
      <c r="L104" s="60"/>
      <c r="S104" s="35"/>
      <c r="T104" s="35"/>
      <c r="U104" s="35"/>
      <c r="V104" s="35"/>
      <c r="W104" s="35"/>
      <c r="X104" s="35"/>
      <c r="Y104" s="35"/>
      <c r="Z104" s="35"/>
      <c r="AA104" s="35"/>
      <c r="AB104" s="35"/>
      <c r="AC104" s="35"/>
      <c r="AD104" s="35"/>
      <c r="AE104" s="35"/>
    </row>
    <row r="105" s="2" customFormat="1" ht="24.96" customHeight="1">
      <c r="A105" s="35"/>
      <c r="B105" s="36"/>
      <c r="C105" s="20" t="s">
        <v>251</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6.96" customHeight="1">
      <c r="A106" s="35"/>
      <c r="B106" s="36"/>
      <c r="C106" s="37"/>
      <c r="D106" s="37"/>
      <c r="E106" s="37"/>
      <c r="F106" s="37"/>
      <c r="G106" s="37"/>
      <c r="H106" s="37"/>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16</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181" t="str">
        <f>E7</f>
        <v>Cyklická obnova trati v úseku Choceň (včetně) – Pardubice (mimo)</v>
      </c>
      <c r="F108" s="29"/>
      <c r="G108" s="29"/>
      <c r="H108" s="29"/>
      <c r="I108" s="37"/>
      <c r="J108" s="37"/>
      <c r="K108" s="37"/>
      <c r="L108" s="60"/>
      <c r="S108" s="35"/>
      <c r="T108" s="35"/>
      <c r="U108" s="35"/>
      <c r="V108" s="35"/>
      <c r="W108" s="35"/>
      <c r="X108" s="35"/>
      <c r="Y108" s="35"/>
      <c r="Z108" s="35"/>
      <c r="AA108" s="35"/>
      <c r="AB108" s="35"/>
      <c r="AC108" s="35"/>
      <c r="AD108" s="35"/>
      <c r="AE108" s="35"/>
    </row>
    <row r="109" s="1" customFormat="1" ht="12" customHeight="1">
      <c r="B109" s="18"/>
      <c r="C109" s="29" t="s">
        <v>240</v>
      </c>
      <c r="D109" s="19"/>
      <c r="E109" s="19"/>
      <c r="F109" s="19"/>
      <c r="G109" s="19"/>
      <c r="H109" s="19"/>
      <c r="I109" s="19"/>
      <c r="J109" s="19"/>
      <c r="K109" s="19"/>
      <c r="L109" s="17"/>
    </row>
    <row r="110" s="2" customFormat="1" ht="16.5" customHeight="1">
      <c r="A110" s="35"/>
      <c r="B110" s="36"/>
      <c r="C110" s="37"/>
      <c r="D110" s="37"/>
      <c r="E110" s="181" t="s">
        <v>1614</v>
      </c>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1615</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73" t="str">
        <f>E11</f>
        <v>01 - Sborník ÚOŽI</v>
      </c>
      <c r="F112" s="37"/>
      <c r="G112" s="37"/>
      <c r="H112" s="37"/>
      <c r="I112" s="37"/>
      <c r="J112" s="37"/>
      <c r="K112" s="37"/>
      <c r="L112" s="60"/>
      <c r="S112" s="35"/>
      <c r="T112" s="35"/>
      <c r="U112" s="35"/>
      <c r="V112" s="35"/>
      <c r="W112" s="35"/>
      <c r="X112" s="35"/>
      <c r="Y112" s="35"/>
      <c r="Z112" s="35"/>
      <c r="AA112" s="35"/>
      <c r="AB112" s="35"/>
      <c r="AC112" s="35"/>
      <c r="AD112" s="35"/>
      <c r="AE112" s="35"/>
    </row>
    <row r="113" s="2" customFormat="1" ht="6.96" customHeight="1">
      <c r="A113" s="35"/>
      <c r="B113" s="36"/>
      <c r="C113" s="37"/>
      <c r="D113" s="37"/>
      <c r="E113" s="37"/>
      <c r="F113" s="37"/>
      <c r="G113" s="37"/>
      <c r="H113" s="37"/>
      <c r="I113" s="37"/>
      <c r="J113" s="37"/>
      <c r="K113" s="37"/>
      <c r="L113" s="60"/>
      <c r="S113" s="35"/>
      <c r="T113" s="35"/>
      <c r="U113" s="35"/>
      <c r="V113" s="35"/>
      <c r="W113" s="35"/>
      <c r="X113" s="35"/>
      <c r="Y113" s="35"/>
      <c r="Z113" s="35"/>
      <c r="AA113" s="35"/>
      <c r="AB113" s="35"/>
      <c r="AC113" s="35"/>
      <c r="AD113" s="35"/>
      <c r="AE113" s="35"/>
    </row>
    <row r="114" s="2" customFormat="1" ht="12" customHeight="1">
      <c r="A114" s="35"/>
      <c r="B114" s="36"/>
      <c r="C114" s="29" t="s">
        <v>20</v>
      </c>
      <c r="D114" s="37"/>
      <c r="E114" s="37"/>
      <c r="F114" s="24" t="str">
        <f>F14</f>
        <v xml:space="preserve"> </v>
      </c>
      <c r="G114" s="37"/>
      <c r="H114" s="37"/>
      <c r="I114" s="29" t="s">
        <v>22</v>
      </c>
      <c r="J114" s="76" t="str">
        <f>IF(J14="","",J14)</f>
        <v>9. 1. 2025</v>
      </c>
      <c r="K114" s="37"/>
      <c r="L114" s="60"/>
      <c r="S114" s="35"/>
      <c r="T114" s="35"/>
      <c r="U114" s="35"/>
      <c r="V114" s="35"/>
      <c r="W114" s="35"/>
      <c r="X114" s="35"/>
      <c r="Y114" s="35"/>
      <c r="Z114" s="35"/>
      <c r="AA114" s="35"/>
      <c r="AB114" s="35"/>
      <c r="AC114" s="35"/>
      <c r="AD114" s="35"/>
      <c r="AE114" s="35"/>
    </row>
    <row r="115" s="2" customFormat="1" ht="6.96" customHeight="1">
      <c r="A115" s="35"/>
      <c r="B115" s="36"/>
      <c r="C115" s="37"/>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5.15" customHeight="1">
      <c r="A116" s="35"/>
      <c r="B116" s="36"/>
      <c r="C116" s="29" t="s">
        <v>24</v>
      </c>
      <c r="D116" s="37"/>
      <c r="E116" s="37"/>
      <c r="F116" s="24" t="str">
        <f>E17</f>
        <v xml:space="preserve"> </v>
      </c>
      <c r="G116" s="37"/>
      <c r="H116" s="37"/>
      <c r="I116" s="29" t="s">
        <v>29</v>
      </c>
      <c r="J116" s="33" t="str">
        <f>E23</f>
        <v xml:space="preserve"> </v>
      </c>
      <c r="K116" s="37"/>
      <c r="L116" s="60"/>
      <c r="S116" s="35"/>
      <c r="T116" s="35"/>
      <c r="U116" s="35"/>
      <c r="V116" s="35"/>
      <c r="W116" s="35"/>
      <c r="X116" s="35"/>
      <c r="Y116" s="35"/>
      <c r="Z116" s="35"/>
      <c r="AA116" s="35"/>
      <c r="AB116" s="35"/>
      <c r="AC116" s="35"/>
      <c r="AD116" s="35"/>
      <c r="AE116" s="35"/>
    </row>
    <row r="117" s="2" customFormat="1" ht="15.15" customHeight="1">
      <c r="A117" s="35"/>
      <c r="B117" s="36"/>
      <c r="C117" s="29" t="s">
        <v>27</v>
      </c>
      <c r="D117" s="37"/>
      <c r="E117" s="37"/>
      <c r="F117" s="24" t="str">
        <f>IF(E20="","",E20)</f>
        <v>Vyplň údaj</v>
      </c>
      <c r="G117" s="37"/>
      <c r="H117" s="37"/>
      <c r="I117" s="29" t="s">
        <v>31</v>
      </c>
      <c r="J117" s="33" t="str">
        <f>E26</f>
        <v xml:space="preserve"> </v>
      </c>
      <c r="K117" s="37"/>
      <c r="L117" s="60"/>
      <c r="S117" s="35"/>
      <c r="T117" s="35"/>
      <c r="U117" s="35"/>
      <c r="V117" s="35"/>
      <c r="W117" s="35"/>
      <c r="X117" s="35"/>
      <c r="Y117" s="35"/>
      <c r="Z117" s="35"/>
      <c r="AA117" s="35"/>
      <c r="AB117" s="35"/>
      <c r="AC117" s="35"/>
      <c r="AD117" s="35"/>
      <c r="AE117" s="35"/>
    </row>
    <row r="118" s="2" customFormat="1" ht="10.32"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11" customFormat="1" ht="29.28" customHeight="1">
      <c r="A119" s="197"/>
      <c r="B119" s="198"/>
      <c r="C119" s="199" t="s">
        <v>252</v>
      </c>
      <c r="D119" s="200" t="s">
        <v>58</v>
      </c>
      <c r="E119" s="200" t="s">
        <v>54</v>
      </c>
      <c r="F119" s="200" t="s">
        <v>55</v>
      </c>
      <c r="G119" s="200" t="s">
        <v>253</v>
      </c>
      <c r="H119" s="200" t="s">
        <v>254</v>
      </c>
      <c r="I119" s="200" t="s">
        <v>255</v>
      </c>
      <c r="J119" s="200" t="s">
        <v>244</v>
      </c>
      <c r="K119" s="201" t="s">
        <v>256</v>
      </c>
      <c r="L119" s="202"/>
      <c r="M119" s="97" t="s">
        <v>1</v>
      </c>
      <c r="N119" s="98" t="s">
        <v>37</v>
      </c>
      <c r="O119" s="98" t="s">
        <v>257</v>
      </c>
      <c r="P119" s="98" t="s">
        <v>258</v>
      </c>
      <c r="Q119" s="98" t="s">
        <v>259</v>
      </c>
      <c r="R119" s="98" t="s">
        <v>260</v>
      </c>
      <c r="S119" s="98" t="s">
        <v>261</v>
      </c>
      <c r="T119" s="99" t="s">
        <v>262</v>
      </c>
      <c r="U119" s="197"/>
      <c r="V119" s="197"/>
      <c r="W119" s="197"/>
      <c r="X119" s="197"/>
      <c r="Y119" s="197"/>
      <c r="Z119" s="197"/>
      <c r="AA119" s="197"/>
      <c r="AB119" s="197"/>
      <c r="AC119" s="197"/>
      <c r="AD119" s="197"/>
      <c r="AE119" s="197"/>
    </row>
    <row r="120" s="2" customFormat="1" ht="22.8" customHeight="1">
      <c r="A120" s="35"/>
      <c r="B120" s="36"/>
      <c r="C120" s="104" t="s">
        <v>263</v>
      </c>
      <c r="D120" s="37"/>
      <c r="E120" s="37"/>
      <c r="F120" s="37"/>
      <c r="G120" s="37"/>
      <c r="H120" s="37"/>
      <c r="I120" s="37"/>
      <c r="J120" s="203">
        <f>BK120</f>
        <v>0</v>
      </c>
      <c r="K120" s="37"/>
      <c r="L120" s="41"/>
      <c r="M120" s="100"/>
      <c r="N120" s="204"/>
      <c r="O120" s="101"/>
      <c r="P120" s="205">
        <f>SUM(P121:P234)</f>
        <v>0</v>
      </c>
      <c r="Q120" s="101"/>
      <c r="R120" s="205">
        <f>SUM(R121:R234)</f>
        <v>405.70279278999999</v>
      </c>
      <c r="S120" s="101"/>
      <c r="T120" s="206">
        <f>SUM(T121:T234)</f>
        <v>91.475999999999999</v>
      </c>
      <c r="U120" s="35"/>
      <c r="V120" s="35"/>
      <c r="W120" s="35"/>
      <c r="X120" s="35"/>
      <c r="Y120" s="35"/>
      <c r="Z120" s="35"/>
      <c r="AA120" s="35"/>
      <c r="AB120" s="35"/>
      <c r="AC120" s="35"/>
      <c r="AD120" s="35"/>
      <c r="AE120" s="35"/>
      <c r="AT120" s="14" t="s">
        <v>72</v>
      </c>
      <c r="AU120" s="14" t="s">
        <v>246</v>
      </c>
      <c r="BK120" s="207">
        <f>SUM(BK121:BK234)</f>
        <v>0</v>
      </c>
    </row>
    <row r="121" s="2" customFormat="1" ht="44.25" customHeight="1">
      <c r="A121" s="35"/>
      <c r="B121" s="36"/>
      <c r="C121" s="222" t="s">
        <v>81</v>
      </c>
      <c r="D121" s="222" t="s">
        <v>269</v>
      </c>
      <c r="E121" s="223" t="s">
        <v>1617</v>
      </c>
      <c r="F121" s="224" t="s">
        <v>1618</v>
      </c>
      <c r="G121" s="225" t="s">
        <v>296</v>
      </c>
      <c r="H121" s="226">
        <v>48</v>
      </c>
      <c r="I121" s="227"/>
      <c r="J121" s="228">
        <f>ROUND(I121*H121,2)</f>
        <v>0</v>
      </c>
      <c r="K121" s="224" t="s">
        <v>878</v>
      </c>
      <c r="L121" s="41"/>
      <c r="M121" s="229" t="s">
        <v>1</v>
      </c>
      <c r="N121" s="230" t="s">
        <v>38</v>
      </c>
      <c r="O121" s="88"/>
      <c r="P121" s="231">
        <f>O121*H121</f>
        <v>0</v>
      </c>
      <c r="Q121" s="231">
        <v>0</v>
      </c>
      <c r="R121" s="231">
        <f>Q121*H121</f>
        <v>0</v>
      </c>
      <c r="S121" s="231">
        <v>1.8999999999999999</v>
      </c>
      <c r="T121" s="232">
        <f>S121*H121</f>
        <v>91.199999999999989</v>
      </c>
      <c r="U121" s="35"/>
      <c r="V121" s="35"/>
      <c r="W121" s="35"/>
      <c r="X121" s="35"/>
      <c r="Y121" s="35"/>
      <c r="Z121" s="35"/>
      <c r="AA121" s="35"/>
      <c r="AB121" s="35"/>
      <c r="AC121" s="35"/>
      <c r="AD121" s="35"/>
      <c r="AE121" s="35"/>
      <c r="AR121" s="233" t="s">
        <v>274</v>
      </c>
      <c r="AT121" s="233" t="s">
        <v>269</v>
      </c>
      <c r="AU121" s="233" t="s">
        <v>73</v>
      </c>
      <c r="AY121" s="14" t="s">
        <v>266</v>
      </c>
      <c r="BE121" s="234">
        <f>IF(N121="základní",J121,0)</f>
        <v>0</v>
      </c>
      <c r="BF121" s="234">
        <f>IF(N121="snížená",J121,0)</f>
        <v>0</v>
      </c>
      <c r="BG121" s="234">
        <f>IF(N121="zákl. přenesená",J121,0)</f>
        <v>0</v>
      </c>
      <c r="BH121" s="234">
        <f>IF(N121="sníž. přenesená",J121,0)</f>
        <v>0</v>
      </c>
      <c r="BI121" s="234">
        <f>IF(N121="nulová",J121,0)</f>
        <v>0</v>
      </c>
      <c r="BJ121" s="14" t="s">
        <v>81</v>
      </c>
      <c r="BK121" s="234">
        <f>ROUND(I121*H121,2)</f>
        <v>0</v>
      </c>
      <c r="BL121" s="14" t="s">
        <v>274</v>
      </c>
      <c r="BM121" s="233" t="s">
        <v>83</v>
      </c>
    </row>
    <row r="122" s="2" customFormat="1">
      <c r="A122" s="35"/>
      <c r="B122" s="36"/>
      <c r="C122" s="37"/>
      <c r="D122" s="252" t="s">
        <v>880</v>
      </c>
      <c r="E122" s="37"/>
      <c r="F122" s="253" t="s">
        <v>1619</v>
      </c>
      <c r="G122" s="37"/>
      <c r="H122" s="37"/>
      <c r="I122" s="237"/>
      <c r="J122" s="37"/>
      <c r="K122" s="37"/>
      <c r="L122" s="41"/>
      <c r="M122" s="238"/>
      <c r="N122" s="239"/>
      <c r="O122" s="88"/>
      <c r="P122" s="88"/>
      <c r="Q122" s="88"/>
      <c r="R122" s="88"/>
      <c r="S122" s="88"/>
      <c r="T122" s="89"/>
      <c r="U122" s="35"/>
      <c r="V122" s="35"/>
      <c r="W122" s="35"/>
      <c r="X122" s="35"/>
      <c r="Y122" s="35"/>
      <c r="Z122" s="35"/>
      <c r="AA122" s="35"/>
      <c r="AB122" s="35"/>
      <c r="AC122" s="35"/>
      <c r="AD122" s="35"/>
      <c r="AE122" s="35"/>
      <c r="AT122" s="14" t="s">
        <v>880</v>
      </c>
      <c r="AU122" s="14" t="s">
        <v>73</v>
      </c>
    </row>
    <row r="123" s="2" customFormat="1" ht="33" customHeight="1">
      <c r="A123" s="35"/>
      <c r="B123" s="36"/>
      <c r="C123" s="222" t="s">
        <v>83</v>
      </c>
      <c r="D123" s="222" t="s">
        <v>269</v>
      </c>
      <c r="E123" s="223" t="s">
        <v>1620</v>
      </c>
      <c r="F123" s="224" t="s">
        <v>1621</v>
      </c>
      <c r="G123" s="225" t="s">
        <v>791</v>
      </c>
      <c r="H123" s="226">
        <v>120</v>
      </c>
      <c r="I123" s="227"/>
      <c r="J123" s="228">
        <f>ROUND(I123*H123,2)</f>
        <v>0</v>
      </c>
      <c r="K123" s="224" t="s">
        <v>878</v>
      </c>
      <c r="L123" s="41"/>
      <c r="M123" s="229" t="s">
        <v>1</v>
      </c>
      <c r="N123" s="230" t="s">
        <v>38</v>
      </c>
      <c r="O123" s="88"/>
      <c r="P123" s="231">
        <f>O123*H123</f>
        <v>0</v>
      </c>
      <c r="Q123" s="231">
        <v>0</v>
      </c>
      <c r="R123" s="231">
        <f>Q123*H123</f>
        <v>0</v>
      </c>
      <c r="S123" s="231">
        <v>0.00080000000000000004</v>
      </c>
      <c r="T123" s="232">
        <f>S123*H123</f>
        <v>0.096000000000000002</v>
      </c>
      <c r="U123" s="35"/>
      <c r="V123" s="35"/>
      <c r="W123" s="35"/>
      <c r="X123" s="35"/>
      <c r="Y123" s="35"/>
      <c r="Z123" s="35"/>
      <c r="AA123" s="35"/>
      <c r="AB123" s="35"/>
      <c r="AC123" s="35"/>
      <c r="AD123" s="35"/>
      <c r="AE123" s="35"/>
      <c r="AR123" s="233" t="s">
        <v>274</v>
      </c>
      <c r="AT123" s="233" t="s">
        <v>269</v>
      </c>
      <c r="AU123" s="233" t="s">
        <v>73</v>
      </c>
      <c r="AY123" s="14" t="s">
        <v>266</v>
      </c>
      <c r="BE123" s="234">
        <f>IF(N123="základní",J123,0)</f>
        <v>0</v>
      </c>
      <c r="BF123" s="234">
        <f>IF(N123="snížená",J123,0)</f>
        <v>0</v>
      </c>
      <c r="BG123" s="234">
        <f>IF(N123="zákl. přenesená",J123,0)</f>
        <v>0</v>
      </c>
      <c r="BH123" s="234">
        <f>IF(N123="sníž. přenesená",J123,0)</f>
        <v>0</v>
      </c>
      <c r="BI123" s="234">
        <f>IF(N123="nulová",J123,0)</f>
        <v>0</v>
      </c>
      <c r="BJ123" s="14" t="s">
        <v>81</v>
      </c>
      <c r="BK123" s="234">
        <f>ROUND(I123*H123,2)</f>
        <v>0</v>
      </c>
      <c r="BL123" s="14" t="s">
        <v>274</v>
      </c>
      <c r="BM123" s="233" t="s">
        <v>274</v>
      </c>
    </row>
    <row r="124" s="2" customFormat="1">
      <c r="A124" s="35"/>
      <c r="B124" s="36"/>
      <c r="C124" s="37"/>
      <c r="D124" s="252" t="s">
        <v>880</v>
      </c>
      <c r="E124" s="37"/>
      <c r="F124" s="253" t="s">
        <v>1622</v>
      </c>
      <c r="G124" s="37"/>
      <c r="H124" s="37"/>
      <c r="I124" s="237"/>
      <c r="J124" s="37"/>
      <c r="K124" s="37"/>
      <c r="L124" s="41"/>
      <c r="M124" s="238"/>
      <c r="N124" s="239"/>
      <c r="O124" s="88"/>
      <c r="P124" s="88"/>
      <c r="Q124" s="88"/>
      <c r="R124" s="88"/>
      <c r="S124" s="88"/>
      <c r="T124" s="89"/>
      <c r="U124" s="35"/>
      <c r="V124" s="35"/>
      <c r="W124" s="35"/>
      <c r="X124" s="35"/>
      <c r="Y124" s="35"/>
      <c r="Z124" s="35"/>
      <c r="AA124" s="35"/>
      <c r="AB124" s="35"/>
      <c r="AC124" s="35"/>
      <c r="AD124" s="35"/>
      <c r="AE124" s="35"/>
      <c r="AT124" s="14" t="s">
        <v>880</v>
      </c>
      <c r="AU124" s="14" t="s">
        <v>73</v>
      </c>
    </row>
    <row r="125" s="2" customFormat="1">
      <c r="A125" s="35"/>
      <c r="B125" s="36"/>
      <c r="C125" s="37"/>
      <c r="D125" s="235" t="s">
        <v>275</v>
      </c>
      <c r="E125" s="37"/>
      <c r="F125" s="236" t="s">
        <v>1623</v>
      </c>
      <c r="G125" s="37"/>
      <c r="H125" s="37"/>
      <c r="I125" s="237"/>
      <c r="J125" s="37"/>
      <c r="K125" s="37"/>
      <c r="L125" s="41"/>
      <c r="M125" s="238"/>
      <c r="N125" s="239"/>
      <c r="O125" s="88"/>
      <c r="P125" s="88"/>
      <c r="Q125" s="88"/>
      <c r="R125" s="88"/>
      <c r="S125" s="88"/>
      <c r="T125" s="89"/>
      <c r="U125" s="35"/>
      <c r="V125" s="35"/>
      <c r="W125" s="35"/>
      <c r="X125" s="35"/>
      <c r="Y125" s="35"/>
      <c r="Z125" s="35"/>
      <c r="AA125" s="35"/>
      <c r="AB125" s="35"/>
      <c r="AC125" s="35"/>
      <c r="AD125" s="35"/>
      <c r="AE125" s="35"/>
      <c r="AT125" s="14" t="s">
        <v>275</v>
      </c>
      <c r="AU125" s="14" t="s">
        <v>73</v>
      </c>
    </row>
    <row r="126" s="2" customFormat="1" ht="100.5" customHeight="1">
      <c r="A126" s="35"/>
      <c r="B126" s="36"/>
      <c r="C126" s="222" t="s">
        <v>137</v>
      </c>
      <c r="D126" s="222" t="s">
        <v>269</v>
      </c>
      <c r="E126" s="223" t="s">
        <v>1624</v>
      </c>
      <c r="F126" s="224" t="s">
        <v>1625</v>
      </c>
      <c r="G126" s="225" t="s">
        <v>279</v>
      </c>
      <c r="H126" s="226">
        <v>15</v>
      </c>
      <c r="I126" s="227"/>
      <c r="J126" s="228">
        <f>ROUND(I126*H126,2)</f>
        <v>0</v>
      </c>
      <c r="K126" s="224" t="s">
        <v>878</v>
      </c>
      <c r="L126" s="41"/>
      <c r="M126" s="229" t="s">
        <v>1</v>
      </c>
      <c r="N126" s="230" t="s">
        <v>38</v>
      </c>
      <c r="O126" s="88"/>
      <c r="P126" s="231">
        <f>O126*H126</f>
        <v>0</v>
      </c>
      <c r="Q126" s="231">
        <v>0.06053</v>
      </c>
      <c r="R126" s="231">
        <f>Q126*H126</f>
        <v>0.90795000000000003</v>
      </c>
      <c r="S126" s="231">
        <v>0</v>
      </c>
      <c r="T126" s="232">
        <f>S126*H126</f>
        <v>0</v>
      </c>
      <c r="U126" s="35"/>
      <c r="V126" s="35"/>
      <c r="W126" s="35"/>
      <c r="X126" s="35"/>
      <c r="Y126" s="35"/>
      <c r="Z126" s="35"/>
      <c r="AA126" s="35"/>
      <c r="AB126" s="35"/>
      <c r="AC126" s="35"/>
      <c r="AD126" s="35"/>
      <c r="AE126" s="35"/>
      <c r="AR126" s="233" t="s">
        <v>274</v>
      </c>
      <c r="AT126" s="233" t="s">
        <v>269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274</v>
      </c>
      <c r="BM126" s="233" t="s">
        <v>283</v>
      </c>
    </row>
    <row r="127" s="2" customFormat="1">
      <c r="A127" s="35"/>
      <c r="B127" s="36"/>
      <c r="C127" s="37"/>
      <c r="D127" s="252" t="s">
        <v>880</v>
      </c>
      <c r="E127" s="37"/>
      <c r="F127" s="253" t="s">
        <v>1626</v>
      </c>
      <c r="G127" s="37"/>
      <c r="H127" s="37"/>
      <c r="I127" s="237"/>
      <c r="J127" s="37"/>
      <c r="K127" s="37"/>
      <c r="L127" s="41"/>
      <c r="M127" s="238"/>
      <c r="N127" s="239"/>
      <c r="O127" s="88"/>
      <c r="P127" s="88"/>
      <c r="Q127" s="88"/>
      <c r="R127" s="88"/>
      <c r="S127" s="88"/>
      <c r="T127" s="89"/>
      <c r="U127" s="35"/>
      <c r="V127" s="35"/>
      <c r="W127" s="35"/>
      <c r="X127" s="35"/>
      <c r="Y127" s="35"/>
      <c r="Z127" s="35"/>
      <c r="AA127" s="35"/>
      <c r="AB127" s="35"/>
      <c r="AC127" s="35"/>
      <c r="AD127" s="35"/>
      <c r="AE127" s="35"/>
      <c r="AT127" s="14" t="s">
        <v>880</v>
      </c>
      <c r="AU127" s="14" t="s">
        <v>73</v>
      </c>
    </row>
    <row r="128" s="2" customFormat="1">
      <c r="A128" s="35"/>
      <c r="B128" s="36"/>
      <c r="C128" s="37"/>
      <c r="D128" s="235" t="s">
        <v>275</v>
      </c>
      <c r="E128" s="37"/>
      <c r="F128" s="236" t="s">
        <v>1627</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275</v>
      </c>
      <c r="AU128" s="14" t="s">
        <v>73</v>
      </c>
    </row>
    <row r="129" s="2" customFormat="1" ht="33" customHeight="1">
      <c r="A129" s="35"/>
      <c r="B129" s="36"/>
      <c r="C129" s="222" t="s">
        <v>274</v>
      </c>
      <c r="D129" s="222" t="s">
        <v>269</v>
      </c>
      <c r="E129" s="223" t="s">
        <v>1628</v>
      </c>
      <c r="F129" s="224" t="s">
        <v>1629</v>
      </c>
      <c r="G129" s="225" t="s">
        <v>296</v>
      </c>
      <c r="H129" s="226">
        <v>1.76</v>
      </c>
      <c r="I129" s="227"/>
      <c r="J129" s="228">
        <f>ROUND(I129*H129,2)</f>
        <v>0</v>
      </c>
      <c r="K129" s="224" t="s">
        <v>878</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274</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274</v>
      </c>
      <c r="BM129" s="233" t="s">
        <v>286</v>
      </c>
    </row>
    <row r="130" s="2" customFormat="1">
      <c r="A130" s="35"/>
      <c r="B130" s="36"/>
      <c r="C130" s="37"/>
      <c r="D130" s="252" t="s">
        <v>880</v>
      </c>
      <c r="E130" s="37"/>
      <c r="F130" s="253" t="s">
        <v>1630</v>
      </c>
      <c r="G130" s="37"/>
      <c r="H130" s="37"/>
      <c r="I130" s="237"/>
      <c r="J130" s="37"/>
      <c r="K130" s="37"/>
      <c r="L130" s="41"/>
      <c r="M130" s="238"/>
      <c r="N130" s="239"/>
      <c r="O130" s="88"/>
      <c r="P130" s="88"/>
      <c r="Q130" s="88"/>
      <c r="R130" s="88"/>
      <c r="S130" s="88"/>
      <c r="T130" s="89"/>
      <c r="U130" s="35"/>
      <c r="V130" s="35"/>
      <c r="W130" s="35"/>
      <c r="X130" s="35"/>
      <c r="Y130" s="35"/>
      <c r="Z130" s="35"/>
      <c r="AA130" s="35"/>
      <c r="AB130" s="35"/>
      <c r="AC130" s="35"/>
      <c r="AD130" s="35"/>
      <c r="AE130" s="35"/>
      <c r="AT130" s="14" t="s">
        <v>880</v>
      </c>
      <c r="AU130" s="14" t="s">
        <v>73</v>
      </c>
    </row>
    <row r="131" s="2" customFormat="1">
      <c r="A131" s="35"/>
      <c r="B131" s="36"/>
      <c r="C131" s="37"/>
      <c r="D131" s="235" t="s">
        <v>275</v>
      </c>
      <c r="E131" s="37"/>
      <c r="F131" s="236" t="s">
        <v>1631</v>
      </c>
      <c r="G131" s="37"/>
      <c r="H131" s="37"/>
      <c r="I131" s="237"/>
      <c r="J131" s="37"/>
      <c r="K131" s="37"/>
      <c r="L131" s="41"/>
      <c r="M131" s="238"/>
      <c r="N131" s="239"/>
      <c r="O131" s="88"/>
      <c r="P131" s="88"/>
      <c r="Q131" s="88"/>
      <c r="R131" s="88"/>
      <c r="S131" s="88"/>
      <c r="T131" s="89"/>
      <c r="U131" s="35"/>
      <c r="V131" s="35"/>
      <c r="W131" s="35"/>
      <c r="X131" s="35"/>
      <c r="Y131" s="35"/>
      <c r="Z131" s="35"/>
      <c r="AA131" s="35"/>
      <c r="AB131" s="35"/>
      <c r="AC131" s="35"/>
      <c r="AD131" s="35"/>
      <c r="AE131" s="35"/>
      <c r="AT131" s="14" t="s">
        <v>275</v>
      </c>
      <c r="AU131" s="14" t="s">
        <v>73</v>
      </c>
    </row>
    <row r="132" s="2" customFormat="1" ht="24.15" customHeight="1">
      <c r="A132" s="35"/>
      <c r="B132" s="36"/>
      <c r="C132" s="222" t="s">
        <v>267</v>
      </c>
      <c r="D132" s="222" t="s">
        <v>269</v>
      </c>
      <c r="E132" s="223" t="s">
        <v>1632</v>
      </c>
      <c r="F132" s="224" t="s">
        <v>1633</v>
      </c>
      <c r="G132" s="225" t="s">
        <v>296</v>
      </c>
      <c r="H132" s="226">
        <v>145.69999999999999</v>
      </c>
      <c r="I132" s="227"/>
      <c r="J132" s="228">
        <f>ROUND(I132*H132,2)</f>
        <v>0</v>
      </c>
      <c r="K132" s="224" t="s">
        <v>878</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274</v>
      </c>
      <c r="AT132" s="233" t="s">
        <v>269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274</v>
      </c>
      <c r="BM132" s="233" t="s">
        <v>290</v>
      </c>
    </row>
    <row r="133" s="2" customFormat="1">
      <c r="A133" s="35"/>
      <c r="B133" s="36"/>
      <c r="C133" s="37"/>
      <c r="D133" s="252" t="s">
        <v>880</v>
      </c>
      <c r="E133" s="37"/>
      <c r="F133" s="253" t="s">
        <v>1634</v>
      </c>
      <c r="G133" s="37"/>
      <c r="H133" s="37"/>
      <c r="I133" s="237"/>
      <c r="J133" s="37"/>
      <c r="K133" s="37"/>
      <c r="L133" s="41"/>
      <c r="M133" s="238"/>
      <c r="N133" s="239"/>
      <c r="O133" s="88"/>
      <c r="P133" s="88"/>
      <c r="Q133" s="88"/>
      <c r="R133" s="88"/>
      <c r="S133" s="88"/>
      <c r="T133" s="89"/>
      <c r="U133" s="35"/>
      <c r="V133" s="35"/>
      <c r="W133" s="35"/>
      <c r="X133" s="35"/>
      <c r="Y133" s="35"/>
      <c r="Z133" s="35"/>
      <c r="AA133" s="35"/>
      <c r="AB133" s="35"/>
      <c r="AC133" s="35"/>
      <c r="AD133" s="35"/>
      <c r="AE133" s="35"/>
      <c r="AT133" s="14" t="s">
        <v>880</v>
      </c>
      <c r="AU133" s="14" t="s">
        <v>73</v>
      </c>
    </row>
    <row r="134" s="2" customFormat="1">
      <c r="A134" s="35"/>
      <c r="B134" s="36"/>
      <c r="C134" s="37"/>
      <c r="D134" s="235" t="s">
        <v>275</v>
      </c>
      <c r="E134" s="37"/>
      <c r="F134" s="236" t="s">
        <v>1635</v>
      </c>
      <c r="G134" s="37"/>
      <c r="H134" s="37"/>
      <c r="I134" s="237"/>
      <c r="J134" s="37"/>
      <c r="K134" s="37"/>
      <c r="L134" s="41"/>
      <c r="M134" s="238"/>
      <c r="N134" s="239"/>
      <c r="O134" s="88"/>
      <c r="P134" s="88"/>
      <c r="Q134" s="88"/>
      <c r="R134" s="88"/>
      <c r="S134" s="88"/>
      <c r="T134" s="89"/>
      <c r="U134" s="35"/>
      <c r="V134" s="35"/>
      <c r="W134" s="35"/>
      <c r="X134" s="35"/>
      <c r="Y134" s="35"/>
      <c r="Z134" s="35"/>
      <c r="AA134" s="35"/>
      <c r="AB134" s="35"/>
      <c r="AC134" s="35"/>
      <c r="AD134" s="35"/>
      <c r="AE134" s="35"/>
      <c r="AT134" s="14" t="s">
        <v>275</v>
      </c>
      <c r="AU134" s="14" t="s">
        <v>73</v>
      </c>
    </row>
    <row r="135" s="2" customFormat="1" ht="49.05" customHeight="1">
      <c r="A135" s="35"/>
      <c r="B135" s="36"/>
      <c r="C135" s="222" t="s">
        <v>283</v>
      </c>
      <c r="D135" s="222" t="s">
        <v>269</v>
      </c>
      <c r="E135" s="223" t="s">
        <v>1636</v>
      </c>
      <c r="F135" s="224" t="s">
        <v>1637</v>
      </c>
      <c r="G135" s="225" t="s">
        <v>296</v>
      </c>
      <c r="H135" s="226">
        <v>145.69999999999999</v>
      </c>
      <c r="I135" s="227"/>
      <c r="J135" s="228">
        <f>ROUND(I135*H135,2)</f>
        <v>0</v>
      </c>
      <c r="K135" s="224" t="s">
        <v>878</v>
      </c>
      <c r="L135" s="41"/>
      <c r="M135" s="229" t="s">
        <v>1</v>
      </c>
      <c r="N135" s="230"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274</v>
      </c>
      <c r="AT135" s="233" t="s">
        <v>269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274</v>
      </c>
      <c r="BM135" s="233" t="s">
        <v>8</v>
      </c>
    </row>
    <row r="136" s="2" customFormat="1">
      <c r="A136" s="35"/>
      <c r="B136" s="36"/>
      <c r="C136" s="37"/>
      <c r="D136" s="252" t="s">
        <v>880</v>
      </c>
      <c r="E136" s="37"/>
      <c r="F136" s="253" t="s">
        <v>1638</v>
      </c>
      <c r="G136" s="37"/>
      <c r="H136" s="37"/>
      <c r="I136" s="237"/>
      <c r="J136" s="37"/>
      <c r="K136" s="37"/>
      <c r="L136" s="41"/>
      <c r="M136" s="238"/>
      <c r="N136" s="239"/>
      <c r="O136" s="88"/>
      <c r="P136" s="88"/>
      <c r="Q136" s="88"/>
      <c r="R136" s="88"/>
      <c r="S136" s="88"/>
      <c r="T136" s="89"/>
      <c r="U136" s="35"/>
      <c r="V136" s="35"/>
      <c r="W136" s="35"/>
      <c r="X136" s="35"/>
      <c r="Y136" s="35"/>
      <c r="Z136" s="35"/>
      <c r="AA136" s="35"/>
      <c r="AB136" s="35"/>
      <c r="AC136" s="35"/>
      <c r="AD136" s="35"/>
      <c r="AE136" s="35"/>
      <c r="AT136" s="14" t="s">
        <v>880</v>
      </c>
      <c r="AU136" s="14" t="s">
        <v>73</v>
      </c>
    </row>
    <row r="137" s="2" customFormat="1" ht="62.7" customHeight="1">
      <c r="A137" s="35"/>
      <c r="B137" s="36"/>
      <c r="C137" s="222" t="s">
        <v>917</v>
      </c>
      <c r="D137" s="222" t="s">
        <v>269</v>
      </c>
      <c r="E137" s="223" t="s">
        <v>1639</v>
      </c>
      <c r="F137" s="224" t="s">
        <v>1640</v>
      </c>
      <c r="G137" s="225" t="s">
        <v>296</v>
      </c>
      <c r="H137" s="226">
        <v>2.5</v>
      </c>
      <c r="I137" s="227"/>
      <c r="J137" s="228">
        <f>ROUND(I137*H137,2)</f>
        <v>0</v>
      </c>
      <c r="K137" s="224" t="s">
        <v>878</v>
      </c>
      <c r="L137" s="41"/>
      <c r="M137" s="229" t="s">
        <v>1</v>
      </c>
      <c r="N137" s="230"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274</v>
      </c>
      <c r="AT137" s="233" t="s">
        <v>269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274</v>
      </c>
      <c r="BM137" s="233" t="s">
        <v>918</v>
      </c>
    </row>
    <row r="138" s="2" customFormat="1">
      <c r="A138" s="35"/>
      <c r="B138" s="36"/>
      <c r="C138" s="37"/>
      <c r="D138" s="252" t="s">
        <v>880</v>
      </c>
      <c r="E138" s="37"/>
      <c r="F138" s="253" t="s">
        <v>1641</v>
      </c>
      <c r="G138" s="37"/>
      <c r="H138" s="37"/>
      <c r="I138" s="237"/>
      <c r="J138" s="37"/>
      <c r="K138" s="37"/>
      <c r="L138" s="41"/>
      <c r="M138" s="238"/>
      <c r="N138" s="239"/>
      <c r="O138" s="88"/>
      <c r="P138" s="88"/>
      <c r="Q138" s="88"/>
      <c r="R138" s="88"/>
      <c r="S138" s="88"/>
      <c r="T138" s="89"/>
      <c r="U138" s="35"/>
      <c r="V138" s="35"/>
      <c r="W138" s="35"/>
      <c r="X138" s="35"/>
      <c r="Y138" s="35"/>
      <c r="Z138" s="35"/>
      <c r="AA138" s="35"/>
      <c r="AB138" s="35"/>
      <c r="AC138" s="35"/>
      <c r="AD138" s="35"/>
      <c r="AE138" s="35"/>
      <c r="AT138" s="14" t="s">
        <v>880</v>
      </c>
      <c r="AU138" s="14" t="s">
        <v>73</v>
      </c>
    </row>
    <row r="139" s="2" customFormat="1">
      <c r="A139" s="35"/>
      <c r="B139" s="36"/>
      <c r="C139" s="37"/>
      <c r="D139" s="235" t="s">
        <v>275</v>
      </c>
      <c r="E139" s="37"/>
      <c r="F139" s="236" t="s">
        <v>1642</v>
      </c>
      <c r="G139" s="37"/>
      <c r="H139" s="37"/>
      <c r="I139" s="237"/>
      <c r="J139" s="37"/>
      <c r="K139" s="37"/>
      <c r="L139" s="41"/>
      <c r="M139" s="238"/>
      <c r="N139" s="239"/>
      <c r="O139" s="88"/>
      <c r="P139" s="88"/>
      <c r="Q139" s="88"/>
      <c r="R139" s="88"/>
      <c r="S139" s="88"/>
      <c r="T139" s="89"/>
      <c r="U139" s="35"/>
      <c r="V139" s="35"/>
      <c r="W139" s="35"/>
      <c r="X139" s="35"/>
      <c r="Y139" s="35"/>
      <c r="Z139" s="35"/>
      <c r="AA139" s="35"/>
      <c r="AB139" s="35"/>
      <c r="AC139" s="35"/>
      <c r="AD139" s="35"/>
      <c r="AE139" s="35"/>
      <c r="AT139" s="14" t="s">
        <v>275</v>
      </c>
      <c r="AU139" s="14" t="s">
        <v>73</v>
      </c>
    </row>
    <row r="140" s="2" customFormat="1" ht="66.75" customHeight="1">
      <c r="A140" s="35"/>
      <c r="B140" s="36"/>
      <c r="C140" s="222" t="s">
        <v>286</v>
      </c>
      <c r="D140" s="222" t="s">
        <v>269</v>
      </c>
      <c r="E140" s="223" t="s">
        <v>1643</v>
      </c>
      <c r="F140" s="224" t="s">
        <v>1644</v>
      </c>
      <c r="G140" s="225" t="s">
        <v>296</v>
      </c>
      <c r="H140" s="226">
        <v>2.2400000000000002</v>
      </c>
      <c r="I140" s="227"/>
      <c r="J140" s="228">
        <f>ROUND(I140*H140,2)</f>
        <v>0</v>
      </c>
      <c r="K140" s="224" t="s">
        <v>878</v>
      </c>
      <c r="L140" s="41"/>
      <c r="M140" s="229" t="s">
        <v>1</v>
      </c>
      <c r="N140" s="230"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274</v>
      </c>
      <c r="AT140" s="233" t="s">
        <v>269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274</v>
      </c>
      <c r="BM140" s="233" t="s">
        <v>297</v>
      </c>
    </row>
    <row r="141" s="2" customFormat="1">
      <c r="A141" s="35"/>
      <c r="B141" s="36"/>
      <c r="C141" s="37"/>
      <c r="D141" s="252" t="s">
        <v>880</v>
      </c>
      <c r="E141" s="37"/>
      <c r="F141" s="253" t="s">
        <v>1645</v>
      </c>
      <c r="G141" s="37"/>
      <c r="H141" s="37"/>
      <c r="I141" s="237"/>
      <c r="J141" s="37"/>
      <c r="K141" s="37"/>
      <c r="L141" s="41"/>
      <c r="M141" s="238"/>
      <c r="N141" s="239"/>
      <c r="O141" s="88"/>
      <c r="P141" s="88"/>
      <c r="Q141" s="88"/>
      <c r="R141" s="88"/>
      <c r="S141" s="88"/>
      <c r="T141" s="89"/>
      <c r="U141" s="35"/>
      <c r="V141" s="35"/>
      <c r="W141" s="35"/>
      <c r="X141" s="35"/>
      <c r="Y141" s="35"/>
      <c r="Z141" s="35"/>
      <c r="AA141" s="35"/>
      <c r="AB141" s="35"/>
      <c r="AC141" s="35"/>
      <c r="AD141" s="35"/>
      <c r="AE141" s="35"/>
      <c r="AT141" s="14" t="s">
        <v>880</v>
      </c>
      <c r="AU141" s="14" t="s">
        <v>73</v>
      </c>
    </row>
    <row r="142" s="2" customFormat="1">
      <c r="A142" s="35"/>
      <c r="B142" s="36"/>
      <c r="C142" s="37"/>
      <c r="D142" s="235" t="s">
        <v>275</v>
      </c>
      <c r="E142" s="37"/>
      <c r="F142" s="236" t="s">
        <v>1646</v>
      </c>
      <c r="G142" s="37"/>
      <c r="H142" s="37"/>
      <c r="I142" s="237"/>
      <c r="J142" s="37"/>
      <c r="K142" s="37"/>
      <c r="L142" s="41"/>
      <c r="M142" s="238"/>
      <c r="N142" s="239"/>
      <c r="O142" s="88"/>
      <c r="P142" s="88"/>
      <c r="Q142" s="88"/>
      <c r="R142" s="88"/>
      <c r="S142" s="88"/>
      <c r="T142" s="89"/>
      <c r="U142" s="35"/>
      <c r="V142" s="35"/>
      <c r="W142" s="35"/>
      <c r="X142" s="35"/>
      <c r="Y142" s="35"/>
      <c r="Z142" s="35"/>
      <c r="AA142" s="35"/>
      <c r="AB142" s="35"/>
      <c r="AC142" s="35"/>
      <c r="AD142" s="35"/>
      <c r="AE142" s="35"/>
      <c r="AT142" s="14" t="s">
        <v>275</v>
      </c>
      <c r="AU142" s="14" t="s">
        <v>73</v>
      </c>
    </row>
    <row r="143" s="2" customFormat="1" ht="55.5" customHeight="1">
      <c r="A143" s="35"/>
      <c r="B143" s="36"/>
      <c r="C143" s="222" t="s">
        <v>299</v>
      </c>
      <c r="D143" s="222" t="s">
        <v>269</v>
      </c>
      <c r="E143" s="223" t="s">
        <v>1647</v>
      </c>
      <c r="F143" s="224" t="s">
        <v>1648</v>
      </c>
      <c r="G143" s="225" t="s">
        <v>296</v>
      </c>
      <c r="H143" s="226">
        <v>8.0199999999999996</v>
      </c>
      <c r="I143" s="227"/>
      <c r="J143" s="228">
        <f>ROUND(I143*H143,2)</f>
        <v>0</v>
      </c>
      <c r="K143" s="224" t="s">
        <v>878</v>
      </c>
      <c r="L143" s="41"/>
      <c r="M143" s="229" t="s">
        <v>1</v>
      </c>
      <c r="N143" s="230"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274</v>
      </c>
      <c r="AT143" s="233" t="s">
        <v>269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274</v>
      </c>
      <c r="BM143" s="233" t="s">
        <v>303</v>
      </c>
    </row>
    <row r="144" s="2" customFormat="1">
      <c r="A144" s="35"/>
      <c r="B144" s="36"/>
      <c r="C144" s="37"/>
      <c r="D144" s="252" t="s">
        <v>880</v>
      </c>
      <c r="E144" s="37"/>
      <c r="F144" s="253" t="s">
        <v>1649</v>
      </c>
      <c r="G144" s="37"/>
      <c r="H144" s="37"/>
      <c r="I144" s="237"/>
      <c r="J144" s="37"/>
      <c r="K144" s="37"/>
      <c r="L144" s="41"/>
      <c r="M144" s="238"/>
      <c r="N144" s="239"/>
      <c r="O144" s="88"/>
      <c r="P144" s="88"/>
      <c r="Q144" s="88"/>
      <c r="R144" s="88"/>
      <c r="S144" s="88"/>
      <c r="T144" s="89"/>
      <c r="U144" s="35"/>
      <c r="V144" s="35"/>
      <c r="W144" s="35"/>
      <c r="X144" s="35"/>
      <c r="Y144" s="35"/>
      <c r="Z144" s="35"/>
      <c r="AA144" s="35"/>
      <c r="AB144" s="35"/>
      <c r="AC144" s="35"/>
      <c r="AD144" s="35"/>
      <c r="AE144" s="35"/>
      <c r="AT144" s="14" t="s">
        <v>880</v>
      </c>
      <c r="AU144" s="14" t="s">
        <v>73</v>
      </c>
    </row>
    <row r="145" s="2" customFormat="1">
      <c r="A145" s="35"/>
      <c r="B145" s="36"/>
      <c r="C145" s="37"/>
      <c r="D145" s="235" t="s">
        <v>275</v>
      </c>
      <c r="E145" s="37"/>
      <c r="F145" s="236" t="s">
        <v>1650</v>
      </c>
      <c r="G145" s="37"/>
      <c r="H145" s="37"/>
      <c r="I145" s="237"/>
      <c r="J145" s="37"/>
      <c r="K145" s="37"/>
      <c r="L145" s="41"/>
      <c r="M145" s="238"/>
      <c r="N145" s="239"/>
      <c r="O145" s="88"/>
      <c r="P145" s="88"/>
      <c r="Q145" s="88"/>
      <c r="R145" s="88"/>
      <c r="S145" s="88"/>
      <c r="T145" s="89"/>
      <c r="U145" s="35"/>
      <c r="V145" s="35"/>
      <c r="W145" s="35"/>
      <c r="X145" s="35"/>
      <c r="Y145" s="35"/>
      <c r="Z145" s="35"/>
      <c r="AA145" s="35"/>
      <c r="AB145" s="35"/>
      <c r="AC145" s="35"/>
      <c r="AD145" s="35"/>
      <c r="AE145" s="35"/>
      <c r="AT145" s="14" t="s">
        <v>275</v>
      </c>
      <c r="AU145" s="14" t="s">
        <v>73</v>
      </c>
    </row>
    <row r="146" s="2" customFormat="1" ht="62.7" customHeight="1">
      <c r="A146" s="35"/>
      <c r="B146" s="36"/>
      <c r="C146" s="222" t="s">
        <v>290</v>
      </c>
      <c r="D146" s="222" t="s">
        <v>269</v>
      </c>
      <c r="E146" s="223" t="s">
        <v>1651</v>
      </c>
      <c r="F146" s="224" t="s">
        <v>1652</v>
      </c>
      <c r="G146" s="225" t="s">
        <v>296</v>
      </c>
      <c r="H146" s="226">
        <v>149.96000000000001</v>
      </c>
      <c r="I146" s="227"/>
      <c r="J146" s="228">
        <f>ROUND(I146*H146,2)</f>
        <v>0</v>
      </c>
      <c r="K146" s="224" t="s">
        <v>878</v>
      </c>
      <c r="L146" s="41"/>
      <c r="M146" s="229" t="s">
        <v>1</v>
      </c>
      <c r="N146" s="230"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274</v>
      </c>
      <c r="AT146" s="233" t="s">
        <v>269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274</v>
      </c>
      <c r="BM146" s="233" t="s">
        <v>307</v>
      </c>
    </row>
    <row r="147" s="2" customFormat="1">
      <c r="A147" s="35"/>
      <c r="B147" s="36"/>
      <c r="C147" s="37"/>
      <c r="D147" s="252" t="s">
        <v>880</v>
      </c>
      <c r="E147" s="37"/>
      <c r="F147" s="253" t="s">
        <v>1653</v>
      </c>
      <c r="G147" s="37"/>
      <c r="H147" s="37"/>
      <c r="I147" s="237"/>
      <c r="J147" s="37"/>
      <c r="K147" s="37"/>
      <c r="L147" s="41"/>
      <c r="M147" s="238"/>
      <c r="N147" s="239"/>
      <c r="O147" s="88"/>
      <c r="P147" s="88"/>
      <c r="Q147" s="88"/>
      <c r="R147" s="88"/>
      <c r="S147" s="88"/>
      <c r="T147" s="89"/>
      <c r="U147" s="35"/>
      <c r="V147" s="35"/>
      <c r="W147" s="35"/>
      <c r="X147" s="35"/>
      <c r="Y147" s="35"/>
      <c r="Z147" s="35"/>
      <c r="AA147" s="35"/>
      <c r="AB147" s="35"/>
      <c r="AC147" s="35"/>
      <c r="AD147" s="35"/>
      <c r="AE147" s="35"/>
      <c r="AT147" s="14" t="s">
        <v>880</v>
      </c>
      <c r="AU147" s="14" t="s">
        <v>73</v>
      </c>
    </row>
    <row r="148" s="2" customFormat="1">
      <c r="A148" s="35"/>
      <c r="B148" s="36"/>
      <c r="C148" s="37"/>
      <c r="D148" s="235" t="s">
        <v>275</v>
      </c>
      <c r="E148" s="37"/>
      <c r="F148" s="236" t="s">
        <v>1654</v>
      </c>
      <c r="G148" s="37"/>
      <c r="H148" s="37"/>
      <c r="I148" s="237"/>
      <c r="J148" s="37"/>
      <c r="K148" s="37"/>
      <c r="L148" s="41"/>
      <c r="M148" s="238"/>
      <c r="N148" s="239"/>
      <c r="O148" s="88"/>
      <c r="P148" s="88"/>
      <c r="Q148" s="88"/>
      <c r="R148" s="88"/>
      <c r="S148" s="88"/>
      <c r="T148" s="89"/>
      <c r="U148" s="35"/>
      <c r="V148" s="35"/>
      <c r="W148" s="35"/>
      <c r="X148" s="35"/>
      <c r="Y148" s="35"/>
      <c r="Z148" s="35"/>
      <c r="AA148" s="35"/>
      <c r="AB148" s="35"/>
      <c r="AC148" s="35"/>
      <c r="AD148" s="35"/>
      <c r="AE148" s="35"/>
      <c r="AT148" s="14" t="s">
        <v>275</v>
      </c>
      <c r="AU148" s="14" t="s">
        <v>73</v>
      </c>
    </row>
    <row r="149" s="2" customFormat="1" ht="44.25" customHeight="1">
      <c r="A149" s="35"/>
      <c r="B149" s="36"/>
      <c r="C149" s="222" t="s">
        <v>309</v>
      </c>
      <c r="D149" s="222" t="s">
        <v>269</v>
      </c>
      <c r="E149" s="223" t="s">
        <v>1655</v>
      </c>
      <c r="F149" s="224" t="s">
        <v>1656</v>
      </c>
      <c r="G149" s="225" t="s">
        <v>296</v>
      </c>
      <c r="H149" s="226">
        <v>149.96000000000001</v>
      </c>
      <c r="I149" s="227"/>
      <c r="J149" s="228">
        <f>ROUND(I149*H149,2)</f>
        <v>0</v>
      </c>
      <c r="K149" s="224" t="s">
        <v>878</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274</v>
      </c>
      <c r="AT149" s="233" t="s">
        <v>269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274</v>
      </c>
      <c r="BM149" s="233" t="s">
        <v>310</v>
      </c>
    </row>
    <row r="150" s="2" customFormat="1">
      <c r="A150" s="35"/>
      <c r="B150" s="36"/>
      <c r="C150" s="37"/>
      <c r="D150" s="252" t="s">
        <v>880</v>
      </c>
      <c r="E150" s="37"/>
      <c r="F150" s="253" t="s">
        <v>1657</v>
      </c>
      <c r="G150" s="37"/>
      <c r="H150" s="37"/>
      <c r="I150" s="237"/>
      <c r="J150" s="37"/>
      <c r="K150" s="37"/>
      <c r="L150" s="41"/>
      <c r="M150" s="238"/>
      <c r="N150" s="239"/>
      <c r="O150" s="88"/>
      <c r="P150" s="88"/>
      <c r="Q150" s="88"/>
      <c r="R150" s="88"/>
      <c r="S150" s="88"/>
      <c r="T150" s="89"/>
      <c r="U150" s="35"/>
      <c r="V150" s="35"/>
      <c r="W150" s="35"/>
      <c r="X150" s="35"/>
      <c r="Y150" s="35"/>
      <c r="Z150" s="35"/>
      <c r="AA150" s="35"/>
      <c r="AB150" s="35"/>
      <c r="AC150" s="35"/>
      <c r="AD150" s="35"/>
      <c r="AE150" s="35"/>
      <c r="AT150" s="14" t="s">
        <v>880</v>
      </c>
      <c r="AU150" s="14" t="s">
        <v>73</v>
      </c>
    </row>
    <row r="151" s="2" customFormat="1" ht="44.25" customHeight="1">
      <c r="A151" s="35"/>
      <c r="B151" s="36"/>
      <c r="C151" s="222" t="s">
        <v>8</v>
      </c>
      <c r="D151" s="222" t="s">
        <v>269</v>
      </c>
      <c r="E151" s="223" t="s">
        <v>1658</v>
      </c>
      <c r="F151" s="224" t="s">
        <v>1659</v>
      </c>
      <c r="G151" s="225" t="s">
        <v>302</v>
      </c>
      <c r="H151" s="226">
        <v>82.459999999999994</v>
      </c>
      <c r="I151" s="227"/>
      <c r="J151" s="228">
        <f>ROUND(I151*H151,2)</f>
        <v>0</v>
      </c>
      <c r="K151" s="224" t="s">
        <v>878</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274</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274</v>
      </c>
      <c r="BM151" s="233" t="s">
        <v>314</v>
      </c>
    </row>
    <row r="152" s="2" customFormat="1">
      <c r="A152" s="35"/>
      <c r="B152" s="36"/>
      <c r="C152" s="37"/>
      <c r="D152" s="252" t="s">
        <v>880</v>
      </c>
      <c r="E152" s="37"/>
      <c r="F152" s="253" t="s">
        <v>1660</v>
      </c>
      <c r="G152" s="37"/>
      <c r="H152" s="37"/>
      <c r="I152" s="237"/>
      <c r="J152" s="37"/>
      <c r="K152" s="37"/>
      <c r="L152" s="41"/>
      <c r="M152" s="238"/>
      <c r="N152" s="239"/>
      <c r="O152" s="88"/>
      <c r="P152" s="88"/>
      <c r="Q152" s="88"/>
      <c r="R152" s="88"/>
      <c r="S152" s="88"/>
      <c r="T152" s="89"/>
      <c r="U152" s="35"/>
      <c r="V152" s="35"/>
      <c r="W152" s="35"/>
      <c r="X152" s="35"/>
      <c r="Y152" s="35"/>
      <c r="Z152" s="35"/>
      <c r="AA152" s="35"/>
      <c r="AB152" s="35"/>
      <c r="AC152" s="35"/>
      <c r="AD152" s="35"/>
      <c r="AE152" s="35"/>
      <c r="AT152" s="14" t="s">
        <v>880</v>
      </c>
      <c r="AU152" s="14" t="s">
        <v>73</v>
      </c>
    </row>
    <row r="153" s="2" customFormat="1">
      <c r="A153" s="35"/>
      <c r="B153" s="36"/>
      <c r="C153" s="37"/>
      <c r="D153" s="235" t="s">
        <v>275</v>
      </c>
      <c r="E153" s="37"/>
      <c r="F153" s="236" t="s">
        <v>1661</v>
      </c>
      <c r="G153" s="37"/>
      <c r="H153" s="37"/>
      <c r="I153" s="237"/>
      <c r="J153" s="37"/>
      <c r="K153" s="37"/>
      <c r="L153" s="41"/>
      <c r="M153" s="238"/>
      <c r="N153" s="239"/>
      <c r="O153" s="88"/>
      <c r="P153" s="88"/>
      <c r="Q153" s="88"/>
      <c r="R153" s="88"/>
      <c r="S153" s="88"/>
      <c r="T153" s="89"/>
      <c r="U153" s="35"/>
      <c r="V153" s="35"/>
      <c r="W153" s="35"/>
      <c r="X153" s="35"/>
      <c r="Y153" s="35"/>
      <c r="Z153" s="35"/>
      <c r="AA153" s="35"/>
      <c r="AB153" s="35"/>
      <c r="AC153" s="35"/>
      <c r="AD153" s="35"/>
      <c r="AE153" s="35"/>
      <c r="AT153" s="14" t="s">
        <v>275</v>
      </c>
      <c r="AU153" s="14" t="s">
        <v>73</v>
      </c>
    </row>
    <row r="154" s="2" customFormat="1" ht="66.75" customHeight="1">
      <c r="A154" s="35"/>
      <c r="B154" s="36"/>
      <c r="C154" s="222" t="s">
        <v>316</v>
      </c>
      <c r="D154" s="222" t="s">
        <v>269</v>
      </c>
      <c r="E154" s="223" t="s">
        <v>1662</v>
      </c>
      <c r="F154" s="224" t="s">
        <v>1663</v>
      </c>
      <c r="G154" s="225" t="s">
        <v>296</v>
      </c>
      <c r="H154" s="226">
        <v>84.671999999999997</v>
      </c>
      <c r="I154" s="227"/>
      <c r="J154" s="228">
        <f>ROUND(I154*H154,2)</f>
        <v>0</v>
      </c>
      <c r="K154" s="224" t="s">
        <v>878</v>
      </c>
      <c r="L154" s="41"/>
      <c r="M154" s="229" t="s">
        <v>1</v>
      </c>
      <c r="N154" s="230"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274</v>
      </c>
      <c r="AT154" s="233" t="s">
        <v>269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274</v>
      </c>
      <c r="BM154" s="233" t="s">
        <v>319</v>
      </c>
    </row>
    <row r="155" s="2" customFormat="1">
      <c r="A155" s="35"/>
      <c r="B155" s="36"/>
      <c r="C155" s="37"/>
      <c r="D155" s="252" t="s">
        <v>880</v>
      </c>
      <c r="E155" s="37"/>
      <c r="F155" s="253" t="s">
        <v>1664</v>
      </c>
      <c r="G155" s="37"/>
      <c r="H155" s="37"/>
      <c r="I155" s="237"/>
      <c r="J155" s="37"/>
      <c r="K155" s="37"/>
      <c r="L155" s="41"/>
      <c r="M155" s="238"/>
      <c r="N155" s="239"/>
      <c r="O155" s="88"/>
      <c r="P155" s="88"/>
      <c r="Q155" s="88"/>
      <c r="R155" s="88"/>
      <c r="S155" s="88"/>
      <c r="T155" s="89"/>
      <c r="U155" s="35"/>
      <c r="V155" s="35"/>
      <c r="W155" s="35"/>
      <c r="X155" s="35"/>
      <c r="Y155" s="35"/>
      <c r="Z155" s="35"/>
      <c r="AA155" s="35"/>
      <c r="AB155" s="35"/>
      <c r="AC155" s="35"/>
      <c r="AD155" s="35"/>
      <c r="AE155" s="35"/>
      <c r="AT155" s="14" t="s">
        <v>880</v>
      </c>
      <c r="AU155" s="14" t="s">
        <v>73</v>
      </c>
    </row>
    <row r="156" s="2" customFormat="1">
      <c r="A156" s="35"/>
      <c r="B156" s="36"/>
      <c r="C156" s="37"/>
      <c r="D156" s="235" t="s">
        <v>275</v>
      </c>
      <c r="E156" s="37"/>
      <c r="F156" s="236" t="s">
        <v>1665</v>
      </c>
      <c r="G156" s="37"/>
      <c r="H156" s="37"/>
      <c r="I156" s="237"/>
      <c r="J156" s="37"/>
      <c r="K156" s="37"/>
      <c r="L156" s="41"/>
      <c r="M156" s="238"/>
      <c r="N156" s="239"/>
      <c r="O156" s="88"/>
      <c r="P156" s="88"/>
      <c r="Q156" s="88"/>
      <c r="R156" s="88"/>
      <c r="S156" s="88"/>
      <c r="T156" s="89"/>
      <c r="U156" s="35"/>
      <c r="V156" s="35"/>
      <c r="W156" s="35"/>
      <c r="X156" s="35"/>
      <c r="Y156" s="35"/>
      <c r="Z156" s="35"/>
      <c r="AA156" s="35"/>
      <c r="AB156" s="35"/>
      <c r="AC156" s="35"/>
      <c r="AD156" s="35"/>
      <c r="AE156" s="35"/>
      <c r="AT156" s="14" t="s">
        <v>275</v>
      </c>
      <c r="AU156" s="14" t="s">
        <v>73</v>
      </c>
    </row>
    <row r="157" s="2" customFormat="1" ht="16.5" customHeight="1">
      <c r="A157" s="35"/>
      <c r="B157" s="36"/>
      <c r="C157" s="240" t="s">
        <v>918</v>
      </c>
      <c r="D157" s="240" t="s">
        <v>329</v>
      </c>
      <c r="E157" s="241" t="s">
        <v>1666</v>
      </c>
      <c r="F157" s="242" t="s">
        <v>1667</v>
      </c>
      <c r="G157" s="243" t="s">
        <v>302</v>
      </c>
      <c r="H157" s="244">
        <v>152.41</v>
      </c>
      <c r="I157" s="245"/>
      <c r="J157" s="246">
        <f>ROUND(I157*H157,2)</f>
        <v>0</v>
      </c>
      <c r="K157" s="242" t="s">
        <v>878</v>
      </c>
      <c r="L157" s="247"/>
      <c r="M157" s="248" t="s">
        <v>1</v>
      </c>
      <c r="N157" s="249" t="s">
        <v>38</v>
      </c>
      <c r="O157" s="88"/>
      <c r="P157" s="231">
        <f>O157*H157</f>
        <v>0</v>
      </c>
      <c r="Q157" s="231">
        <v>1</v>
      </c>
      <c r="R157" s="231">
        <f>Q157*H157</f>
        <v>152.41</v>
      </c>
      <c r="S157" s="231">
        <v>0</v>
      </c>
      <c r="T157" s="232">
        <f>S157*H157</f>
        <v>0</v>
      </c>
      <c r="U157" s="35"/>
      <c r="V157" s="35"/>
      <c r="W157" s="35"/>
      <c r="X157" s="35"/>
      <c r="Y157" s="35"/>
      <c r="Z157" s="35"/>
      <c r="AA157" s="35"/>
      <c r="AB157" s="35"/>
      <c r="AC157" s="35"/>
      <c r="AD157" s="35"/>
      <c r="AE157" s="35"/>
      <c r="AR157" s="233" t="s">
        <v>286</v>
      </c>
      <c r="AT157" s="233" t="s">
        <v>329</v>
      </c>
      <c r="AU157" s="233" t="s">
        <v>73</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274</v>
      </c>
      <c r="BM157" s="233" t="s">
        <v>370</v>
      </c>
    </row>
    <row r="158" s="2" customFormat="1">
      <c r="A158" s="35"/>
      <c r="B158" s="36"/>
      <c r="C158" s="37"/>
      <c r="D158" s="235" t="s">
        <v>275</v>
      </c>
      <c r="E158" s="37"/>
      <c r="F158" s="236" t="s">
        <v>1668</v>
      </c>
      <c r="G158" s="37"/>
      <c r="H158" s="37"/>
      <c r="I158" s="237"/>
      <c r="J158" s="37"/>
      <c r="K158" s="37"/>
      <c r="L158" s="41"/>
      <c r="M158" s="238"/>
      <c r="N158" s="239"/>
      <c r="O158" s="88"/>
      <c r="P158" s="88"/>
      <c r="Q158" s="88"/>
      <c r="R158" s="88"/>
      <c r="S158" s="88"/>
      <c r="T158" s="89"/>
      <c r="U158" s="35"/>
      <c r="V158" s="35"/>
      <c r="W158" s="35"/>
      <c r="X158" s="35"/>
      <c r="Y158" s="35"/>
      <c r="Z158" s="35"/>
      <c r="AA158" s="35"/>
      <c r="AB158" s="35"/>
      <c r="AC158" s="35"/>
      <c r="AD158" s="35"/>
      <c r="AE158" s="35"/>
      <c r="AT158" s="14" t="s">
        <v>275</v>
      </c>
      <c r="AU158" s="14" t="s">
        <v>73</v>
      </c>
    </row>
    <row r="159" s="2" customFormat="1" ht="33" customHeight="1">
      <c r="A159" s="35"/>
      <c r="B159" s="36"/>
      <c r="C159" s="222" t="s">
        <v>321</v>
      </c>
      <c r="D159" s="222" t="s">
        <v>269</v>
      </c>
      <c r="E159" s="223" t="s">
        <v>1669</v>
      </c>
      <c r="F159" s="224" t="s">
        <v>1670</v>
      </c>
      <c r="G159" s="225" t="s">
        <v>791</v>
      </c>
      <c r="H159" s="226">
        <v>84.671999999999997</v>
      </c>
      <c r="I159" s="227"/>
      <c r="J159" s="228">
        <f>ROUND(I159*H159,2)</f>
        <v>0</v>
      </c>
      <c r="K159" s="224" t="s">
        <v>878</v>
      </c>
      <c r="L159" s="41"/>
      <c r="M159" s="229" t="s">
        <v>1</v>
      </c>
      <c r="N159" s="230" t="s">
        <v>38</v>
      </c>
      <c r="O159" s="88"/>
      <c r="P159" s="231">
        <f>O159*H159</f>
        <v>0</v>
      </c>
      <c r="Q159" s="231">
        <v>0</v>
      </c>
      <c r="R159" s="231">
        <f>Q159*H159</f>
        <v>0</v>
      </c>
      <c r="S159" s="231">
        <v>0</v>
      </c>
      <c r="T159" s="232">
        <f>S159*H159</f>
        <v>0</v>
      </c>
      <c r="U159" s="35"/>
      <c r="V159" s="35"/>
      <c r="W159" s="35"/>
      <c r="X159" s="35"/>
      <c r="Y159" s="35"/>
      <c r="Z159" s="35"/>
      <c r="AA159" s="35"/>
      <c r="AB159" s="35"/>
      <c r="AC159" s="35"/>
      <c r="AD159" s="35"/>
      <c r="AE159" s="35"/>
      <c r="AR159" s="233" t="s">
        <v>274</v>
      </c>
      <c r="AT159" s="233" t="s">
        <v>269</v>
      </c>
      <c r="AU159" s="233" t="s">
        <v>73</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274</v>
      </c>
      <c r="BM159" s="233" t="s">
        <v>324</v>
      </c>
    </row>
    <row r="160" s="2" customFormat="1">
      <c r="A160" s="35"/>
      <c r="B160" s="36"/>
      <c r="C160" s="37"/>
      <c r="D160" s="252" t="s">
        <v>880</v>
      </c>
      <c r="E160" s="37"/>
      <c r="F160" s="253" t="s">
        <v>1671</v>
      </c>
      <c r="G160" s="37"/>
      <c r="H160" s="37"/>
      <c r="I160" s="237"/>
      <c r="J160" s="37"/>
      <c r="K160" s="37"/>
      <c r="L160" s="41"/>
      <c r="M160" s="238"/>
      <c r="N160" s="239"/>
      <c r="O160" s="88"/>
      <c r="P160" s="88"/>
      <c r="Q160" s="88"/>
      <c r="R160" s="88"/>
      <c r="S160" s="88"/>
      <c r="T160" s="89"/>
      <c r="U160" s="35"/>
      <c r="V160" s="35"/>
      <c r="W160" s="35"/>
      <c r="X160" s="35"/>
      <c r="Y160" s="35"/>
      <c r="Z160" s="35"/>
      <c r="AA160" s="35"/>
      <c r="AB160" s="35"/>
      <c r="AC160" s="35"/>
      <c r="AD160" s="35"/>
      <c r="AE160" s="35"/>
      <c r="AT160" s="14" t="s">
        <v>880</v>
      </c>
      <c r="AU160" s="14" t="s">
        <v>73</v>
      </c>
    </row>
    <row r="161" s="2" customFormat="1" ht="37.8" customHeight="1">
      <c r="A161" s="35"/>
      <c r="B161" s="36"/>
      <c r="C161" s="222" t="s">
        <v>297</v>
      </c>
      <c r="D161" s="222" t="s">
        <v>269</v>
      </c>
      <c r="E161" s="223" t="s">
        <v>1672</v>
      </c>
      <c r="F161" s="224" t="s">
        <v>1673</v>
      </c>
      <c r="G161" s="225" t="s">
        <v>296</v>
      </c>
      <c r="H161" s="226">
        <v>0.23999999999999999</v>
      </c>
      <c r="I161" s="227"/>
      <c r="J161" s="228">
        <f>ROUND(I161*H161,2)</f>
        <v>0</v>
      </c>
      <c r="K161" s="224" t="s">
        <v>878</v>
      </c>
      <c r="L161" s="41"/>
      <c r="M161" s="229" t="s">
        <v>1</v>
      </c>
      <c r="N161" s="230" t="s">
        <v>38</v>
      </c>
      <c r="O161" s="88"/>
      <c r="P161" s="231">
        <f>O161*H161</f>
        <v>0</v>
      </c>
      <c r="Q161" s="231">
        <v>2.5505399999999998</v>
      </c>
      <c r="R161" s="231">
        <f>Q161*H161</f>
        <v>0.61212959999999994</v>
      </c>
      <c r="S161" s="231">
        <v>0</v>
      </c>
      <c r="T161" s="232">
        <f>S161*H161</f>
        <v>0</v>
      </c>
      <c r="U161" s="35"/>
      <c r="V161" s="35"/>
      <c r="W161" s="35"/>
      <c r="X161" s="35"/>
      <c r="Y161" s="35"/>
      <c r="Z161" s="35"/>
      <c r="AA161" s="35"/>
      <c r="AB161" s="35"/>
      <c r="AC161" s="35"/>
      <c r="AD161" s="35"/>
      <c r="AE161" s="35"/>
      <c r="AR161" s="233" t="s">
        <v>274</v>
      </c>
      <c r="AT161" s="233" t="s">
        <v>269</v>
      </c>
      <c r="AU161" s="233" t="s">
        <v>73</v>
      </c>
      <c r="AY161" s="14" t="s">
        <v>266</v>
      </c>
      <c r="BE161" s="234">
        <f>IF(N161="základní",J161,0)</f>
        <v>0</v>
      </c>
      <c r="BF161" s="234">
        <f>IF(N161="snížená",J161,0)</f>
        <v>0</v>
      </c>
      <c r="BG161" s="234">
        <f>IF(N161="zákl. přenesená",J161,0)</f>
        <v>0</v>
      </c>
      <c r="BH161" s="234">
        <f>IF(N161="sníž. přenesená",J161,0)</f>
        <v>0</v>
      </c>
      <c r="BI161" s="234">
        <f>IF(N161="nulová",J161,0)</f>
        <v>0</v>
      </c>
      <c r="BJ161" s="14" t="s">
        <v>81</v>
      </c>
      <c r="BK161" s="234">
        <f>ROUND(I161*H161,2)</f>
        <v>0</v>
      </c>
      <c r="BL161" s="14" t="s">
        <v>274</v>
      </c>
      <c r="BM161" s="233" t="s">
        <v>327</v>
      </c>
    </row>
    <row r="162" s="2" customFormat="1">
      <c r="A162" s="35"/>
      <c r="B162" s="36"/>
      <c r="C162" s="37"/>
      <c r="D162" s="252" t="s">
        <v>880</v>
      </c>
      <c r="E162" s="37"/>
      <c r="F162" s="253" t="s">
        <v>1674</v>
      </c>
      <c r="G162" s="37"/>
      <c r="H162" s="37"/>
      <c r="I162" s="237"/>
      <c r="J162" s="37"/>
      <c r="K162" s="37"/>
      <c r="L162" s="41"/>
      <c r="M162" s="238"/>
      <c r="N162" s="239"/>
      <c r="O162" s="88"/>
      <c r="P162" s="88"/>
      <c r="Q162" s="88"/>
      <c r="R162" s="88"/>
      <c r="S162" s="88"/>
      <c r="T162" s="89"/>
      <c r="U162" s="35"/>
      <c r="V162" s="35"/>
      <c r="W162" s="35"/>
      <c r="X162" s="35"/>
      <c r="Y162" s="35"/>
      <c r="Z162" s="35"/>
      <c r="AA162" s="35"/>
      <c r="AB162" s="35"/>
      <c r="AC162" s="35"/>
      <c r="AD162" s="35"/>
      <c r="AE162" s="35"/>
      <c r="AT162" s="14" t="s">
        <v>880</v>
      </c>
      <c r="AU162" s="14" t="s">
        <v>73</v>
      </c>
    </row>
    <row r="163" s="2" customFormat="1">
      <c r="A163" s="35"/>
      <c r="B163" s="36"/>
      <c r="C163" s="37"/>
      <c r="D163" s="235" t="s">
        <v>275</v>
      </c>
      <c r="E163" s="37"/>
      <c r="F163" s="236" t="s">
        <v>1675</v>
      </c>
      <c r="G163" s="37"/>
      <c r="H163" s="37"/>
      <c r="I163" s="237"/>
      <c r="J163" s="37"/>
      <c r="K163" s="37"/>
      <c r="L163" s="41"/>
      <c r="M163" s="238"/>
      <c r="N163" s="239"/>
      <c r="O163" s="88"/>
      <c r="P163" s="88"/>
      <c r="Q163" s="88"/>
      <c r="R163" s="88"/>
      <c r="S163" s="88"/>
      <c r="T163" s="89"/>
      <c r="U163" s="35"/>
      <c r="V163" s="35"/>
      <c r="W163" s="35"/>
      <c r="X163" s="35"/>
      <c r="Y163" s="35"/>
      <c r="Z163" s="35"/>
      <c r="AA163" s="35"/>
      <c r="AB163" s="35"/>
      <c r="AC163" s="35"/>
      <c r="AD163" s="35"/>
      <c r="AE163" s="35"/>
      <c r="AT163" s="14" t="s">
        <v>275</v>
      </c>
      <c r="AU163" s="14" t="s">
        <v>73</v>
      </c>
    </row>
    <row r="164" s="2" customFormat="1" ht="24.15" customHeight="1">
      <c r="A164" s="35"/>
      <c r="B164" s="36"/>
      <c r="C164" s="222" t="s">
        <v>328</v>
      </c>
      <c r="D164" s="222" t="s">
        <v>269</v>
      </c>
      <c r="E164" s="223" t="s">
        <v>1676</v>
      </c>
      <c r="F164" s="224" t="s">
        <v>1677</v>
      </c>
      <c r="G164" s="225" t="s">
        <v>791</v>
      </c>
      <c r="H164" s="226">
        <v>1.3200000000000001</v>
      </c>
      <c r="I164" s="227"/>
      <c r="J164" s="228">
        <f>ROUND(I164*H164,2)</f>
        <v>0</v>
      </c>
      <c r="K164" s="224" t="s">
        <v>878</v>
      </c>
      <c r="L164" s="41"/>
      <c r="M164" s="229" t="s">
        <v>1</v>
      </c>
      <c r="N164" s="230" t="s">
        <v>38</v>
      </c>
      <c r="O164" s="88"/>
      <c r="P164" s="231">
        <f>O164*H164</f>
        <v>0</v>
      </c>
      <c r="Q164" s="231">
        <v>0.0012999999999999999</v>
      </c>
      <c r="R164" s="231">
        <f>Q164*H164</f>
        <v>0.0017160000000000001</v>
      </c>
      <c r="S164" s="231">
        <v>0</v>
      </c>
      <c r="T164" s="232">
        <f>S164*H164</f>
        <v>0</v>
      </c>
      <c r="U164" s="35"/>
      <c r="V164" s="35"/>
      <c r="W164" s="35"/>
      <c r="X164" s="35"/>
      <c r="Y164" s="35"/>
      <c r="Z164" s="35"/>
      <c r="AA164" s="35"/>
      <c r="AB164" s="35"/>
      <c r="AC164" s="35"/>
      <c r="AD164" s="35"/>
      <c r="AE164" s="35"/>
      <c r="AR164" s="233" t="s">
        <v>274</v>
      </c>
      <c r="AT164" s="233" t="s">
        <v>269</v>
      </c>
      <c r="AU164" s="233" t="s">
        <v>73</v>
      </c>
      <c r="AY164" s="14" t="s">
        <v>266</v>
      </c>
      <c r="BE164" s="234">
        <f>IF(N164="základní",J164,0)</f>
        <v>0</v>
      </c>
      <c r="BF164" s="234">
        <f>IF(N164="snížená",J164,0)</f>
        <v>0</v>
      </c>
      <c r="BG164" s="234">
        <f>IF(N164="zákl. přenesená",J164,0)</f>
        <v>0</v>
      </c>
      <c r="BH164" s="234">
        <f>IF(N164="sníž. přenesená",J164,0)</f>
        <v>0</v>
      </c>
      <c r="BI164" s="234">
        <f>IF(N164="nulová",J164,0)</f>
        <v>0</v>
      </c>
      <c r="BJ164" s="14" t="s">
        <v>81</v>
      </c>
      <c r="BK164" s="234">
        <f>ROUND(I164*H164,2)</f>
        <v>0</v>
      </c>
      <c r="BL164" s="14" t="s">
        <v>274</v>
      </c>
      <c r="BM164" s="233" t="s">
        <v>332</v>
      </c>
    </row>
    <row r="165" s="2" customFormat="1">
      <c r="A165" s="35"/>
      <c r="B165" s="36"/>
      <c r="C165" s="37"/>
      <c r="D165" s="252" t="s">
        <v>880</v>
      </c>
      <c r="E165" s="37"/>
      <c r="F165" s="253" t="s">
        <v>1678</v>
      </c>
      <c r="G165" s="37"/>
      <c r="H165" s="37"/>
      <c r="I165" s="237"/>
      <c r="J165" s="37"/>
      <c r="K165" s="37"/>
      <c r="L165" s="41"/>
      <c r="M165" s="238"/>
      <c r="N165" s="239"/>
      <c r="O165" s="88"/>
      <c r="P165" s="88"/>
      <c r="Q165" s="88"/>
      <c r="R165" s="88"/>
      <c r="S165" s="88"/>
      <c r="T165" s="89"/>
      <c r="U165" s="35"/>
      <c r="V165" s="35"/>
      <c r="W165" s="35"/>
      <c r="X165" s="35"/>
      <c r="Y165" s="35"/>
      <c r="Z165" s="35"/>
      <c r="AA165" s="35"/>
      <c r="AB165" s="35"/>
      <c r="AC165" s="35"/>
      <c r="AD165" s="35"/>
      <c r="AE165" s="35"/>
      <c r="AT165" s="14" t="s">
        <v>880</v>
      </c>
      <c r="AU165" s="14" t="s">
        <v>73</v>
      </c>
    </row>
    <row r="166" s="2" customFormat="1">
      <c r="A166" s="35"/>
      <c r="B166" s="36"/>
      <c r="C166" s="37"/>
      <c r="D166" s="235" t="s">
        <v>275</v>
      </c>
      <c r="E166" s="37"/>
      <c r="F166" s="236" t="s">
        <v>1679</v>
      </c>
      <c r="G166" s="37"/>
      <c r="H166" s="37"/>
      <c r="I166" s="237"/>
      <c r="J166" s="37"/>
      <c r="K166" s="37"/>
      <c r="L166" s="41"/>
      <c r="M166" s="238"/>
      <c r="N166" s="239"/>
      <c r="O166" s="88"/>
      <c r="P166" s="88"/>
      <c r="Q166" s="88"/>
      <c r="R166" s="88"/>
      <c r="S166" s="88"/>
      <c r="T166" s="89"/>
      <c r="U166" s="35"/>
      <c r="V166" s="35"/>
      <c r="W166" s="35"/>
      <c r="X166" s="35"/>
      <c r="Y166" s="35"/>
      <c r="Z166" s="35"/>
      <c r="AA166" s="35"/>
      <c r="AB166" s="35"/>
      <c r="AC166" s="35"/>
      <c r="AD166" s="35"/>
      <c r="AE166" s="35"/>
      <c r="AT166" s="14" t="s">
        <v>275</v>
      </c>
      <c r="AU166" s="14" t="s">
        <v>73</v>
      </c>
    </row>
    <row r="167" s="2" customFormat="1" ht="24.15" customHeight="1">
      <c r="A167" s="35"/>
      <c r="B167" s="36"/>
      <c r="C167" s="222" t="s">
        <v>303</v>
      </c>
      <c r="D167" s="222" t="s">
        <v>269</v>
      </c>
      <c r="E167" s="223" t="s">
        <v>1680</v>
      </c>
      <c r="F167" s="224" t="s">
        <v>1681</v>
      </c>
      <c r="G167" s="225" t="s">
        <v>791</v>
      </c>
      <c r="H167" s="226">
        <v>1.3200000000000001</v>
      </c>
      <c r="I167" s="227"/>
      <c r="J167" s="228">
        <f>ROUND(I167*H167,2)</f>
        <v>0</v>
      </c>
      <c r="K167" s="224" t="s">
        <v>878</v>
      </c>
      <c r="L167" s="41"/>
      <c r="M167" s="229" t="s">
        <v>1</v>
      </c>
      <c r="N167" s="230" t="s">
        <v>38</v>
      </c>
      <c r="O167" s="88"/>
      <c r="P167" s="231">
        <f>O167*H167</f>
        <v>0</v>
      </c>
      <c r="Q167" s="231">
        <v>4.0000000000000003E-05</v>
      </c>
      <c r="R167" s="231">
        <f>Q167*H167</f>
        <v>5.2800000000000009E-05</v>
      </c>
      <c r="S167" s="231">
        <v>0</v>
      </c>
      <c r="T167" s="232">
        <f>S167*H167</f>
        <v>0</v>
      </c>
      <c r="U167" s="35"/>
      <c r="V167" s="35"/>
      <c r="W167" s="35"/>
      <c r="X167" s="35"/>
      <c r="Y167" s="35"/>
      <c r="Z167" s="35"/>
      <c r="AA167" s="35"/>
      <c r="AB167" s="35"/>
      <c r="AC167" s="35"/>
      <c r="AD167" s="35"/>
      <c r="AE167" s="35"/>
      <c r="AR167" s="233" t="s">
        <v>274</v>
      </c>
      <c r="AT167" s="233" t="s">
        <v>269</v>
      </c>
      <c r="AU167" s="233" t="s">
        <v>73</v>
      </c>
      <c r="AY167" s="14" t="s">
        <v>266</v>
      </c>
      <c r="BE167" s="234">
        <f>IF(N167="základní",J167,0)</f>
        <v>0</v>
      </c>
      <c r="BF167" s="234">
        <f>IF(N167="snížená",J167,0)</f>
        <v>0</v>
      </c>
      <c r="BG167" s="234">
        <f>IF(N167="zákl. přenesená",J167,0)</f>
        <v>0</v>
      </c>
      <c r="BH167" s="234">
        <f>IF(N167="sníž. přenesená",J167,0)</f>
        <v>0</v>
      </c>
      <c r="BI167" s="234">
        <f>IF(N167="nulová",J167,0)</f>
        <v>0</v>
      </c>
      <c r="BJ167" s="14" t="s">
        <v>81</v>
      </c>
      <c r="BK167" s="234">
        <f>ROUND(I167*H167,2)</f>
        <v>0</v>
      </c>
      <c r="BL167" s="14" t="s">
        <v>274</v>
      </c>
      <c r="BM167" s="233" t="s">
        <v>407</v>
      </c>
    </row>
    <row r="168" s="2" customFormat="1">
      <c r="A168" s="35"/>
      <c r="B168" s="36"/>
      <c r="C168" s="37"/>
      <c r="D168" s="252" t="s">
        <v>880</v>
      </c>
      <c r="E168" s="37"/>
      <c r="F168" s="253" t="s">
        <v>1682</v>
      </c>
      <c r="G168" s="37"/>
      <c r="H168" s="37"/>
      <c r="I168" s="237"/>
      <c r="J168" s="37"/>
      <c r="K168" s="37"/>
      <c r="L168" s="41"/>
      <c r="M168" s="238"/>
      <c r="N168" s="239"/>
      <c r="O168" s="88"/>
      <c r="P168" s="88"/>
      <c r="Q168" s="88"/>
      <c r="R168" s="88"/>
      <c r="S168" s="88"/>
      <c r="T168" s="89"/>
      <c r="U168" s="35"/>
      <c r="V168" s="35"/>
      <c r="W168" s="35"/>
      <c r="X168" s="35"/>
      <c r="Y168" s="35"/>
      <c r="Z168" s="35"/>
      <c r="AA168" s="35"/>
      <c r="AB168" s="35"/>
      <c r="AC168" s="35"/>
      <c r="AD168" s="35"/>
      <c r="AE168" s="35"/>
      <c r="AT168" s="14" t="s">
        <v>880</v>
      </c>
      <c r="AU168" s="14" t="s">
        <v>73</v>
      </c>
    </row>
    <row r="169" s="2" customFormat="1" ht="33" customHeight="1">
      <c r="A169" s="35"/>
      <c r="B169" s="36"/>
      <c r="C169" s="222" t="s">
        <v>334</v>
      </c>
      <c r="D169" s="222" t="s">
        <v>269</v>
      </c>
      <c r="E169" s="223" t="s">
        <v>1683</v>
      </c>
      <c r="F169" s="224" t="s">
        <v>1684</v>
      </c>
      <c r="G169" s="225" t="s">
        <v>296</v>
      </c>
      <c r="H169" s="226">
        <v>48</v>
      </c>
      <c r="I169" s="227"/>
      <c r="J169" s="228">
        <f>ROUND(I169*H169,2)</f>
        <v>0</v>
      </c>
      <c r="K169" s="224" t="s">
        <v>878</v>
      </c>
      <c r="L169" s="41"/>
      <c r="M169" s="229" t="s">
        <v>1</v>
      </c>
      <c r="N169" s="230" t="s">
        <v>38</v>
      </c>
      <c r="O169" s="88"/>
      <c r="P169" s="231">
        <f>O169*H169</f>
        <v>0</v>
      </c>
      <c r="Q169" s="231">
        <v>1.9312499999999999</v>
      </c>
      <c r="R169" s="231">
        <f>Q169*H169</f>
        <v>92.699999999999989</v>
      </c>
      <c r="S169" s="231">
        <v>0</v>
      </c>
      <c r="T169" s="232">
        <f>S169*H169</f>
        <v>0</v>
      </c>
      <c r="U169" s="35"/>
      <c r="V169" s="35"/>
      <c r="W169" s="35"/>
      <c r="X169" s="35"/>
      <c r="Y169" s="35"/>
      <c r="Z169" s="35"/>
      <c r="AA169" s="35"/>
      <c r="AB169" s="35"/>
      <c r="AC169" s="35"/>
      <c r="AD169" s="35"/>
      <c r="AE169" s="35"/>
      <c r="AR169" s="233" t="s">
        <v>274</v>
      </c>
      <c r="AT169" s="233" t="s">
        <v>269</v>
      </c>
      <c r="AU169" s="233" t="s">
        <v>73</v>
      </c>
      <c r="AY169" s="14" t="s">
        <v>266</v>
      </c>
      <c r="BE169" s="234">
        <f>IF(N169="základní",J169,0)</f>
        <v>0</v>
      </c>
      <c r="BF169" s="234">
        <f>IF(N169="snížená",J169,0)</f>
        <v>0</v>
      </c>
      <c r="BG169" s="234">
        <f>IF(N169="zákl. přenesená",J169,0)</f>
        <v>0</v>
      </c>
      <c r="BH169" s="234">
        <f>IF(N169="sníž. přenesená",J169,0)</f>
        <v>0</v>
      </c>
      <c r="BI169" s="234">
        <f>IF(N169="nulová",J169,0)</f>
        <v>0</v>
      </c>
      <c r="BJ169" s="14" t="s">
        <v>81</v>
      </c>
      <c r="BK169" s="234">
        <f>ROUND(I169*H169,2)</f>
        <v>0</v>
      </c>
      <c r="BL169" s="14" t="s">
        <v>274</v>
      </c>
      <c r="BM169" s="233" t="s">
        <v>335</v>
      </c>
    </row>
    <row r="170" s="2" customFormat="1">
      <c r="A170" s="35"/>
      <c r="B170" s="36"/>
      <c r="C170" s="37"/>
      <c r="D170" s="252" t="s">
        <v>880</v>
      </c>
      <c r="E170" s="37"/>
      <c r="F170" s="253" t="s">
        <v>1685</v>
      </c>
      <c r="G170" s="37"/>
      <c r="H170" s="37"/>
      <c r="I170" s="237"/>
      <c r="J170" s="37"/>
      <c r="K170" s="37"/>
      <c r="L170" s="41"/>
      <c r="M170" s="238"/>
      <c r="N170" s="239"/>
      <c r="O170" s="88"/>
      <c r="P170" s="88"/>
      <c r="Q170" s="88"/>
      <c r="R170" s="88"/>
      <c r="S170" s="88"/>
      <c r="T170" s="89"/>
      <c r="U170" s="35"/>
      <c r="V170" s="35"/>
      <c r="W170" s="35"/>
      <c r="X170" s="35"/>
      <c r="Y170" s="35"/>
      <c r="Z170" s="35"/>
      <c r="AA170" s="35"/>
      <c r="AB170" s="35"/>
      <c r="AC170" s="35"/>
      <c r="AD170" s="35"/>
      <c r="AE170" s="35"/>
      <c r="AT170" s="14" t="s">
        <v>880</v>
      </c>
      <c r="AU170" s="14" t="s">
        <v>73</v>
      </c>
    </row>
    <row r="171" s="2" customFormat="1">
      <c r="A171" s="35"/>
      <c r="B171" s="36"/>
      <c r="C171" s="37"/>
      <c r="D171" s="235" t="s">
        <v>275</v>
      </c>
      <c r="E171" s="37"/>
      <c r="F171" s="236" t="s">
        <v>1686</v>
      </c>
      <c r="G171" s="37"/>
      <c r="H171" s="37"/>
      <c r="I171" s="237"/>
      <c r="J171" s="37"/>
      <c r="K171" s="37"/>
      <c r="L171" s="41"/>
      <c r="M171" s="238"/>
      <c r="N171" s="239"/>
      <c r="O171" s="88"/>
      <c r="P171" s="88"/>
      <c r="Q171" s="88"/>
      <c r="R171" s="88"/>
      <c r="S171" s="88"/>
      <c r="T171" s="89"/>
      <c r="U171" s="35"/>
      <c r="V171" s="35"/>
      <c r="W171" s="35"/>
      <c r="X171" s="35"/>
      <c r="Y171" s="35"/>
      <c r="Z171" s="35"/>
      <c r="AA171" s="35"/>
      <c r="AB171" s="35"/>
      <c r="AC171" s="35"/>
      <c r="AD171" s="35"/>
      <c r="AE171" s="35"/>
      <c r="AT171" s="14" t="s">
        <v>275</v>
      </c>
      <c r="AU171" s="14" t="s">
        <v>73</v>
      </c>
    </row>
    <row r="172" s="2" customFormat="1" ht="24.15" customHeight="1">
      <c r="A172" s="35"/>
      <c r="B172" s="36"/>
      <c r="C172" s="222" t="s">
        <v>307</v>
      </c>
      <c r="D172" s="222" t="s">
        <v>269</v>
      </c>
      <c r="E172" s="223" t="s">
        <v>1687</v>
      </c>
      <c r="F172" s="224" t="s">
        <v>1688</v>
      </c>
      <c r="G172" s="225" t="s">
        <v>791</v>
      </c>
      <c r="H172" s="226">
        <v>12</v>
      </c>
      <c r="I172" s="227"/>
      <c r="J172" s="228">
        <f>ROUND(I172*H172,2)</f>
        <v>0</v>
      </c>
      <c r="K172" s="224" t="s">
        <v>878</v>
      </c>
      <c r="L172" s="41"/>
      <c r="M172" s="229" t="s">
        <v>1</v>
      </c>
      <c r="N172" s="230" t="s">
        <v>38</v>
      </c>
      <c r="O172" s="88"/>
      <c r="P172" s="231">
        <f>O172*H172</f>
        <v>0</v>
      </c>
      <c r="Q172" s="231">
        <v>0.108</v>
      </c>
      <c r="R172" s="231">
        <f>Q172*H172</f>
        <v>1.296</v>
      </c>
      <c r="S172" s="231">
        <v>0</v>
      </c>
      <c r="T172" s="232">
        <f>S172*H172</f>
        <v>0</v>
      </c>
      <c r="U172" s="35"/>
      <c r="V172" s="35"/>
      <c r="W172" s="35"/>
      <c r="X172" s="35"/>
      <c r="Y172" s="35"/>
      <c r="Z172" s="35"/>
      <c r="AA172" s="35"/>
      <c r="AB172" s="35"/>
      <c r="AC172" s="35"/>
      <c r="AD172" s="35"/>
      <c r="AE172" s="35"/>
      <c r="AR172" s="233" t="s">
        <v>274</v>
      </c>
      <c r="AT172" s="233" t="s">
        <v>269</v>
      </c>
      <c r="AU172" s="233" t="s">
        <v>73</v>
      </c>
      <c r="AY172" s="14" t="s">
        <v>266</v>
      </c>
      <c r="BE172" s="234">
        <f>IF(N172="základní",J172,0)</f>
        <v>0</v>
      </c>
      <c r="BF172" s="234">
        <f>IF(N172="snížená",J172,0)</f>
        <v>0</v>
      </c>
      <c r="BG172" s="234">
        <f>IF(N172="zákl. přenesená",J172,0)</f>
        <v>0</v>
      </c>
      <c r="BH172" s="234">
        <f>IF(N172="sníž. přenesená",J172,0)</f>
        <v>0</v>
      </c>
      <c r="BI172" s="234">
        <f>IF(N172="nulová",J172,0)</f>
        <v>0</v>
      </c>
      <c r="BJ172" s="14" t="s">
        <v>81</v>
      </c>
      <c r="BK172" s="234">
        <f>ROUND(I172*H172,2)</f>
        <v>0</v>
      </c>
      <c r="BL172" s="14" t="s">
        <v>274</v>
      </c>
      <c r="BM172" s="233" t="s">
        <v>337</v>
      </c>
    </row>
    <row r="173" s="2" customFormat="1">
      <c r="A173" s="35"/>
      <c r="B173" s="36"/>
      <c r="C173" s="37"/>
      <c r="D173" s="252" t="s">
        <v>880</v>
      </c>
      <c r="E173" s="37"/>
      <c r="F173" s="253" t="s">
        <v>1689</v>
      </c>
      <c r="G173" s="37"/>
      <c r="H173" s="37"/>
      <c r="I173" s="237"/>
      <c r="J173" s="37"/>
      <c r="K173" s="37"/>
      <c r="L173" s="41"/>
      <c r="M173" s="238"/>
      <c r="N173" s="239"/>
      <c r="O173" s="88"/>
      <c r="P173" s="88"/>
      <c r="Q173" s="88"/>
      <c r="R173" s="88"/>
      <c r="S173" s="88"/>
      <c r="T173" s="89"/>
      <c r="U173" s="35"/>
      <c r="V173" s="35"/>
      <c r="W173" s="35"/>
      <c r="X173" s="35"/>
      <c r="Y173" s="35"/>
      <c r="Z173" s="35"/>
      <c r="AA173" s="35"/>
      <c r="AB173" s="35"/>
      <c r="AC173" s="35"/>
      <c r="AD173" s="35"/>
      <c r="AE173" s="35"/>
      <c r="AT173" s="14" t="s">
        <v>880</v>
      </c>
      <c r="AU173" s="14" t="s">
        <v>73</v>
      </c>
    </row>
    <row r="174" s="2" customFormat="1">
      <c r="A174" s="35"/>
      <c r="B174" s="36"/>
      <c r="C174" s="37"/>
      <c r="D174" s="235" t="s">
        <v>275</v>
      </c>
      <c r="E174" s="37"/>
      <c r="F174" s="236" t="s">
        <v>1690</v>
      </c>
      <c r="G174" s="37"/>
      <c r="H174" s="37"/>
      <c r="I174" s="237"/>
      <c r="J174" s="37"/>
      <c r="K174" s="37"/>
      <c r="L174" s="41"/>
      <c r="M174" s="238"/>
      <c r="N174" s="239"/>
      <c r="O174" s="88"/>
      <c r="P174" s="88"/>
      <c r="Q174" s="88"/>
      <c r="R174" s="88"/>
      <c r="S174" s="88"/>
      <c r="T174" s="89"/>
      <c r="U174" s="35"/>
      <c r="V174" s="35"/>
      <c r="W174" s="35"/>
      <c r="X174" s="35"/>
      <c r="Y174" s="35"/>
      <c r="Z174" s="35"/>
      <c r="AA174" s="35"/>
      <c r="AB174" s="35"/>
      <c r="AC174" s="35"/>
      <c r="AD174" s="35"/>
      <c r="AE174" s="35"/>
      <c r="AT174" s="14" t="s">
        <v>275</v>
      </c>
      <c r="AU174" s="14" t="s">
        <v>73</v>
      </c>
    </row>
    <row r="175" s="2" customFormat="1" ht="16.5" customHeight="1">
      <c r="A175" s="35"/>
      <c r="B175" s="36"/>
      <c r="C175" s="240" t="s">
        <v>7</v>
      </c>
      <c r="D175" s="240" t="s">
        <v>329</v>
      </c>
      <c r="E175" s="241" t="s">
        <v>1691</v>
      </c>
      <c r="F175" s="242" t="s">
        <v>1692</v>
      </c>
      <c r="G175" s="243" t="s">
        <v>272</v>
      </c>
      <c r="H175" s="244">
        <v>4</v>
      </c>
      <c r="I175" s="245"/>
      <c r="J175" s="246">
        <f>ROUND(I175*H175,2)</f>
        <v>0</v>
      </c>
      <c r="K175" s="242" t="s">
        <v>878</v>
      </c>
      <c r="L175" s="247"/>
      <c r="M175" s="248" t="s">
        <v>1</v>
      </c>
      <c r="N175" s="249" t="s">
        <v>38</v>
      </c>
      <c r="O175" s="88"/>
      <c r="P175" s="231">
        <f>O175*H175</f>
        <v>0</v>
      </c>
      <c r="Q175" s="231">
        <v>1.516</v>
      </c>
      <c r="R175" s="231">
        <f>Q175*H175</f>
        <v>6.0640000000000001</v>
      </c>
      <c r="S175" s="231">
        <v>0</v>
      </c>
      <c r="T175" s="232">
        <f>S175*H175</f>
        <v>0</v>
      </c>
      <c r="U175" s="35"/>
      <c r="V175" s="35"/>
      <c r="W175" s="35"/>
      <c r="X175" s="35"/>
      <c r="Y175" s="35"/>
      <c r="Z175" s="35"/>
      <c r="AA175" s="35"/>
      <c r="AB175" s="35"/>
      <c r="AC175" s="35"/>
      <c r="AD175" s="35"/>
      <c r="AE175" s="35"/>
      <c r="AR175" s="233" t="s">
        <v>286</v>
      </c>
      <c r="AT175" s="233" t="s">
        <v>329</v>
      </c>
      <c r="AU175" s="233" t="s">
        <v>73</v>
      </c>
      <c r="AY175" s="14" t="s">
        <v>266</v>
      </c>
      <c r="BE175" s="234">
        <f>IF(N175="základní",J175,0)</f>
        <v>0</v>
      </c>
      <c r="BF175" s="234">
        <f>IF(N175="snížená",J175,0)</f>
        <v>0</v>
      </c>
      <c r="BG175" s="234">
        <f>IF(N175="zákl. přenesená",J175,0)</f>
        <v>0</v>
      </c>
      <c r="BH175" s="234">
        <f>IF(N175="sníž. přenesená",J175,0)</f>
        <v>0</v>
      </c>
      <c r="BI175" s="234">
        <f>IF(N175="nulová",J175,0)</f>
        <v>0</v>
      </c>
      <c r="BJ175" s="14" t="s">
        <v>81</v>
      </c>
      <c r="BK175" s="234">
        <f>ROUND(I175*H175,2)</f>
        <v>0</v>
      </c>
      <c r="BL175" s="14" t="s">
        <v>274</v>
      </c>
      <c r="BM175" s="233" t="s">
        <v>341</v>
      </c>
    </row>
    <row r="176" s="2" customFormat="1" ht="33" customHeight="1">
      <c r="A176" s="35"/>
      <c r="B176" s="36"/>
      <c r="C176" s="222" t="s">
        <v>310</v>
      </c>
      <c r="D176" s="222" t="s">
        <v>269</v>
      </c>
      <c r="E176" s="223" t="s">
        <v>1693</v>
      </c>
      <c r="F176" s="224" t="s">
        <v>1694</v>
      </c>
      <c r="G176" s="225" t="s">
        <v>296</v>
      </c>
      <c r="H176" s="226">
        <v>25.600000000000001</v>
      </c>
      <c r="I176" s="227"/>
      <c r="J176" s="228">
        <f>ROUND(I176*H176,2)</f>
        <v>0</v>
      </c>
      <c r="K176" s="224" t="s">
        <v>878</v>
      </c>
      <c r="L176" s="41"/>
      <c r="M176" s="229" t="s">
        <v>1</v>
      </c>
      <c r="N176" s="230" t="s">
        <v>38</v>
      </c>
      <c r="O176" s="88"/>
      <c r="P176" s="231">
        <f>O176*H176</f>
        <v>0</v>
      </c>
      <c r="Q176" s="231">
        <v>2.3010199999999998</v>
      </c>
      <c r="R176" s="231">
        <f>Q176*H176</f>
        <v>58.906112</v>
      </c>
      <c r="S176" s="231">
        <v>0</v>
      </c>
      <c r="T176" s="232">
        <f>S176*H176</f>
        <v>0</v>
      </c>
      <c r="U176" s="35"/>
      <c r="V176" s="35"/>
      <c r="W176" s="35"/>
      <c r="X176" s="35"/>
      <c r="Y176" s="35"/>
      <c r="Z176" s="35"/>
      <c r="AA176" s="35"/>
      <c r="AB176" s="35"/>
      <c r="AC176" s="35"/>
      <c r="AD176" s="35"/>
      <c r="AE176" s="35"/>
      <c r="AR176" s="233" t="s">
        <v>274</v>
      </c>
      <c r="AT176" s="233" t="s">
        <v>269</v>
      </c>
      <c r="AU176" s="233" t="s">
        <v>73</v>
      </c>
      <c r="AY176" s="14" t="s">
        <v>266</v>
      </c>
      <c r="BE176" s="234">
        <f>IF(N176="základní",J176,0)</f>
        <v>0</v>
      </c>
      <c r="BF176" s="234">
        <f>IF(N176="snížená",J176,0)</f>
        <v>0</v>
      </c>
      <c r="BG176" s="234">
        <f>IF(N176="zákl. přenesená",J176,0)</f>
        <v>0</v>
      </c>
      <c r="BH176" s="234">
        <f>IF(N176="sníž. přenesená",J176,0)</f>
        <v>0</v>
      </c>
      <c r="BI176" s="234">
        <f>IF(N176="nulová",J176,0)</f>
        <v>0</v>
      </c>
      <c r="BJ176" s="14" t="s">
        <v>81</v>
      </c>
      <c r="BK176" s="234">
        <f>ROUND(I176*H176,2)</f>
        <v>0</v>
      </c>
      <c r="BL176" s="14" t="s">
        <v>274</v>
      </c>
      <c r="BM176" s="233" t="s">
        <v>345</v>
      </c>
    </row>
    <row r="177" s="2" customFormat="1">
      <c r="A177" s="35"/>
      <c r="B177" s="36"/>
      <c r="C177" s="37"/>
      <c r="D177" s="252" t="s">
        <v>880</v>
      </c>
      <c r="E177" s="37"/>
      <c r="F177" s="253" t="s">
        <v>1695</v>
      </c>
      <c r="G177" s="37"/>
      <c r="H177" s="37"/>
      <c r="I177" s="237"/>
      <c r="J177" s="37"/>
      <c r="K177" s="37"/>
      <c r="L177" s="41"/>
      <c r="M177" s="238"/>
      <c r="N177" s="239"/>
      <c r="O177" s="88"/>
      <c r="P177" s="88"/>
      <c r="Q177" s="88"/>
      <c r="R177" s="88"/>
      <c r="S177" s="88"/>
      <c r="T177" s="89"/>
      <c r="U177" s="35"/>
      <c r="V177" s="35"/>
      <c r="W177" s="35"/>
      <c r="X177" s="35"/>
      <c r="Y177" s="35"/>
      <c r="Z177" s="35"/>
      <c r="AA177" s="35"/>
      <c r="AB177" s="35"/>
      <c r="AC177" s="35"/>
      <c r="AD177" s="35"/>
      <c r="AE177" s="35"/>
      <c r="AT177" s="14" t="s">
        <v>880</v>
      </c>
      <c r="AU177" s="14" t="s">
        <v>73</v>
      </c>
    </row>
    <row r="178" s="2" customFormat="1">
      <c r="A178" s="35"/>
      <c r="B178" s="36"/>
      <c r="C178" s="37"/>
      <c r="D178" s="235" t="s">
        <v>275</v>
      </c>
      <c r="E178" s="37"/>
      <c r="F178" s="236" t="s">
        <v>1696</v>
      </c>
      <c r="G178" s="37"/>
      <c r="H178" s="37"/>
      <c r="I178" s="237"/>
      <c r="J178" s="37"/>
      <c r="K178" s="37"/>
      <c r="L178" s="41"/>
      <c r="M178" s="238"/>
      <c r="N178" s="239"/>
      <c r="O178" s="88"/>
      <c r="P178" s="88"/>
      <c r="Q178" s="88"/>
      <c r="R178" s="88"/>
      <c r="S178" s="88"/>
      <c r="T178" s="89"/>
      <c r="U178" s="35"/>
      <c r="V178" s="35"/>
      <c r="W178" s="35"/>
      <c r="X178" s="35"/>
      <c r="Y178" s="35"/>
      <c r="Z178" s="35"/>
      <c r="AA178" s="35"/>
      <c r="AB178" s="35"/>
      <c r="AC178" s="35"/>
      <c r="AD178" s="35"/>
      <c r="AE178" s="35"/>
      <c r="AT178" s="14" t="s">
        <v>275</v>
      </c>
      <c r="AU178" s="14" t="s">
        <v>73</v>
      </c>
    </row>
    <row r="179" s="2" customFormat="1" ht="33" customHeight="1">
      <c r="A179" s="35"/>
      <c r="B179" s="36"/>
      <c r="C179" s="222" t="s">
        <v>347</v>
      </c>
      <c r="D179" s="222" t="s">
        <v>269</v>
      </c>
      <c r="E179" s="223" t="s">
        <v>1697</v>
      </c>
      <c r="F179" s="224" t="s">
        <v>1698</v>
      </c>
      <c r="G179" s="225" t="s">
        <v>791</v>
      </c>
      <c r="H179" s="226">
        <v>9</v>
      </c>
      <c r="I179" s="227"/>
      <c r="J179" s="228">
        <f>ROUND(I179*H179,2)</f>
        <v>0</v>
      </c>
      <c r="K179" s="224" t="s">
        <v>878</v>
      </c>
      <c r="L179" s="41"/>
      <c r="M179" s="229" t="s">
        <v>1</v>
      </c>
      <c r="N179" s="230" t="s">
        <v>38</v>
      </c>
      <c r="O179" s="88"/>
      <c r="P179" s="231">
        <f>O179*H179</f>
        <v>0</v>
      </c>
      <c r="Q179" s="231">
        <v>0.36798999999999998</v>
      </c>
      <c r="R179" s="231">
        <f>Q179*H179</f>
        <v>3.3119099999999997</v>
      </c>
      <c r="S179" s="231">
        <v>0</v>
      </c>
      <c r="T179" s="232">
        <f>S179*H179</f>
        <v>0</v>
      </c>
      <c r="U179" s="35"/>
      <c r="V179" s="35"/>
      <c r="W179" s="35"/>
      <c r="X179" s="35"/>
      <c r="Y179" s="35"/>
      <c r="Z179" s="35"/>
      <c r="AA179" s="35"/>
      <c r="AB179" s="35"/>
      <c r="AC179" s="35"/>
      <c r="AD179" s="35"/>
      <c r="AE179" s="35"/>
      <c r="AR179" s="233" t="s">
        <v>274</v>
      </c>
      <c r="AT179" s="233" t="s">
        <v>269</v>
      </c>
      <c r="AU179" s="233" t="s">
        <v>73</v>
      </c>
      <c r="AY179" s="14" t="s">
        <v>266</v>
      </c>
      <c r="BE179" s="234">
        <f>IF(N179="základní",J179,0)</f>
        <v>0</v>
      </c>
      <c r="BF179" s="234">
        <f>IF(N179="snížená",J179,0)</f>
        <v>0</v>
      </c>
      <c r="BG179" s="234">
        <f>IF(N179="zákl. přenesená",J179,0)</f>
        <v>0</v>
      </c>
      <c r="BH179" s="234">
        <f>IF(N179="sníž. přenesená",J179,0)</f>
        <v>0</v>
      </c>
      <c r="BI179" s="234">
        <f>IF(N179="nulová",J179,0)</f>
        <v>0</v>
      </c>
      <c r="BJ179" s="14" t="s">
        <v>81</v>
      </c>
      <c r="BK179" s="234">
        <f>ROUND(I179*H179,2)</f>
        <v>0</v>
      </c>
      <c r="BL179" s="14" t="s">
        <v>274</v>
      </c>
      <c r="BM179" s="233" t="s">
        <v>350</v>
      </c>
    </row>
    <row r="180" s="2" customFormat="1">
      <c r="A180" s="35"/>
      <c r="B180" s="36"/>
      <c r="C180" s="37"/>
      <c r="D180" s="252" t="s">
        <v>880</v>
      </c>
      <c r="E180" s="37"/>
      <c r="F180" s="253" t="s">
        <v>1699</v>
      </c>
      <c r="G180" s="37"/>
      <c r="H180" s="37"/>
      <c r="I180" s="237"/>
      <c r="J180" s="37"/>
      <c r="K180" s="37"/>
      <c r="L180" s="41"/>
      <c r="M180" s="238"/>
      <c r="N180" s="239"/>
      <c r="O180" s="88"/>
      <c r="P180" s="88"/>
      <c r="Q180" s="88"/>
      <c r="R180" s="88"/>
      <c r="S180" s="88"/>
      <c r="T180" s="89"/>
      <c r="U180" s="35"/>
      <c r="V180" s="35"/>
      <c r="W180" s="35"/>
      <c r="X180" s="35"/>
      <c r="Y180" s="35"/>
      <c r="Z180" s="35"/>
      <c r="AA180" s="35"/>
      <c r="AB180" s="35"/>
      <c r="AC180" s="35"/>
      <c r="AD180" s="35"/>
      <c r="AE180" s="35"/>
      <c r="AT180" s="14" t="s">
        <v>880</v>
      </c>
      <c r="AU180" s="14" t="s">
        <v>73</v>
      </c>
    </row>
    <row r="181" s="2" customFormat="1">
      <c r="A181" s="35"/>
      <c r="B181" s="36"/>
      <c r="C181" s="37"/>
      <c r="D181" s="235" t="s">
        <v>275</v>
      </c>
      <c r="E181" s="37"/>
      <c r="F181" s="236" t="s">
        <v>1700</v>
      </c>
      <c r="G181" s="37"/>
      <c r="H181" s="37"/>
      <c r="I181" s="237"/>
      <c r="J181" s="37"/>
      <c r="K181" s="37"/>
      <c r="L181" s="41"/>
      <c r="M181" s="238"/>
      <c r="N181" s="239"/>
      <c r="O181" s="88"/>
      <c r="P181" s="88"/>
      <c r="Q181" s="88"/>
      <c r="R181" s="88"/>
      <c r="S181" s="88"/>
      <c r="T181" s="89"/>
      <c r="U181" s="35"/>
      <c r="V181" s="35"/>
      <c r="W181" s="35"/>
      <c r="X181" s="35"/>
      <c r="Y181" s="35"/>
      <c r="Z181" s="35"/>
      <c r="AA181" s="35"/>
      <c r="AB181" s="35"/>
      <c r="AC181" s="35"/>
      <c r="AD181" s="35"/>
      <c r="AE181" s="35"/>
      <c r="AT181" s="14" t="s">
        <v>275</v>
      </c>
      <c r="AU181" s="14" t="s">
        <v>73</v>
      </c>
    </row>
    <row r="182" s="2" customFormat="1" ht="55.5" customHeight="1">
      <c r="A182" s="35"/>
      <c r="B182" s="36"/>
      <c r="C182" s="222" t="s">
        <v>314</v>
      </c>
      <c r="D182" s="222" t="s">
        <v>269</v>
      </c>
      <c r="E182" s="223" t="s">
        <v>1701</v>
      </c>
      <c r="F182" s="224" t="s">
        <v>1702</v>
      </c>
      <c r="G182" s="225" t="s">
        <v>791</v>
      </c>
      <c r="H182" s="226">
        <v>9</v>
      </c>
      <c r="I182" s="227"/>
      <c r="J182" s="228">
        <f>ROUND(I182*H182,2)</f>
        <v>0</v>
      </c>
      <c r="K182" s="224" t="s">
        <v>878</v>
      </c>
      <c r="L182" s="41"/>
      <c r="M182" s="229" t="s">
        <v>1</v>
      </c>
      <c r="N182" s="230" t="s">
        <v>38</v>
      </c>
      <c r="O182" s="88"/>
      <c r="P182" s="231">
        <f>O182*H182</f>
        <v>0</v>
      </c>
      <c r="Q182" s="231">
        <v>1.2878099999999999</v>
      </c>
      <c r="R182" s="231">
        <f>Q182*H182</f>
        <v>11.59029</v>
      </c>
      <c r="S182" s="231">
        <v>0</v>
      </c>
      <c r="T182" s="232">
        <f>S182*H182</f>
        <v>0</v>
      </c>
      <c r="U182" s="35"/>
      <c r="V182" s="35"/>
      <c r="W182" s="35"/>
      <c r="X182" s="35"/>
      <c r="Y182" s="35"/>
      <c r="Z182" s="35"/>
      <c r="AA182" s="35"/>
      <c r="AB182" s="35"/>
      <c r="AC182" s="35"/>
      <c r="AD182" s="35"/>
      <c r="AE182" s="35"/>
      <c r="AR182" s="233" t="s">
        <v>274</v>
      </c>
      <c r="AT182" s="233" t="s">
        <v>269</v>
      </c>
      <c r="AU182" s="233" t="s">
        <v>73</v>
      </c>
      <c r="AY182" s="14" t="s">
        <v>266</v>
      </c>
      <c r="BE182" s="234">
        <f>IF(N182="základní",J182,0)</f>
        <v>0</v>
      </c>
      <c r="BF182" s="234">
        <f>IF(N182="snížená",J182,0)</f>
        <v>0</v>
      </c>
      <c r="BG182" s="234">
        <f>IF(N182="zákl. přenesená",J182,0)</f>
        <v>0</v>
      </c>
      <c r="BH182" s="234">
        <f>IF(N182="sníž. přenesená",J182,0)</f>
        <v>0</v>
      </c>
      <c r="BI182" s="234">
        <f>IF(N182="nulová",J182,0)</f>
        <v>0</v>
      </c>
      <c r="BJ182" s="14" t="s">
        <v>81</v>
      </c>
      <c r="BK182" s="234">
        <f>ROUND(I182*H182,2)</f>
        <v>0</v>
      </c>
      <c r="BL182" s="14" t="s">
        <v>274</v>
      </c>
      <c r="BM182" s="233" t="s">
        <v>354</v>
      </c>
    </row>
    <row r="183" s="2" customFormat="1">
      <c r="A183" s="35"/>
      <c r="B183" s="36"/>
      <c r="C183" s="37"/>
      <c r="D183" s="252" t="s">
        <v>880</v>
      </c>
      <c r="E183" s="37"/>
      <c r="F183" s="253" t="s">
        <v>1703</v>
      </c>
      <c r="G183" s="37"/>
      <c r="H183" s="37"/>
      <c r="I183" s="237"/>
      <c r="J183" s="37"/>
      <c r="K183" s="37"/>
      <c r="L183" s="41"/>
      <c r="M183" s="238"/>
      <c r="N183" s="239"/>
      <c r="O183" s="88"/>
      <c r="P183" s="88"/>
      <c r="Q183" s="88"/>
      <c r="R183" s="88"/>
      <c r="S183" s="88"/>
      <c r="T183" s="89"/>
      <c r="U183" s="35"/>
      <c r="V183" s="35"/>
      <c r="W183" s="35"/>
      <c r="X183" s="35"/>
      <c r="Y183" s="35"/>
      <c r="Z183" s="35"/>
      <c r="AA183" s="35"/>
      <c r="AB183" s="35"/>
      <c r="AC183" s="35"/>
      <c r="AD183" s="35"/>
      <c r="AE183" s="35"/>
      <c r="AT183" s="14" t="s">
        <v>880</v>
      </c>
      <c r="AU183" s="14" t="s">
        <v>73</v>
      </c>
    </row>
    <row r="184" s="2" customFormat="1" ht="24.15" customHeight="1">
      <c r="A184" s="35"/>
      <c r="B184" s="36"/>
      <c r="C184" s="222" t="s">
        <v>356</v>
      </c>
      <c r="D184" s="222" t="s">
        <v>269</v>
      </c>
      <c r="E184" s="223" t="s">
        <v>1704</v>
      </c>
      <c r="F184" s="224" t="s">
        <v>1705</v>
      </c>
      <c r="G184" s="225" t="s">
        <v>791</v>
      </c>
      <c r="H184" s="226">
        <v>25.600000000000001</v>
      </c>
      <c r="I184" s="227"/>
      <c r="J184" s="228">
        <f>ROUND(I184*H184,2)</f>
        <v>0</v>
      </c>
      <c r="K184" s="224" t="s">
        <v>878</v>
      </c>
      <c r="L184" s="41"/>
      <c r="M184" s="229" t="s">
        <v>1</v>
      </c>
      <c r="N184" s="230" t="s">
        <v>38</v>
      </c>
      <c r="O184" s="88"/>
      <c r="P184" s="231">
        <f>O184*H184</f>
        <v>0</v>
      </c>
      <c r="Q184" s="231">
        <v>0.49562</v>
      </c>
      <c r="R184" s="231">
        <f>Q184*H184</f>
        <v>12.687872000000001</v>
      </c>
      <c r="S184" s="231">
        <v>0</v>
      </c>
      <c r="T184" s="232">
        <f>S184*H184</f>
        <v>0</v>
      </c>
      <c r="U184" s="35"/>
      <c r="V184" s="35"/>
      <c r="W184" s="35"/>
      <c r="X184" s="35"/>
      <c r="Y184" s="35"/>
      <c r="Z184" s="35"/>
      <c r="AA184" s="35"/>
      <c r="AB184" s="35"/>
      <c r="AC184" s="35"/>
      <c r="AD184" s="35"/>
      <c r="AE184" s="35"/>
      <c r="AR184" s="233" t="s">
        <v>274</v>
      </c>
      <c r="AT184" s="233" t="s">
        <v>269</v>
      </c>
      <c r="AU184" s="233" t="s">
        <v>73</v>
      </c>
      <c r="AY184" s="14" t="s">
        <v>266</v>
      </c>
      <c r="BE184" s="234">
        <f>IF(N184="základní",J184,0)</f>
        <v>0</v>
      </c>
      <c r="BF184" s="234">
        <f>IF(N184="snížená",J184,0)</f>
        <v>0</v>
      </c>
      <c r="BG184" s="234">
        <f>IF(N184="zákl. přenesená",J184,0)</f>
        <v>0</v>
      </c>
      <c r="BH184" s="234">
        <f>IF(N184="sníž. přenesená",J184,0)</f>
        <v>0</v>
      </c>
      <c r="BI184" s="234">
        <f>IF(N184="nulová",J184,0)</f>
        <v>0</v>
      </c>
      <c r="BJ184" s="14" t="s">
        <v>81</v>
      </c>
      <c r="BK184" s="234">
        <f>ROUND(I184*H184,2)</f>
        <v>0</v>
      </c>
      <c r="BL184" s="14" t="s">
        <v>274</v>
      </c>
      <c r="BM184" s="233" t="s">
        <v>359</v>
      </c>
    </row>
    <row r="185" s="2" customFormat="1">
      <c r="A185" s="35"/>
      <c r="B185" s="36"/>
      <c r="C185" s="37"/>
      <c r="D185" s="252" t="s">
        <v>880</v>
      </c>
      <c r="E185" s="37"/>
      <c r="F185" s="253" t="s">
        <v>1706</v>
      </c>
      <c r="G185" s="37"/>
      <c r="H185" s="37"/>
      <c r="I185" s="237"/>
      <c r="J185" s="37"/>
      <c r="K185" s="37"/>
      <c r="L185" s="41"/>
      <c r="M185" s="238"/>
      <c r="N185" s="239"/>
      <c r="O185" s="88"/>
      <c r="P185" s="88"/>
      <c r="Q185" s="88"/>
      <c r="R185" s="88"/>
      <c r="S185" s="88"/>
      <c r="T185" s="89"/>
      <c r="U185" s="35"/>
      <c r="V185" s="35"/>
      <c r="W185" s="35"/>
      <c r="X185" s="35"/>
      <c r="Y185" s="35"/>
      <c r="Z185" s="35"/>
      <c r="AA185" s="35"/>
      <c r="AB185" s="35"/>
      <c r="AC185" s="35"/>
      <c r="AD185" s="35"/>
      <c r="AE185" s="35"/>
      <c r="AT185" s="14" t="s">
        <v>880</v>
      </c>
      <c r="AU185" s="14" t="s">
        <v>73</v>
      </c>
    </row>
    <row r="186" s="2" customFormat="1">
      <c r="A186" s="35"/>
      <c r="B186" s="36"/>
      <c r="C186" s="37"/>
      <c r="D186" s="235" t="s">
        <v>275</v>
      </c>
      <c r="E186" s="37"/>
      <c r="F186" s="236" t="s">
        <v>1707</v>
      </c>
      <c r="G186" s="37"/>
      <c r="H186" s="37"/>
      <c r="I186" s="237"/>
      <c r="J186" s="37"/>
      <c r="K186" s="37"/>
      <c r="L186" s="41"/>
      <c r="M186" s="238"/>
      <c r="N186" s="239"/>
      <c r="O186" s="88"/>
      <c r="P186" s="88"/>
      <c r="Q186" s="88"/>
      <c r="R186" s="88"/>
      <c r="S186" s="88"/>
      <c r="T186" s="89"/>
      <c r="U186" s="35"/>
      <c r="V186" s="35"/>
      <c r="W186" s="35"/>
      <c r="X186" s="35"/>
      <c r="Y186" s="35"/>
      <c r="Z186" s="35"/>
      <c r="AA186" s="35"/>
      <c r="AB186" s="35"/>
      <c r="AC186" s="35"/>
      <c r="AD186" s="35"/>
      <c r="AE186" s="35"/>
      <c r="AT186" s="14" t="s">
        <v>275</v>
      </c>
      <c r="AU186" s="14" t="s">
        <v>73</v>
      </c>
    </row>
    <row r="187" s="2" customFormat="1" ht="24.15" customHeight="1">
      <c r="A187" s="35"/>
      <c r="B187" s="36"/>
      <c r="C187" s="222" t="s">
        <v>319</v>
      </c>
      <c r="D187" s="222" t="s">
        <v>269</v>
      </c>
      <c r="E187" s="223" t="s">
        <v>1708</v>
      </c>
      <c r="F187" s="224" t="s">
        <v>1709</v>
      </c>
      <c r="G187" s="225" t="s">
        <v>302</v>
      </c>
      <c r="H187" s="226">
        <v>0.307</v>
      </c>
      <c r="I187" s="227"/>
      <c r="J187" s="228">
        <f>ROUND(I187*H187,2)</f>
        <v>0</v>
      </c>
      <c r="K187" s="224" t="s">
        <v>878</v>
      </c>
      <c r="L187" s="41"/>
      <c r="M187" s="229" t="s">
        <v>1</v>
      </c>
      <c r="N187" s="230" t="s">
        <v>38</v>
      </c>
      <c r="O187" s="88"/>
      <c r="P187" s="231">
        <f>O187*H187</f>
        <v>0</v>
      </c>
      <c r="Q187" s="231">
        <v>1.06277</v>
      </c>
      <c r="R187" s="231">
        <f>Q187*H187</f>
        <v>0.32627038999999997</v>
      </c>
      <c r="S187" s="231">
        <v>0</v>
      </c>
      <c r="T187" s="232">
        <f>S187*H187</f>
        <v>0</v>
      </c>
      <c r="U187" s="35"/>
      <c r="V187" s="35"/>
      <c r="W187" s="35"/>
      <c r="X187" s="35"/>
      <c r="Y187" s="35"/>
      <c r="Z187" s="35"/>
      <c r="AA187" s="35"/>
      <c r="AB187" s="35"/>
      <c r="AC187" s="35"/>
      <c r="AD187" s="35"/>
      <c r="AE187" s="35"/>
      <c r="AR187" s="233" t="s">
        <v>274</v>
      </c>
      <c r="AT187" s="233" t="s">
        <v>269</v>
      </c>
      <c r="AU187" s="233" t="s">
        <v>73</v>
      </c>
      <c r="AY187" s="14" t="s">
        <v>266</v>
      </c>
      <c r="BE187" s="234">
        <f>IF(N187="základní",J187,0)</f>
        <v>0</v>
      </c>
      <c r="BF187" s="234">
        <f>IF(N187="snížená",J187,0)</f>
        <v>0</v>
      </c>
      <c r="BG187" s="234">
        <f>IF(N187="zákl. přenesená",J187,0)</f>
        <v>0</v>
      </c>
      <c r="BH187" s="234">
        <f>IF(N187="sníž. přenesená",J187,0)</f>
        <v>0</v>
      </c>
      <c r="BI187" s="234">
        <f>IF(N187="nulová",J187,0)</f>
        <v>0</v>
      </c>
      <c r="BJ187" s="14" t="s">
        <v>81</v>
      </c>
      <c r="BK187" s="234">
        <f>ROUND(I187*H187,2)</f>
        <v>0</v>
      </c>
      <c r="BL187" s="14" t="s">
        <v>274</v>
      </c>
      <c r="BM187" s="233" t="s">
        <v>363</v>
      </c>
    </row>
    <row r="188" s="2" customFormat="1">
      <c r="A188" s="35"/>
      <c r="B188" s="36"/>
      <c r="C188" s="37"/>
      <c r="D188" s="252" t="s">
        <v>880</v>
      </c>
      <c r="E188" s="37"/>
      <c r="F188" s="253" t="s">
        <v>1710</v>
      </c>
      <c r="G188" s="37"/>
      <c r="H188" s="37"/>
      <c r="I188" s="237"/>
      <c r="J188" s="37"/>
      <c r="K188" s="37"/>
      <c r="L188" s="41"/>
      <c r="M188" s="238"/>
      <c r="N188" s="239"/>
      <c r="O188" s="88"/>
      <c r="P188" s="88"/>
      <c r="Q188" s="88"/>
      <c r="R188" s="88"/>
      <c r="S188" s="88"/>
      <c r="T188" s="89"/>
      <c r="U188" s="35"/>
      <c r="V188" s="35"/>
      <c r="W188" s="35"/>
      <c r="X188" s="35"/>
      <c r="Y188" s="35"/>
      <c r="Z188" s="35"/>
      <c r="AA188" s="35"/>
      <c r="AB188" s="35"/>
      <c r="AC188" s="35"/>
      <c r="AD188" s="35"/>
      <c r="AE188" s="35"/>
      <c r="AT188" s="14" t="s">
        <v>880</v>
      </c>
      <c r="AU188" s="14" t="s">
        <v>73</v>
      </c>
    </row>
    <row r="189" s="2" customFormat="1">
      <c r="A189" s="35"/>
      <c r="B189" s="36"/>
      <c r="C189" s="37"/>
      <c r="D189" s="235" t="s">
        <v>275</v>
      </c>
      <c r="E189" s="37"/>
      <c r="F189" s="236" t="s">
        <v>1711</v>
      </c>
      <c r="G189" s="37"/>
      <c r="H189" s="37"/>
      <c r="I189" s="237"/>
      <c r="J189" s="37"/>
      <c r="K189" s="37"/>
      <c r="L189" s="41"/>
      <c r="M189" s="238"/>
      <c r="N189" s="239"/>
      <c r="O189" s="88"/>
      <c r="P189" s="88"/>
      <c r="Q189" s="88"/>
      <c r="R189" s="88"/>
      <c r="S189" s="88"/>
      <c r="T189" s="89"/>
      <c r="U189" s="35"/>
      <c r="V189" s="35"/>
      <c r="W189" s="35"/>
      <c r="X189" s="35"/>
      <c r="Y189" s="35"/>
      <c r="Z189" s="35"/>
      <c r="AA189" s="35"/>
      <c r="AB189" s="35"/>
      <c r="AC189" s="35"/>
      <c r="AD189" s="35"/>
      <c r="AE189" s="35"/>
      <c r="AT189" s="14" t="s">
        <v>275</v>
      </c>
      <c r="AU189" s="14" t="s">
        <v>73</v>
      </c>
    </row>
    <row r="190" s="2" customFormat="1" ht="33" customHeight="1">
      <c r="A190" s="35"/>
      <c r="B190" s="36"/>
      <c r="C190" s="222" t="s">
        <v>365</v>
      </c>
      <c r="D190" s="222" t="s">
        <v>269</v>
      </c>
      <c r="E190" s="223" t="s">
        <v>1712</v>
      </c>
      <c r="F190" s="224" t="s">
        <v>1713</v>
      </c>
      <c r="G190" s="225" t="s">
        <v>791</v>
      </c>
      <c r="H190" s="226">
        <v>25.600000000000001</v>
      </c>
      <c r="I190" s="227"/>
      <c r="J190" s="228">
        <f>ROUND(I190*H190,2)</f>
        <v>0</v>
      </c>
      <c r="K190" s="224" t="s">
        <v>878</v>
      </c>
      <c r="L190" s="41"/>
      <c r="M190" s="229" t="s">
        <v>1</v>
      </c>
      <c r="N190" s="230" t="s">
        <v>38</v>
      </c>
      <c r="O190" s="88"/>
      <c r="P190" s="231">
        <f>O190*H190</f>
        <v>0</v>
      </c>
      <c r="Q190" s="231">
        <v>0.34499999999999997</v>
      </c>
      <c r="R190" s="231">
        <f>Q190*H190</f>
        <v>8.831999999999999</v>
      </c>
      <c r="S190" s="231">
        <v>0</v>
      </c>
      <c r="T190" s="232">
        <f>S190*H190</f>
        <v>0</v>
      </c>
      <c r="U190" s="35"/>
      <c r="V190" s="35"/>
      <c r="W190" s="35"/>
      <c r="X190" s="35"/>
      <c r="Y190" s="35"/>
      <c r="Z190" s="35"/>
      <c r="AA190" s="35"/>
      <c r="AB190" s="35"/>
      <c r="AC190" s="35"/>
      <c r="AD190" s="35"/>
      <c r="AE190" s="35"/>
      <c r="AR190" s="233" t="s">
        <v>274</v>
      </c>
      <c r="AT190" s="233" t="s">
        <v>269</v>
      </c>
      <c r="AU190" s="233" t="s">
        <v>73</v>
      </c>
      <c r="AY190" s="14" t="s">
        <v>266</v>
      </c>
      <c r="BE190" s="234">
        <f>IF(N190="základní",J190,0)</f>
        <v>0</v>
      </c>
      <c r="BF190" s="234">
        <f>IF(N190="snížená",J190,0)</f>
        <v>0</v>
      </c>
      <c r="BG190" s="234">
        <f>IF(N190="zákl. přenesená",J190,0)</f>
        <v>0</v>
      </c>
      <c r="BH190" s="234">
        <f>IF(N190="sníž. přenesená",J190,0)</f>
        <v>0</v>
      </c>
      <c r="BI190" s="234">
        <f>IF(N190="nulová",J190,0)</f>
        <v>0</v>
      </c>
      <c r="BJ190" s="14" t="s">
        <v>81</v>
      </c>
      <c r="BK190" s="234">
        <f>ROUND(I190*H190,2)</f>
        <v>0</v>
      </c>
      <c r="BL190" s="14" t="s">
        <v>274</v>
      </c>
      <c r="BM190" s="233" t="s">
        <v>368</v>
      </c>
    </row>
    <row r="191" s="2" customFormat="1">
      <c r="A191" s="35"/>
      <c r="B191" s="36"/>
      <c r="C191" s="37"/>
      <c r="D191" s="252" t="s">
        <v>880</v>
      </c>
      <c r="E191" s="37"/>
      <c r="F191" s="253" t="s">
        <v>1714</v>
      </c>
      <c r="G191" s="37"/>
      <c r="H191" s="37"/>
      <c r="I191" s="237"/>
      <c r="J191" s="37"/>
      <c r="K191" s="37"/>
      <c r="L191" s="41"/>
      <c r="M191" s="238"/>
      <c r="N191" s="239"/>
      <c r="O191" s="88"/>
      <c r="P191" s="88"/>
      <c r="Q191" s="88"/>
      <c r="R191" s="88"/>
      <c r="S191" s="88"/>
      <c r="T191" s="89"/>
      <c r="U191" s="35"/>
      <c r="V191" s="35"/>
      <c r="W191" s="35"/>
      <c r="X191" s="35"/>
      <c r="Y191" s="35"/>
      <c r="Z191" s="35"/>
      <c r="AA191" s="35"/>
      <c r="AB191" s="35"/>
      <c r="AC191" s="35"/>
      <c r="AD191" s="35"/>
      <c r="AE191" s="35"/>
      <c r="AT191" s="14" t="s">
        <v>880</v>
      </c>
      <c r="AU191" s="14" t="s">
        <v>73</v>
      </c>
    </row>
    <row r="192" s="2" customFormat="1">
      <c r="A192" s="35"/>
      <c r="B192" s="36"/>
      <c r="C192" s="37"/>
      <c r="D192" s="235" t="s">
        <v>275</v>
      </c>
      <c r="E192" s="37"/>
      <c r="F192" s="236" t="s">
        <v>1715</v>
      </c>
      <c r="G192" s="37"/>
      <c r="H192" s="37"/>
      <c r="I192" s="237"/>
      <c r="J192" s="37"/>
      <c r="K192" s="37"/>
      <c r="L192" s="41"/>
      <c r="M192" s="238"/>
      <c r="N192" s="239"/>
      <c r="O192" s="88"/>
      <c r="P192" s="88"/>
      <c r="Q192" s="88"/>
      <c r="R192" s="88"/>
      <c r="S192" s="88"/>
      <c r="T192" s="89"/>
      <c r="U192" s="35"/>
      <c r="V192" s="35"/>
      <c r="W192" s="35"/>
      <c r="X192" s="35"/>
      <c r="Y192" s="35"/>
      <c r="Z192" s="35"/>
      <c r="AA192" s="35"/>
      <c r="AB192" s="35"/>
      <c r="AC192" s="35"/>
      <c r="AD192" s="35"/>
      <c r="AE192" s="35"/>
      <c r="AT192" s="14" t="s">
        <v>275</v>
      </c>
      <c r="AU192" s="14" t="s">
        <v>73</v>
      </c>
    </row>
    <row r="193" s="2" customFormat="1" ht="24.15" customHeight="1">
      <c r="A193" s="35"/>
      <c r="B193" s="36"/>
      <c r="C193" s="222" t="s">
        <v>370</v>
      </c>
      <c r="D193" s="222" t="s">
        <v>269</v>
      </c>
      <c r="E193" s="223" t="s">
        <v>1716</v>
      </c>
      <c r="F193" s="224" t="s">
        <v>1717</v>
      </c>
      <c r="G193" s="225" t="s">
        <v>791</v>
      </c>
      <c r="H193" s="226">
        <v>120</v>
      </c>
      <c r="I193" s="227"/>
      <c r="J193" s="228">
        <f>ROUND(I193*H193,2)</f>
        <v>0</v>
      </c>
      <c r="K193" s="224" t="s">
        <v>878</v>
      </c>
      <c r="L193" s="41"/>
      <c r="M193" s="229" t="s">
        <v>1</v>
      </c>
      <c r="N193" s="230" t="s">
        <v>38</v>
      </c>
      <c r="O193" s="88"/>
      <c r="P193" s="231">
        <f>O193*H193</f>
        <v>0</v>
      </c>
      <c r="Q193" s="231">
        <v>0.00046999999999999999</v>
      </c>
      <c r="R193" s="231">
        <f>Q193*H193</f>
        <v>0.056399999999999999</v>
      </c>
      <c r="S193" s="231">
        <v>0</v>
      </c>
      <c r="T193" s="232">
        <f>S193*H193</f>
        <v>0</v>
      </c>
      <c r="U193" s="35"/>
      <c r="V193" s="35"/>
      <c r="W193" s="35"/>
      <c r="X193" s="35"/>
      <c r="Y193" s="35"/>
      <c r="Z193" s="35"/>
      <c r="AA193" s="35"/>
      <c r="AB193" s="35"/>
      <c r="AC193" s="35"/>
      <c r="AD193" s="35"/>
      <c r="AE193" s="35"/>
      <c r="AR193" s="233" t="s">
        <v>274</v>
      </c>
      <c r="AT193" s="233" t="s">
        <v>269</v>
      </c>
      <c r="AU193" s="233" t="s">
        <v>73</v>
      </c>
      <c r="AY193" s="14" t="s">
        <v>266</v>
      </c>
      <c r="BE193" s="234">
        <f>IF(N193="základní",J193,0)</f>
        <v>0</v>
      </c>
      <c r="BF193" s="234">
        <f>IF(N193="snížená",J193,0)</f>
        <v>0</v>
      </c>
      <c r="BG193" s="234">
        <f>IF(N193="zákl. přenesená",J193,0)</f>
        <v>0</v>
      </c>
      <c r="BH193" s="234">
        <f>IF(N193="sníž. přenesená",J193,0)</f>
        <v>0</v>
      </c>
      <c r="BI193" s="234">
        <f>IF(N193="nulová",J193,0)</f>
        <v>0</v>
      </c>
      <c r="BJ193" s="14" t="s">
        <v>81</v>
      </c>
      <c r="BK193" s="234">
        <f>ROUND(I193*H193,2)</f>
        <v>0</v>
      </c>
      <c r="BL193" s="14" t="s">
        <v>274</v>
      </c>
      <c r="BM193" s="233" t="s">
        <v>373</v>
      </c>
    </row>
    <row r="194" s="2" customFormat="1">
      <c r="A194" s="35"/>
      <c r="B194" s="36"/>
      <c r="C194" s="37"/>
      <c r="D194" s="252" t="s">
        <v>880</v>
      </c>
      <c r="E194" s="37"/>
      <c r="F194" s="253" t="s">
        <v>1718</v>
      </c>
      <c r="G194" s="37"/>
      <c r="H194" s="37"/>
      <c r="I194" s="237"/>
      <c r="J194" s="37"/>
      <c r="K194" s="37"/>
      <c r="L194" s="41"/>
      <c r="M194" s="238"/>
      <c r="N194" s="239"/>
      <c r="O194" s="88"/>
      <c r="P194" s="88"/>
      <c r="Q194" s="88"/>
      <c r="R194" s="88"/>
      <c r="S194" s="88"/>
      <c r="T194" s="89"/>
      <c r="U194" s="35"/>
      <c r="V194" s="35"/>
      <c r="W194" s="35"/>
      <c r="X194" s="35"/>
      <c r="Y194" s="35"/>
      <c r="Z194" s="35"/>
      <c r="AA194" s="35"/>
      <c r="AB194" s="35"/>
      <c r="AC194" s="35"/>
      <c r="AD194" s="35"/>
      <c r="AE194" s="35"/>
      <c r="AT194" s="14" t="s">
        <v>880</v>
      </c>
      <c r="AU194" s="14" t="s">
        <v>73</v>
      </c>
    </row>
    <row r="195" s="2" customFormat="1">
      <c r="A195" s="35"/>
      <c r="B195" s="36"/>
      <c r="C195" s="37"/>
      <c r="D195" s="235" t="s">
        <v>275</v>
      </c>
      <c r="E195" s="37"/>
      <c r="F195" s="236" t="s">
        <v>1623</v>
      </c>
      <c r="G195" s="37"/>
      <c r="H195" s="37"/>
      <c r="I195" s="237"/>
      <c r="J195" s="37"/>
      <c r="K195" s="37"/>
      <c r="L195" s="41"/>
      <c r="M195" s="238"/>
      <c r="N195" s="239"/>
      <c r="O195" s="88"/>
      <c r="P195" s="88"/>
      <c r="Q195" s="88"/>
      <c r="R195" s="88"/>
      <c r="S195" s="88"/>
      <c r="T195" s="89"/>
      <c r="U195" s="35"/>
      <c r="V195" s="35"/>
      <c r="W195" s="35"/>
      <c r="X195" s="35"/>
      <c r="Y195" s="35"/>
      <c r="Z195" s="35"/>
      <c r="AA195" s="35"/>
      <c r="AB195" s="35"/>
      <c r="AC195" s="35"/>
      <c r="AD195" s="35"/>
      <c r="AE195" s="35"/>
      <c r="AT195" s="14" t="s">
        <v>275</v>
      </c>
      <c r="AU195" s="14" t="s">
        <v>73</v>
      </c>
    </row>
    <row r="196" s="2" customFormat="1" ht="24.15" customHeight="1">
      <c r="A196" s="35"/>
      <c r="B196" s="36"/>
      <c r="C196" s="222" t="s">
        <v>375</v>
      </c>
      <c r="D196" s="222" t="s">
        <v>269</v>
      </c>
      <c r="E196" s="223" t="s">
        <v>1719</v>
      </c>
      <c r="F196" s="224" t="s">
        <v>1720</v>
      </c>
      <c r="G196" s="225" t="s">
        <v>279</v>
      </c>
      <c r="H196" s="226">
        <v>16</v>
      </c>
      <c r="I196" s="227"/>
      <c r="J196" s="228">
        <f>ROUND(I196*H196,2)</f>
        <v>0</v>
      </c>
      <c r="K196" s="224" t="s">
        <v>878</v>
      </c>
      <c r="L196" s="41"/>
      <c r="M196" s="229" t="s">
        <v>1</v>
      </c>
      <c r="N196" s="230" t="s">
        <v>38</v>
      </c>
      <c r="O196" s="88"/>
      <c r="P196" s="231">
        <f>O196*H196</f>
        <v>0</v>
      </c>
      <c r="Q196" s="231">
        <v>2.04955</v>
      </c>
      <c r="R196" s="231">
        <f>Q196*H196</f>
        <v>32.7928</v>
      </c>
      <c r="S196" s="231">
        <v>0</v>
      </c>
      <c r="T196" s="232">
        <f>S196*H196</f>
        <v>0</v>
      </c>
      <c r="U196" s="35"/>
      <c r="V196" s="35"/>
      <c r="W196" s="35"/>
      <c r="X196" s="35"/>
      <c r="Y196" s="35"/>
      <c r="Z196" s="35"/>
      <c r="AA196" s="35"/>
      <c r="AB196" s="35"/>
      <c r="AC196" s="35"/>
      <c r="AD196" s="35"/>
      <c r="AE196" s="35"/>
      <c r="AR196" s="233" t="s">
        <v>274</v>
      </c>
      <c r="AT196" s="233" t="s">
        <v>269</v>
      </c>
      <c r="AU196" s="233" t="s">
        <v>73</v>
      </c>
      <c r="AY196" s="14" t="s">
        <v>266</v>
      </c>
      <c r="BE196" s="234">
        <f>IF(N196="základní",J196,0)</f>
        <v>0</v>
      </c>
      <c r="BF196" s="234">
        <f>IF(N196="snížená",J196,0)</f>
        <v>0</v>
      </c>
      <c r="BG196" s="234">
        <f>IF(N196="zákl. přenesená",J196,0)</f>
        <v>0</v>
      </c>
      <c r="BH196" s="234">
        <f>IF(N196="sníž. přenesená",J196,0)</f>
        <v>0</v>
      </c>
      <c r="BI196" s="234">
        <f>IF(N196="nulová",J196,0)</f>
        <v>0</v>
      </c>
      <c r="BJ196" s="14" t="s">
        <v>81</v>
      </c>
      <c r="BK196" s="234">
        <f>ROUND(I196*H196,2)</f>
        <v>0</v>
      </c>
      <c r="BL196" s="14" t="s">
        <v>274</v>
      </c>
      <c r="BM196" s="233" t="s">
        <v>378</v>
      </c>
    </row>
    <row r="197" s="2" customFormat="1">
      <c r="A197" s="35"/>
      <c r="B197" s="36"/>
      <c r="C197" s="37"/>
      <c r="D197" s="252" t="s">
        <v>880</v>
      </c>
      <c r="E197" s="37"/>
      <c r="F197" s="253" t="s">
        <v>1721</v>
      </c>
      <c r="G197" s="37"/>
      <c r="H197" s="37"/>
      <c r="I197" s="237"/>
      <c r="J197" s="37"/>
      <c r="K197" s="37"/>
      <c r="L197" s="41"/>
      <c r="M197" s="238"/>
      <c r="N197" s="239"/>
      <c r="O197" s="88"/>
      <c r="P197" s="88"/>
      <c r="Q197" s="88"/>
      <c r="R197" s="88"/>
      <c r="S197" s="88"/>
      <c r="T197" s="89"/>
      <c r="U197" s="35"/>
      <c r="V197" s="35"/>
      <c r="W197" s="35"/>
      <c r="X197" s="35"/>
      <c r="Y197" s="35"/>
      <c r="Z197" s="35"/>
      <c r="AA197" s="35"/>
      <c r="AB197" s="35"/>
      <c r="AC197" s="35"/>
      <c r="AD197" s="35"/>
      <c r="AE197" s="35"/>
      <c r="AT197" s="14" t="s">
        <v>880</v>
      </c>
      <c r="AU197" s="14" t="s">
        <v>73</v>
      </c>
    </row>
    <row r="198" s="2" customFormat="1" ht="16.5" customHeight="1">
      <c r="A198" s="35"/>
      <c r="B198" s="36"/>
      <c r="C198" s="240" t="s">
        <v>324</v>
      </c>
      <c r="D198" s="240" t="s">
        <v>329</v>
      </c>
      <c r="E198" s="241" t="s">
        <v>1722</v>
      </c>
      <c r="F198" s="242" t="s">
        <v>1723</v>
      </c>
      <c r="G198" s="243" t="s">
        <v>279</v>
      </c>
      <c r="H198" s="244">
        <v>12</v>
      </c>
      <c r="I198" s="245"/>
      <c r="J198" s="246">
        <f>ROUND(I198*H198,2)</f>
        <v>0</v>
      </c>
      <c r="K198" s="242" t="s">
        <v>878</v>
      </c>
      <c r="L198" s="247"/>
      <c r="M198" s="248" t="s">
        <v>1</v>
      </c>
      <c r="N198" s="249" t="s">
        <v>38</v>
      </c>
      <c r="O198" s="88"/>
      <c r="P198" s="231">
        <f>O198*H198</f>
        <v>0</v>
      </c>
      <c r="Q198" s="231">
        <v>1.45</v>
      </c>
      <c r="R198" s="231">
        <f>Q198*H198</f>
        <v>17.399999999999999</v>
      </c>
      <c r="S198" s="231">
        <v>0</v>
      </c>
      <c r="T198" s="232">
        <f>S198*H198</f>
        <v>0</v>
      </c>
      <c r="U198" s="35"/>
      <c r="V198" s="35"/>
      <c r="W198" s="35"/>
      <c r="X198" s="35"/>
      <c r="Y198" s="35"/>
      <c r="Z198" s="35"/>
      <c r="AA198" s="35"/>
      <c r="AB198" s="35"/>
      <c r="AC198" s="35"/>
      <c r="AD198" s="35"/>
      <c r="AE198" s="35"/>
      <c r="AR198" s="233" t="s">
        <v>286</v>
      </c>
      <c r="AT198" s="233" t="s">
        <v>329</v>
      </c>
      <c r="AU198" s="233" t="s">
        <v>73</v>
      </c>
      <c r="AY198" s="14" t="s">
        <v>266</v>
      </c>
      <c r="BE198" s="234">
        <f>IF(N198="základní",J198,0)</f>
        <v>0</v>
      </c>
      <c r="BF198" s="234">
        <f>IF(N198="snížená",J198,0)</f>
        <v>0</v>
      </c>
      <c r="BG198" s="234">
        <f>IF(N198="zákl. přenesená",J198,0)</f>
        <v>0</v>
      </c>
      <c r="BH198" s="234">
        <f>IF(N198="sníž. přenesená",J198,0)</f>
        <v>0</v>
      </c>
      <c r="BI198" s="234">
        <f>IF(N198="nulová",J198,0)</f>
        <v>0</v>
      </c>
      <c r="BJ198" s="14" t="s">
        <v>81</v>
      </c>
      <c r="BK198" s="234">
        <f>ROUND(I198*H198,2)</f>
        <v>0</v>
      </c>
      <c r="BL198" s="14" t="s">
        <v>274</v>
      </c>
      <c r="BM198" s="233" t="s">
        <v>382</v>
      </c>
    </row>
    <row r="199" s="2" customFormat="1" ht="24.15" customHeight="1">
      <c r="A199" s="35"/>
      <c r="B199" s="36"/>
      <c r="C199" s="240" t="s">
        <v>384</v>
      </c>
      <c r="D199" s="240" t="s">
        <v>329</v>
      </c>
      <c r="E199" s="241" t="s">
        <v>1724</v>
      </c>
      <c r="F199" s="242" t="s">
        <v>1725</v>
      </c>
      <c r="G199" s="243" t="s">
        <v>279</v>
      </c>
      <c r="H199" s="244">
        <v>4</v>
      </c>
      <c r="I199" s="245"/>
      <c r="J199" s="246">
        <f>ROUND(I199*H199,2)</f>
        <v>0</v>
      </c>
      <c r="K199" s="242" t="s">
        <v>878</v>
      </c>
      <c r="L199" s="247"/>
      <c r="M199" s="248" t="s">
        <v>1</v>
      </c>
      <c r="N199" s="249" t="s">
        <v>38</v>
      </c>
      <c r="O199" s="88"/>
      <c r="P199" s="231">
        <f>O199*H199</f>
        <v>0</v>
      </c>
      <c r="Q199" s="231">
        <v>1.45</v>
      </c>
      <c r="R199" s="231">
        <f>Q199*H199</f>
        <v>5.7999999999999998</v>
      </c>
      <c r="S199" s="231">
        <v>0</v>
      </c>
      <c r="T199" s="232">
        <f>S199*H199</f>
        <v>0</v>
      </c>
      <c r="U199" s="35"/>
      <c r="V199" s="35"/>
      <c r="W199" s="35"/>
      <c r="X199" s="35"/>
      <c r="Y199" s="35"/>
      <c r="Z199" s="35"/>
      <c r="AA199" s="35"/>
      <c r="AB199" s="35"/>
      <c r="AC199" s="35"/>
      <c r="AD199" s="35"/>
      <c r="AE199" s="35"/>
      <c r="AR199" s="233" t="s">
        <v>286</v>
      </c>
      <c r="AT199" s="233" t="s">
        <v>329</v>
      </c>
      <c r="AU199" s="233" t="s">
        <v>73</v>
      </c>
      <c r="AY199" s="14" t="s">
        <v>266</v>
      </c>
      <c r="BE199" s="234">
        <f>IF(N199="základní",J199,0)</f>
        <v>0</v>
      </c>
      <c r="BF199" s="234">
        <f>IF(N199="snížená",J199,0)</f>
        <v>0</v>
      </c>
      <c r="BG199" s="234">
        <f>IF(N199="zákl. přenesená",J199,0)</f>
        <v>0</v>
      </c>
      <c r="BH199" s="234">
        <f>IF(N199="sníž. přenesená",J199,0)</f>
        <v>0</v>
      </c>
      <c r="BI199" s="234">
        <f>IF(N199="nulová",J199,0)</f>
        <v>0</v>
      </c>
      <c r="BJ199" s="14" t="s">
        <v>81</v>
      </c>
      <c r="BK199" s="234">
        <f>ROUND(I199*H199,2)</f>
        <v>0</v>
      </c>
      <c r="BL199" s="14" t="s">
        <v>274</v>
      </c>
      <c r="BM199" s="233" t="s">
        <v>385</v>
      </c>
    </row>
    <row r="200" s="2" customFormat="1" ht="24.15" customHeight="1">
      <c r="A200" s="35"/>
      <c r="B200" s="36"/>
      <c r="C200" s="222" t="s">
        <v>327</v>
      </c>
      <c r="D200" s="222" t="s">
        <v>269</v>
      </c>
      <c r="E200" s="223" t="s">
        <v>1726</v>
      </c>
      <c r="F200" s="224" t="s">
        <v>1727</v>
      </c>
      <c r="G200" s="225" t="s">
        <v>272</v>
      </c>
      <c r="H200" s="226">
        <v>1</v>
      </c>
      <c r="I200" s="227"/>
      <c r="J200" s="228">
        <f>ROUND(I200*H200,2)</f>
        <v>0</v>
      </c>
      <c r="K200" s="224" t="s">
        <v>878</v>
      </c>
      <c r="L200" s="41"/>
      <c r="M200" s="229" t="s">
        <v>1</v>
      </c>
      <c r="N200" s="230" t="s">
        <v>38</v>
      </c>
      <c r="O200" s="88"/>
      <c r="P200" s="231">
        <f>O200*H200</f>
        <v>0</v>
      </c>
      <c r="Q200" s="231">
        <v>0.0064900000000000001</v>
      </c>
      <c r="R200" s="231">
        <f>Q200*H200</f>
        <v>0.0064900000000000001</v>
      </c>
      <c r="S200" s="231">
        <v>0</v>
      </c>
      <c r="T200" s="232">
        <f>S200*H200</f>
        <v>0</v>
      </c>
      <c r="U200" s="35"/>
      <c r="V200" s="35"/>
      <c r="W200" s="35"/>
      <c r="X200" s="35"/>
      <c r="Y200" s="35"/>
      <c r="Z200" s="35"/>
      <c r="AA200" s="35"/>
      <c r="AB200" s="35"/>
      <c r="AC200" s="35"/>
      <c r="AD200" s="35"/>
      <c r="AE200" s="35"/>
      <c r="AR200" s="233" t="s">
        <v>274</v>
      </c>
      <c r="AT200" s="233" t="s">
        <v>269</v>
      </c>
      <c r="AU200" s="233" t="s">
        <v>73</v>
      </c>
      <c r="AY200" s="14" t="s">
        <v>266</v>
      </c>
      <c r="BE200" s="234">
        <f>IF(N200="základní",J200,0)</f>
        <v>0</v>
      </c>
      <c r="BF200" s="234">
        <f>IF(N200="snížená",J200,0)</f>
        <v>0</v>
      </c>
      <c r="BG200" s="234">
        <f>IF(N200="zákl. přenesená",J200,0)</f>
        <v>0</v>
      </c>
      <c r="BH200" s="234">
        <f>IF(N200="sníž. přenesená",J200,0)</f>
        <v>0</v>
      </c>
      <c r="BI200" s="234">
        <f>IF(N200="nulová",J200,0)</f>
        <v>0</v>
      </c>
      <c r="BJ200" s="14" t="s">
        <v>81</v>
      </c>
      <c r="BK200" s="234">
        <f>ROUND(I200*H200,2)</f>
        <v>0</v>
      </c>
      <c r="BL200" s="14" t="s">
        <v>274</v>
      </c>
      <c r="BM200" s="233" t="s">
        <v>387</v>
      </c>
    </row>
    <row r="201" s="2" customFormat="1">
      <c r="A201" s="35"/>
      <c r="B201" s="36"/>
      <c r="C201" s="37"/>
      <c r="D201" s="252" t="s">
        <v>880</v>
      </c>
      <c r="E201" s="37"/>
      <c r="F201" s="253" t="s">
        <v>1728</v>
      </c>
      <c r="G201" s="37"/>
      <c r="H201" s="37"/>
      <c r="I201" s="237"/>
      <c r="J201" s="37"/>
      <c r="K201" s="37"/>
      <c r="L201" s="41"/>
      <c r="M201" s="238"/>
      <c r="N201" s="239"/>
      <c r="O201" s="88"/>
      <c r="P201" s="88"/>
      <c r="Q201" s="88"/>
      <c r="R201" s="88"/>
      <c r="S201" s="88"/>
      <c r="T201" s="89"/>
      <c r="U201" s="35"/>
      <c r="V201" s="35"/>
      <c r="W201" s="35"/>
      <c r="X201" s="35"/>
      <c r="Y201" s="35"/>
      <c r="Z201" s="35"/>
      <c r="AA201" s="35"/>
      <c r="AB201" s="35"/>
      <c r="AC201" s="35"/>
      <c r="AD201" s="35"/>
      <c r="AE201" s="35"/>
      <c r="AT201" s="14" t="s">
        <v>880</v>
      </c>
      <c r="AU201" s="14" t="s">
        <v>73</v>
      </c>
    </row>
    <row r="202" s="2" customFormat="1" ht="24.15" customHeight="1">
      <c r="A202" s="35"/>
      <c r="B202" s="36"/>
      <c r="C202" s="222" t="s">
        <v>393</v>
      </c>
      <c r="D202" s="222" t="s">
        <v>269</v>
      </c>
      <c r="E202" s="223" t="s">
        <v>1729</v>
      </c>
      <c r="F202" s="224" t="s">
        <v>1730</v>
      </c>
      <c r="G202" s="225" t="s">
        <v>279</v>
      </c>
      <c r="H202" s="226">
        <v>10</v>
      </c>
      <c r="I202" s="227"/>
      <c r="J202" s="228">
        <f>ROUND(I202*H202,2)</f>
        <v>0</v>
      </c>
      <c r="K202" s="224" t="s">
        <v>878</v>
      </c>
      <c r="L202" s="41"/>
      <c r="M202" s="229" t="s">
        <v>1</v>
      </c>
      <c r="N202" s="230" t="s">
        <v>38</v>
      </c>
      <c r="O202" s="88"/>
      <c r="P202" s="231">
        <f>O202*H202</f>
        <v>0</v>
      </c>
      <c r="Q202" s="231">
        <v>8.0000000000000007E-05</v>
      </c>
      <c r="R202" s="231">
        <f>Q202*H202</f>
        <v>0.00080000000000000004</v>
      </c>
      <c r="S202" s="231">
        <v>0.017999999999999999</v>
      </c>
      <c r="T202" s="232">
        <f>S202*H202</f>
        <v>0.17999999999999999</v>
      </c>
      <c r="U202" s="35"/>
      <c r="V202" s="35"/>
      <c r="W202" s="35"/>
      <c r="X202" s="35"/>
      <c r="Y202" s="35"/>
      <c r="Z202" s="35"/>
      <c r="AA202" s="35"/>
      <c r="AB202" s="35"/>
      <c r="AC202" s="35"/>
      <c r="AD202" s="35"/>
      <c r="AE202" s="35"/>
      <c r="AR202" s="233" t="s">
        <v>274</v>
      </c>
      <c r="AT202" s="233" t="s">
        <v>269</v>
      </c>
      <c r="AU202" s="233" t="s">
        <v>73</v>
      </c>
      <c r="AY202" s="14" t="s">
        <v>266</v>
      </c>
      <c r="BE202" s="234">
        <f>IF(N202="základní",J202,0)</f>
        <v>0</v>
      </c>
      <c r="BF202" s="234">
        <f>IF(N202="snížená",J202,0)</f>
        <v>0</v>
      </c>
      <c r="BG202" s="234">
        <f>IF(N202="zákl. přenesená",J202,0)</f>
        <v>0</v>
      </c>
      <c r="BH202" s="234">
        <f>IF(N202="sníž. přenesená",J202,0)</f>
        <v>0</v>
      </c>
      <c r="BI202" s="234">
        <f>IF(N202="nulová",J202,0)</f>
        <v>0</v>
      </c>
      <c r="BJ202" s="14" t="s">
        <v>81</v>
      </c>
      <c r="BK202" s="234">
        <f>ROUND(I202*H202,2)</f>
        <v>0</v>
      </c>
      <c r="BL202" s="14" t="s">
        <v>274</v>
      </c>
      <c r="BM202" s="233" t="s">
        <v>391</v>
      </c>
    </row>
    <row r="203" s="2" customFormat="1">
      <c r="A203" s="35"/>
      <c r="B203" s="36"/>
      <c r="C203" s="37"/>
      <c r="D203" s="252" t="s">
        <v>880</v>
      </c>
      <c r="E203" s="37"/>
      <c r="F203" s="253" t="s">
        <v>1731</v>
      </c>
      <c r="G203" s="37"/>
      <c r="H203" s="37"/>
      <c r="I203" s="237"/>
      <c r="J203" s="37"/>
      <c r="K203" s="37"/>
      <c r="L203" s="41"/>
      <c r="M203" s="238"/>
      <c r="N203" s="239"/>
      <c r="O203" s="88"/>
      <c r="P203" s="88"/>
      <c r="Q203" s="88"/>
      <c r="R203" s="88"/>
      <c r="S203" s="88"/>
      <c r="T203" s="89"/>
      <c r="U203" s="35"/>
      <c r="V203" s="35"/>
      <c r="W203" s="35"/>
      <c r="X203" s="35"/>
      <c r="Y203" s="35"/>
      <c r="Z203" s="35"/>
      <c r="AA203" s="35"/>
      <c r="AB203" s="35"/>
      <c r="AC203" s="35"/>
      <c r="AD203" s="35"/>
      <c r="AE203" s="35"/>
      <c r="AT203" s="14" t="s">
        <v>880</v>
      </c>
      <c r="AU203" s="14" t="s">
        <v>73</v>
      </c>
    </row>
    <row r="204" s="2" customFormat="1">
      <c r="A204" s="35"/>
      <c r="B204" s="36"/>
      <c r="C204" s="37"/>
      <c r="D204" s="235" t="s">
        <v>275</v>
      </c>
      <c r="E204" s="37"/>
      <c r="F204" s="236" t="s">
        <v>1732</v>
      </c>
      <c r="G204" s="37"/>
      <c r="H204" s="37"/>
      <c r="I204" s="237"/>
      <c r="J204" s="37"/>
      <c r="K204" s="37"/>
      <c r="L204" s="41"/>
      <c r="M204" s="238"/>
      <c r="N204" s="239"/>
      <c r="O204" s="88"/>
      <c r="P204" s="88"/>
      <c r="Q204" s="88"/>
      <c r="R204" s="88"/>
      <c r="S204" s="88"/>
      <c r="T204" s="89"/>
      <c r="U204" s="35"/>
      <c r="V204" s="35"/>
      <c r="W204" s="35"/>
      <c r="X204" s="35"/>
      <c r="Y204" s="35"/>
      <c r="Z204" s="35"/>
      <c r="AA204" s="35"/>
      <c r="AB204" s="35"/>
      <c r="AC204" s="35"/>
      <c r="AD204" s="35"/>
      <c r="AE204" s="35"/>
      <c r="AT204" s="14" t="s">
        <v>275</v>
      </c>
      <c r="AU204" s="14" t="s">
        <v>73</v>
      </c>
    </row>
    <row r="205" s="2" customFormat="1" ht="33" customHeight="1">
      <c r="A205" s="35"/>
      <c r="B205" s="36"/>
      <c r="C205" s="222" t="s">
        <v>332</v>
      </c>
      <c r="D205" s="222" t="s">
        <v>269</v>
      </c>
      <c r="E205" s="223" t="s">
        <v>1733</v>
      </c>
      <c r="F205" s="224" t="s">
        <v>1734</v>
      </c>
      <c r="G205" s="225" t="s">
        <v>302</v>
      </c>
      <c r="H205" s="226">
        <v>27.832000000000001</v>
      </c>
      <c r="I205" s="227"/>
      <c r="J205" s="228">
        <f>ROUND(I205*H205,2)</f>
        <v>0</v>
      </c>
      <c r="K205" s="224" t="s">
        <v>878</v>
      </c>
      <c r="L205" s="41"/>
      <c r="M205" s="229" t="s">
        <v>1</v>
      </c>
      <c r="N205" s="230" t="s">
        <v>38</v>
      </c>
      <c r="O205" s="88"/>
      <c r="P205" s="231">
        <f>O205*H205</f>
        <v>0</v>
      </c>
      <c r="Q205" s="231">
        <v>0</v>
      </c>
      <c r="R205" s="231">
        <f>Q205*H205</f>
        <v>0</v>
      </c>
      <c r="S205" s="231">
        <v>0</v>
      </c>
      <c r="T205" s="232">
        <f>S205*H205</f>
        <v>0</v>
      </c>
      <c r="U205" s="35"/>
      <c r="V205" s="35"/>
      <c r="W205" s="35"/>
      <c r="X205" s="35"/>
      <c r="Y205" s="35"/>
      <c r="Z205" s="35"/>
      <c r="AA205" s="35"/>
      <c r="AB205" s="35"/>
      <c r="AC205" s="35"/>
      <c r="AD205" s="35"/>
      <c r="AE205" s="35"/>
      <c r="AR205" s="233" t="s">
        <v>274</v>
      </c>
      <c r="AT205" s="233" t="s">
        <v>269</v>
      </c>
      <c r="AU205" s="233" t="s">
        <v>73</v>
      </c>
      <c r="AY205" s="14" t="s">
        <v>266</v>
      </c>
      <c r="BE205" s="234">
        <f>IF(N205="základní",J205,0)</f>
        <v>0</v>
      </c>
      <c r="BF205" s="234">
        <f>IF(N205="snížená",J205,0)</f>
        <v>0</v>
      </c>
      <c r="BG205" s="234">
        <f>IF(N205="zákl. přenesená",J205,0)</f>
        <v>0</v>
      </c>
      <c r="BH205" s="234">
        <f>IF(N205="sníž. přenesená",J205,0)</f>
        <v>0</v>
      </c>
      <c r="BI205" s="234">
        <f>IF(N205="nulová",J205,0)</f>
        <v>0</v>
      </c>
      <c r="BJ205" s="14" t="s">
        <v>81</v>
      </c>
      <c r="BK205" s="234">
        <f>ROUND(I205*H205,2)</f>
        <v>0</v>
      </c>
      <c r="BL205" s="14" t="s">
        <v>274</v>
      </c>
      <c r="BM205" s="233" t="s">
        <v>396</v>
      </c>
    </row>
    <row r="206" s="2" customFormat="1">
      <c r="A206" s="35"/>
      <c r="B206" s="36"/>
      <c r="C206" s="37"/>
      <c r="D206" s="252" t="s">
        <v>880</v>
      </c>
      <c r="E206" s="37"/>
      <c r="F206" s="253" t="s">
        <v>1735</v>
      </c>
      <c r="G206" s="37"/>
      <c r="H206" s="37"/>
      <c r="I206" s="237"/>
      <c r="J206" s="37"/>
      <c r="K206" s="37"/>
      <c r="L206" s="41"/>
      <c r="M206" s="238"/>
      <c r="N206" s="239"/>
      <c r="O206" s="88"/>
      <c r="P206" s="88"/>
      <c r="Q206" s="88"/>
      <c r="R206" s="88"/>
      <c r="S206" s="88"/>
      <c r="T206" s="89"/>
      <c r="U206" s="35"/>
      <c r="V206" s="35"/>
      <c r="W206" s="35"/>
      <c r="X206" s="35"/>
      <c r="Y206" s="35"/>
      <c r="Z206" s="35"/>
      <c r="AA206" s="35"/>
      <c r="AB206" s="35"/>
      <c r="AC206" s="35"/>
      <c r="AD206" s="35"/>
      <c r="AE206" s="35"/>
      <c r="AT206" s="14" t="s">
        <v>880</v>
      </c>
      <c r="AU206" s="14" t="s">
        <v>73</v>
      </c>
    </row>
    <row r="207" s="2" customFormat="1">
      <c r="A207" s="35"/>
      <c r="B207" s="36"/>
      <c r="C207" s="37"/>
      <c r="D207" s="235" t="s">
        <v>275</v>
      </c>
      <c r="E207" s="37"/>
      <c r="F207" s="236" t="s">
        <v>1736</v>
      </c>
      <c r="G207" s="37"/>
      <c r="H207" s="37"/>
      <c r="I207" s="237"/>
      <c r="J207" s="37"/>
      <c r="K207" s="37"/>
      <c r="L207" s="41"/>
      <c r="M207" s="238"/>
      <c r="N207" s="239"/>
      <c r="O207" s="88"/>
      <c r="P207" s="88"/>
      <c r="Q207" s="88"/>
      <c r="R207" s="88"/>
      <c r="S207" s="88"/>
      <c r="T207" s="89"/>
      <c r="U207" s="35"/>
      <c r="V207" s="35"/>
      <c r="W207" s="35"/>
      <c r="X207" s="35"/>
      <c r="Y207" s="35"/>
      <c r="Z207" s="35"/>
      <c r="AA207" s="35"/>
      <c r="AB207" s="35"/>
      <c r="AC207" s="35"/>
      <c r="AD207" s="35"/>
      <c r="AE207" s="35"/>
      <c r="AT207" s="14" t="s">
        <v>275</v>
      </c>
      <c r="AU207" s="14" t="s">
        <v>73</v>
      </c>
    </row>
    <row r="208" s="2" customFormat="1" ht="55.5" customHeight="1">
      <c r="A208" s="35"/>
      <c r="B208" s="36"/>
      <c r="C208" s="222" t="s">
        <v>402</v>
      </c>
      <c r="D208" s="222" t="s">
        <v>269</v>
      </c>
      <c r="E208" s="223" t="s">
        <v>1737</v>
      </c>
      <c r="F208" s="224" t="s">
        <v>1738</v>
      </c>
      <c r="G208" s="225" t="s">
        <v>302</v>
      </c>
      <c r="H208" s="226">
        <v>27.832000000000001</v>
      </c>
      <c r="I208" s="227"/>
      <c r="J208" s="228">
        <f>ROUND(I208*H208,2)</f>
        <v>0</v>
      </c>
      <c r="K208" s="224" t="s">
        <v>878</v>
      </c>
      <c r="L208" s="41"/>
      <c r="M208" s="229" t="s">
        <v>1</v>
      </c>
      <c r="N208" s="230" t="s">
        <v>38</v>
      </c>
      <c r="O208" s="88"/>
      <c r="P208" s="231">
        <f>O208*H208</f>
        <v>0</v>
      </c>
      <c r="Q208" s="231">
        <v>0</v>
      </c>
      <c r="R208" s="231">
        <f>Q208*H208</f>
        <v>0</v>
      </c>
      <c r="S208" s="231">
        <v>0</v>
      </c>
      <c r="T208" s="232">
        <f>S208*H208</f>
        <v>0</v>
      </c>
      <c r="U208" s="35"/>
      <c r="V208" s="35"/>
      <c r="W208" s="35"/>
      <c r="X208" s="35"/>
      <c r="Y208" s="35"/>
      <c r="Z208" s="35"/>
      <c r="AA208" s="35"/>
      <c r="AB208" s="35"/>
      <c r="AC208" s="35"/>
      <c r="AD208" s="35"/>
      <c r="AE208" s="35"/>
      <c r="AR208" s="233" t="s">
        <v>274</v>
      </c>
      <c r="AT208" s="233" t="s">
        <v>269</v>
      </c>
      <c r="AU208" s="233" t="s">
        <v>73</v>
      </c>
      <c r="AY208" s="14" t="s">
        <v>266</v>
      </c>
      <c r="BE208" s="234">
        <f>IF(N208="základní",J208,0)</f>
        <v>0</v>
      </c>
      <c r="BF208" s="234">
        <f>IF(N208="snížená",J208,0)</f>
        <v>0</v>
      </c>
      <c r="BG208" s="234">
        <f>IF(N208="zákl. přenesená",J208,0)</f>
        <v>0</v>
      </c>
      <c r="BH208" s="234">
        <f>IF(N208="sníž. přenesená",J208,0)</f>
        <v>0</v>
      </c>
      <c r="BI208" s="234">
        <f>IF(N208="nulová",J208,0)</f>
        <v>0</v>
      </c>
      <c r="BJ208" s="14" t="s">
        <v>81</v>
      </c>
      <c r="BK208" s="234">
        <f>ROUND(I208*H208,2)</f>
        <v>0</v>
      </c>
      <c r="BL208" s="14" t="s">
        <v>274</v>
      </c>
      <c r="BM208" s="233" t="s">
        <v>400</v>
      </c>
    </row>
    <row r="209" s="2" customFormat="1">
      <c r="A209" s="35"/>
      <c r="B209" s="36"/>
      <c r="C209" s="37"/>
      <c r="D209" s="252" t="s">
        <v>880</v>
      </c>
      <c r="E209" s="37"/>
      <c r="F209" s="253" t="s">
        <v>1739</v>
      </c>
      <c r="G209" s="37"/>
      <c r="H209" s="37"/>
      <c r="I209" s="237"/>
      <c r="J209" s="37"/>
      <c r="K209" s="37"/>
      <c r="L209" s="41"/>
      <c r="M209" s="238"/>
      <c r="N209" s="239"/>
      <c r="O209" s="88"/>
      <c r="P209" s="88"/>
      <c r="Q209" s="88"/>
      <c r="R209" s="88"/>
      <c r="S209" s="88"/>
      <c r="T209" s="89"/>
      <c r="U209" s="35"/>
      <c r="V209" s="35"/>
      <c r="W209" s="35"/>
      <c r="X209" s="35"/>
      <c r="Y209" s="35"/>
      <c r="Z209" s="35"/>
      <c r="AA209" s="35"/>
      <c r="AB209" s="35"/>
      <c r="AC209" s="35"/>
      <c r="AD209" s="35"/>
      <c r="AE209" s="35"/>
      <c r="AT209" s="14" t="s">
        <v>880</v>
      </c>
      <c r="AU209" s="14" t="s">
        <v>73</v>
      </c>
    </row>
    <row r="210" s="2" customFormat="1" ht="44.25" customHeight="1">
      <c r="A210" s="35"/>
      <c r="B210" s="36"/>
      <c r="C210" s="222" t="s">
        <v>407</v>
      </c>
      <c r="D210" s="222" t="s">
        <v>269</v>
      </c>
      <c r="E210" s="223" t="s">
        <v>1740</v>
      </c>
      <c r="F210" s="224" t="s">
        <v>1741</v>
      </c>
      <c r="G210" s="225" t="s">
        <v>302</v>
      </c>
      <c r="H210" s="226">
        <v>22.456</v>
      </c>
      <c r="I210" s="227"/>
      <c r="J210" s="228">
        <f>ROUND(I210*H210,2)</f>
        <v>0</v>
      </c>
      <c r="K210" s="224" t="s">
        <v>878</v>
      </c>
      <c r="L210" s="41"/>
      <c r="M210" s="229" t="s">
        <v>1</v>
      </c>
      <c r="N210" s="230" t="s">
        <v>38</v>
      </c>
      <c r="O210" s="88"/>
      <c r="P210" s="231">
        <f>O210*H210</f>
        <v>0</v>
      </c>
      <c r="Q210" s="231">
        <v>0</v>
      </c>
      <c r="R210" s="231">
        <f>Q210*H210</f>
        <v>0</v>
      </c>
      <c r="S210" s="231">
        <v>0</v>
      </c>
      <c r="T210" s="232">
        <f>S210*H210</f>
        <v>0</v>
      </c>
      <c r="U210" s="35"/>
      <c r="V210" s="35"/>
      <c r="W210" s="35"/>
      <c r="X210" s="35"/>
      <c r="Y210" s="35"/>
      <c r="Z210" s="35"/>
      <c r="AA210" s="35"/>
      <c r="AB210" s="35"/>
      <c r="AC210" s="35"/>
      <c r="AD210" s="35"/>
      <c r="AE210" s="35"/>
      <c r="AR210" s="233" t="s">
        <v>274</v>
      </c>
      <c r="AT210" s="233" t="s">
        <v>269</v>
      </c>
      <c r="AU210" s="233" t="s">
        <v>73</v>
      </c>
      <c r="AY210" s="14" t="s">
        <v>266</v>
      </c>
      <c r="BE210" s="234">
        <f>IF(N210="základní",J210,0)</f>
        <v>0</v>
      </c>
      <c r="BF210" s="234">
        <f>IF(N210="snížená",J210,0)</f>
        <v>0</v>
      </c>
      <c r="BG210" s="234">
        <f>IF(N210="zákl. přenesená",J210,0)</f>
        <v>0</v>
      </c>
      <c r="BH210" s="234">
        <f>IF(N210="sníž. přenesená",J210,0)</f>
        <v>0</v>
      </c>
      <c r="BI210" s="234">
        <f>IF(N210="nulová",J210,0)</f>
        <v>0</v>
      </c>
      <c r="BJ210" s="14" t="s">
        <v>81</v>
      </c>
      <c r="BK210" s="234">
        <f>ROUND(I210*H210,2)</f>
        <v>0</v>
      </c>
      <c r="BL210" s="14" t="s">
        <v>274</v>
      </c>
      <c r="BM210" s="233" t="s">
        <v>405</v>
      </c>
    </row>
    <row r="211" s="2" customFormat="1">
      <c r="A211" s="35"/>
      <c r="B211" s="36"/>
      <c r="C211" s="37"/>
      <c r="D211" s="252" t="s">
        <v>880</v>
      </c>
      <c r="E211" s="37"/>
      <c r="F211" s="253" t="s">
        <v>1742</v>
      </c>
      <c r="G211" s="37"/>
      <c r="H211" s="37"/>
      <c r="I211" s="237"/>
      <c r="J211" s="37"/>
      <c r="K211" s="37"/>
      <c r="L211" s="41"/>
      <c r="M211" s="238"/>
      <c r="N211" s="239"/>
      <c r="O211" s="88"/>
      <c r="P211" s="88"/>
      <c r="Q211" s="88"/>
      <c r="R211" s="88"/>
      <c r="S211" s="88"/>
      <c r="T211" s="89"/>
      <c r="U211" s="35"/>
      <c r="V211" s="35"/>
      <c r="W211" s="35"/>
      <c r="X211" s="35"/>
      <c r="Y211" s="35"/>
      <c r="Z211" s="35"/>
      <c r="AA211" s="35"/>
      <c r="AB211" s="35"/>
      <c r="AC211" s="35"/>
      <c r="AD211" s="35"/>
      <c r="AE211" s="35"/>
      <c r="AT211" s="14" t="s">
        <v>880</v>
      </c>
      <c r="AU211" s="14" t="s">
        <v>73</v>
      </c>
    </row>
    <row r="212" s="2" customFormat="1">
      <c r="A212" s="35"/>
      <c r="B212" s="36"/>
      <c r="C212" s="37"/>
      <c r="D212" s="235" t="s">
        <v>275</v>
      </c>
      <c r="E212" s="37"/>
      <c r="F212" s="236" t="s">
        <v>1743</v>
      </c>
      <c r="G212" s="37"/>
      <c r="H212" s="37"/>
      <c r="I212" s="237"/>
      <c r="J212" s="37"/>
      <c r="K212" s="37"/>
      <c r="L212" s="41"/>
      <c r="M212" s="238"/>
      <c r="N212" s="239"/>
      <c r="O212" s="88"/>
      <c r="P212" s="88"/>
      <c r="Q212" s="88"/>
      <c r="R212" s="88"/>
      <c r="S212" s="88"/>
      <c r="T212" s="89"/>
      <c r="U212" s="35"/>
      <c r="V212" s="35"/>
      <c r="W212" s="35"/>
      <c r="X212" s="35"/>
      <c r="Y212" s="35"/>
      <c r="Z212" s="35"/>
      <c r="AA212" s="35"/>
      <c r="AB212" s="35"/>
      <c r="AC212" s="35"/>
      <c r="AD212" s="35"/>
      <c r="AE212" s="35"/>
      <c r="AT212" s="14" t="s">
        <v>275</v>
      </c>
      <c r="AU212" s="14" t="s">
        <v>73</v>
      </c>
    </row>
    <row r="213" s="2" customFormat="1" ht="44.25" customHeight="1">
      <c r="A213" s="35"/>
      <c r="B213" s="36"/>
      <c r="C213" s="222" t="s">
        <v>412</v>
      </c>
      <c r="D213" s="222" t="s">
        <v>269</v>
      </c>
      <c r="E213" s="223" t="s">
        <v>1744</v>
      </c>
      <c r="F213" s="224" t="s">
        <v>1745</v>
      </c>
      <c r="G213" s="225" t="s">
        <v>302</v>
      </c>
      <c r="H213" s="226">
        <v>5.3760000000000003</v>
      </c>
      <c r="I213" s="227"/>
      <c r="J213" s="228">
        <f>ROUND(I213*H213,2)</f>
        <v>0</v>
      </c>
      <c r="K213" s="224" t="s">
        <v>878</v>
      </c>
      <c r="L213" s="41"/>
      <c r="M213" s="229" t="s">
        <v>1</v>
      </c>
      <c r="N213" s="230" t="s">
        <v>38</v>
      </c>
      <c r="O213" s="88"/>
      <c r="P213" s="231">
        <f>O213*H213</f>
        <v>0</v>
      </c>
      <c r="Q213" s="231">
        <v>0</v>
      </c>
      <c r="R213" s="231">
        <f>Q213*H213</f>
        <v>0</v>
      </c>
      <c r="S213" s="231">
        <v>0</v>
      </c>
      <c r="T213" s="232">
        <f>S213*H213</f>
        <v>0</v>
      </c>
      <c r="U213" s="35"/>
      <c r="V213" s="35"/>
      <c r="W213" s="35"/>
      <c r="X213" s="35"/>
      <c r="Y213" s="35"/>
      <c r="Z213" s="35"/>
      <c r="AA213" s="35"/>
      <c r="AB213" s="35"/>
      <c r="AC213" s="35"/>
      <c r="AD213" s="35"/>
      <c r="AE213" s="35"/>
      <c r="AR213" s="233" t="s">
        <v>274</v>
      </c>
      <c r="AT213" s="233" t="s">
        <v>269</v>
      </c>
      <c r="AU213" s="233" t="s">
        <v>73</v>
      </c>
      <c r="AY213" s="14" t="s">
        <v>266</v>
      </c>
      <c r="BE213" s="234">
        <f>IF(N213="základní",J213,0)</f>
        <v>0</v>
      </c>
      <c r="BF213" s="234">
        <f>IF(N213="snížená",J213,0)</f>
        <v>0</v>
      </c>
      <c r="BG213" s="234">
        <f>IF(N213="zákl. přenesená",J213,0)</f>
        <v>0</v>
      </c>
      <c r="BH213" s="234">
        <f>IF(N213="sníž. přenesená",J213,0)</f>
        <v>0</v>
      </c>
      <c r="BI213" s="234">
        <f>IF(N213="nulová",J213,0)</f>
        <v>0</v>
      </c>
      <c r="BJ213" s="14" t="s">
        <v>81</v>
      </c>
      <c r="BK213" s="234">
        <f>ROUND(I213*H213,2)</f>
        <v>0</v>
      </c>
      <c r="BL213" s="14" t="s">
        <v>274</v>
      </c>
      <c r="BM213" s="233" t="s">
        <v>410</v>
      </c>
    </row>
    <row r="214" s="2" customFormat="1">
      <c r="A214" s="35"/>
      <c r="B214" s="36"/>
      <c r="C214" s="37"/>
      <c r="D214" s="252" t="s">
        <v>880</v>
      </c>
      <c r="E214" s="37"/>
      <c r="F214" s="253" t="s">
        <v>1746</v>
      </c>
      <c r="G214" s="37"/>
      <c r="H214" s="37"/>
      <c r="I214" s="237"/>
      <c r="J214" s="37"/>
      <c r="K214" s="37"/>
      <c r="L214" s="41"/>
      <c r="M214" s="238"/>
      <c r="N214" s="239"/>
      <c r="O214" s="88"/>
      <c r="P214" s="88"/>
      <c r="Q214" s="88"/>
      <c r="R214" s="88"/>
      <c r="S214" s="88"/>
      <c r="T214" s="89"/>
      <c r="U214" s="35"/>
      <c r="V214" s="35"/>
      <c r="W214" s="35"/>
      <c r="X214" s="35"/>
      <c r="Y214" s="35"/>
      <c r="Z214" s="35"/>
      <c r="AA214" s="35"/>
      <c r="AB214" s="35"/>
      <c r="AC214" s="35"/>
      <c r="AD214" s="35"/>
      <c r="AE214" s="35"/>
      <c r="AT214" s="14" t="s">
        <v>880</v>
      </c>
      <c r="AU214" s="14" t="s">
        <v>73</v>
      </c>
    </row>
    <row r="215" s="2" customFormat="1">
      <c r="A215" s="35"/>
      <c r="B215" s="36"/>
      <c r="C215" s="37"/>
      <c r="D215" s="235" t="s">
        <v>275</v>
      </c>
      <c r="E215" s="37"/>
      <c r="F215" s="236" t="s">
        <v>1747</v>
      </c>
      <c r="G215" s="37"/>
      <c r="H215" s="37"/>
      <c r="I215" s="237"/>
      <c r="J215" s="37"/>
      <c r="K215" s="37"/>
      <c r="L215" s="41"/>
      <c r="M215" s="238"/>
      <c r="N215" s="239"/>
      <c r="O215" s="88"/>
      <c r="P215" s="88"/>
      <c r="Q215" s="88"/>
      <c r="R215" s="88"/>
      <c r="S215" s="88"/>
      <c r="T215" s="89"/>
      <c r="U215" s="35"/>
      <c r="V215" s="35"/>
      <c r="W215" s="35"/>
      <c r="X215" s="35"/>
      <c r="Y215" s="35"/>
      <c r="Z215" s="35"/>
      <c r="AA215" s="35"/>
      <c r="AB215" s="35"/>
      <c r="AC215" s="35"/>
      <c r="AD215" s="35"/>
      <c r="AE215" s="35"/>
      <c r="AT215" s="14" t="s">
        <v>275</v>
      </c>
      <c r="AU215" s="14" t="s">
        <v>73</v>
      </c>
    </row>
    <row r="216" s="2" customFormat="1" ht="55.5" customHeight="1">
      <c r="A216" s="35"/>
      <c r="B216" s="36"/>
      <c r="C216" s="222" t="s">
        <v>335</v>
      </c>
      <c r="D216" s="222" t="s">
        <v>269</v>
      </c>
      <c r="E216" s="223" t="s">
        <v>1748</v>
      </c>
      <c r="F216" s="224" t="s">
        <v>1749</v>
      </c>
      <c r="G216" s="225" t="s">
        <v>302</v>
      </c>
      <c r="H216" s="226">
        <v>393.55900000000003</v>
      </c>
      <c r="I216" s="227"/>
      <c r="J216" s="228">
        <f>ROUND(I216*H216,2)</f>
        <v>0</v>
      </c>
      <c r="K216" s="224" t="s">
        <v>878</v>
      </c>
      <c r="L216" s="41"/>
      <c r="M216" s="229" t="s">
        <v>1</v>
      </c>
      <c r="N216" s="230" t="s">
        <v>38</v>
      </c>
      <c r="O216" s="88"/>
      <c r="P216" s="231">
        <f>O216*H216</f>
        <v>0</v>
      </c>
      <c r="Q216" s="231">
        <v>0</v>
      </c>
      <c r="R216" s="231">
        <f>Q216*H216</f>
        <v>0</v>
      </c>
      <c r="S216" s="231">
        <v>0</v>
      </c>
      <c r="T216" s="232">
        <f>S216*H216</f>
        <v>0</v>
      </c>
      <c r="U216" s="35"/>
      <c r="V216" s="35"/>
      <c r="W216" s="35"/>
      <c r="X216" s="35"/>
      <c r="Y216" s="35"/>
      <c r="Z216" s="35"/>
      <c r="AA216" s="35"/>
      <c r="AB216" s="35"/>
      <c r="AC216" s="35"/>
      <c r="AD216" s="35"/>
      <c r="AE216" s="35"/>
      <c r="AR216" s="233" t="s">
        <v>274</v>
      </c>
      <c r="AT216" s="233" t="s">
        <v>269</v>
      </c>
      <c r="AU216" s="233" t="s">
        <v>73</v>
      </c>
      <c r="AY216" s="14" t="s">
        <v>266</v>
      </c>
      <c r="BE216" s="234">
        <f>IF(N216="základní",J216,0)</f>
        <v>0</v>
      </c>
      <c r="BF216" s="234">
        <f>IF(N216="snížená",J216,0)</f>
        <v>0</v>
      </c>
      <c r="BG216" s="234">
        <f>IF(N216="zákl. přenesená",J216,0)</f>
        <v>0</v>
      </c>
      <c r="BH216" s="234">
        <f>IF(N216="sníž. přenesená",J216,0)</f>
        <v>0</v>
      </c>
      <c r="BI216" s="234">
        <f>IF(N216="nulová",J216,0)</f>
        <v>0</v>
      </c>
      <c r="BJ216" s="14" t="s">
        <v>81</v>
      </c>
      <c r="BK216" s="234">
        <f>ROUND(I216*H216,2)</f>
        <v>0</v>
      </c>
      <c r="BL216" s="14" t="s">
        <v>274</v>
      </c>
      <c r="BM216" s="233" t="s">
        <v>415</v>
      </c>
    </row>
    <row r="217" s="2" customFormat="1">
      <c r="A217" s="35"/>
      <c r="B217" s="36"/>
      <c r="C217" s="37"/>
      <c r="D217" s="252" t="s">
        <v>880</v>
      </c>
      <c r="E217" s="37"/>
      <c r="F217" s="253" t="s">
        <v>1750</v>
      </c>
      <c r="G217" s="37"/>
      <c r="H217" s="37"/>
      <c r="I217" s="237"/>
      <c r="J217" s="37"/>
      <c r="K217" s="37"/>
      <c r="L217" s="41"/>
      <c r="M217" s="238"/>
      <c r="N217" s="239"/>
      <c r="O217" s="88"/>
      <c r="P217" s="88"/>
      <c r="Q217" s="88"/>
      <c r="R217" s="88"/>
      <c r="S217" s="88"/>
      <c r="T217" s="89"/>
      <c r="U217" s="35"/>
      <c r="V217" s="35"/>
      <c r="W217" s="35"/>
      <c r="X217" s="35"/>
      <c r="Y217" s="35"/>
      <c r="Z217" s="35"/>
      <c r="AA217" s="35"/>
      <c r="AB217" s="35"/>
      <c r="AC217" s="35"/>
      <c r="AD217" s="35"/>
      <c r="AE217" s="35"/>
      <c r="AT217" s="14" t="s">
        <v>880</v>
      </c>
      <c r="AU217" s="14" t="s">
        <v>73</v>
      </c>
    </row>
    <row r="218" s="2" customFormat="1" ht="66.75" customHeight="1">
      <c r="A218" s="35"/>
      <c r="B218" s="36"/>
      <c r="C218" s="222" t="s">
        <v>421</v>
      </c>
      <c r="D218" s="222" t="s">
        <v>269</v>
      </c>
      <c r="E218" s="223" t="s">
        <v>1751</v>
      </c>
      <c r="F218" s="224" t="s">
        <v>1752</v>
      </c>
      <c r="G218" s="225" t="s">
        <v>302</v>
      </c>
      <c r="H218" s="226">
        <v>393.55900000000003</v>
      </c>
      <c r="I218" s="227"/>
      <c r="J218" s="228">
        <f>ROUND(I218*H218,2)</f>
        <v>0</v>
      </c>
      <c r="K218" s="224" t="s">
        <v>878</v>
      </c>
      <c r="L218" s="41"/>
      <c r="M218" s="229" t="s">
        <v>1</v>
      </c>
      <c r="N218" s="230" t="s">
        <v>38</v>
      </c>
      <c r="O218" s="88"/>
      <c r="P218" s="231">
        <f>O218*H218</f>
        <v>0</v>
      </c>
      <c r="Q218" s="231">
        <v>0</v>
      </c>
      <c r="R218" s="231">
        <f>Q218*H218</f>
        <v>0</v>
      </c>
      <c r="S218" s="231">
        <v>0</v>
      </c>
      <c r="T218" s="232">
        <f>S218*H218</f>
        <v>0</v>
      </c>
      <c r="U218" s="35"/>
      <c r="V218" s="35"/>
      <c r="W218" s="35"/>
      <c r="X218" s="35"/>
      <c r="Y218" s="35"/>
      <c r="Z218" s="35"/>
      <c r="AA218" s="35"/>
      <c r="AB218" s="35"/>
      <c r="AC218" s="35"/>
      <c r="AD218" s="35"/>
      <c r="AE218" s="35"/>
      <c r="AR218" s="233" t="s">
        <v>274</v>
      </c>
      <c r="AT218" s="233" t="s">
        <v>269</v>
      </c>
      <c r="AU218" s="233" t="s">
        <v>73</v>
      </c>
      <c r="AY218" s="14" t="s">
        <v>266</v>
      </c>
      <c r="BE218" s="234">
        <f>IF(N218="základní",J218,0)</f>
        <v>0</v>
      </c>
      <c r="BF218" s="234">
        <f>IF(N218="snížená",J218,0)</f>
        <v>0</v>
      </c>
      <c r="BG218" s="234">
        <f>IF(N218="zákl. přenesená",J218,0)</f>
        <v>0</v>
      </c>
      <c r="BH218" s="234">
        <f>IF(N218="sníž. přenesená",J218,0)</f>
        <v>0</v>
      </c>
      <c r="BI218" s="234">
        <f>IF(N218="nulová",J218,0)</f>
        <v>0</v>
      </c>
      <c r="BJ218" s="14" t="s">
        <v>81</v>
      </c>
      <c r="BK218" s="234">
        <f>ROUND(I218*H218,2)</f>
        <v>0</v>
      </c>
      <c r="BL218" s="14" t="s">
        <v>274</v>
      </c>
      <c r="BM218" s="233" t="s">
        <v>419</v>
      </c>
    </row>
    <row r="219" s="2" customFormat="1">
      <c r="A219" s="35"/>
      <c r="B219" s="36"/>
      <c r="C219" s="37"/>
      <c r="D219" s="252" t="s">
        <v>880</v>
      </c>
      <c r="E219" s="37"/>
      <c r="F219" s="253" t="s">
        <v>1753</v>
      </c>
      <c r="G219" s="37"/>
      <c r="H219" s="37"/>
      <c r="I219" s="237"/>
      <c r="J219" s="37"/>
      <c r="K219" s="37"/>
      <c r="L219" s="41"/>
      <c r="M219" s="238"/>
      <c r="N219" s="239"/>
      <c r="O219" s="88"/>
      <c r="P219" s="88"/>
      <c r="Q219" s="88"/>
      <c r="R219" s="88"/>
      <c r="S219" s="88"/>
      <c r="T219" s="89"/>
      <c r="U219" s="35"/>
      <c r="V219" s="35"/>
      <c r="W219" s="35"/>
      <c r="X219" s="35"/>
      <c r="Y219" s="35"/>
      <c r="Z219" s="35"/>
      <c r="AA219" s="35"/>
      <c r="AB219" s="35"/>
      <c r="AC219" s="35"/>
      <c r="AD219" s="35"/>
      <c r="AE219" s="35"/>
      <c r="AT219" s="14" t="s">
        <v>880</v>
      </c>
      <c r="AU219" s="14" t="s">
        <v>73</v>
      </c>
    </row>
    <row r="220" s="2" customFormat="1" ht="33" customHeight="1">
      <c r="A220" s="35"/>
      <c r="B220" s="36"/>
      <c r="C220" s="222" t="s">
        <v>337</v>
      </c>
      <c r="D220" s="222" t="s">
        <v>269</v>
      </c>
      <c r="E220" s="223" t="s">
        <v>1754</v>
      </c>
      <c r="F220" s="224" t="s">
        <v>1755</v>
      </c>
      <c r="G220" s="225" t="s">
        <v>302</v>
      </c>
      <c r="H220" s="226">
        <v>393.55900000000003</v>
      </c>
      <c r="I220" s="227"/>
      <c r="J220" s="228">
        <f>ROUND(I220*H220,2)</f>
        <v>0</v>
      </c>
      <c r="K220" s="224" t="s">
        <v>878</v>
      </c>
      <c r="L220" s="41"/>
      <c r="M220" s="229" t="s">
        <v>1</v>
      </c>
      <c r="N220" s="230" t="s">
        <v>38</v>
      </c>
      <c r="O220" s="88"/>
      <c r="P220" s="231">
        <f>O220*H220</f>
        <v>0</v>
      </c>
      <c r="Q220" s="231">
        <v>0</v>
      </c>
      <c r="R220" s="231">
        <f>Q220*H220</f>
        <v>0</v>
      </c>
      <c r="S220" s="231">
        <v>0</v>
      </c>
      <c r="T220" s="232">
        <f>S220*H220</f>
        <v>0</v>
      </c>
      <c r="U220" s="35"/>
      <c r="V220" s="35"/>
      <c r="W220" s="35"/>
      <c r="X220" s="35"/>
      <c r="Y220" s="35"/>
      <c r="Z220" s="35"/>
      <c r="AA220" s="35"/>
      <c r="AB220" s="35"/>
      <c r="AC220" s="35"/>
      <c r="AD220" s="35"/>
      <c r="AE220" s="35"/>
      <c r="AR220" s="233" t="s">
        <v>274</v>
      </c>
      <c r="AT220" s="233" t="s">
        <v>269</v>
      </c>
      <c r="AU220" s="233" t="s">
        <v>73</v>
      </c>
      <c r="AY220" s="14" t="s">
        <v>266</v>
      </c>
      <c r="BE220" s="234">
        <f>IF(N220="základní",J220,0)</f>
        <v>0</v>
      </c>
      <c r="BF220" s="234">
        <f>IF(N220="snížená",J220,0)</f>
        <v>0</v>
      </c>
      <c r="BG220" s="234">
        <f>IF(N220="zákl. přenesená",J220,0)</f>
        <v>0</v>
      </c>
      <c r="BH220" s="234">
        <f>IF(N220="sníž. přenesená",J220,0)</f>
        <v>0</v>
      </c>
      <c r="BI220" s="234">
        <f>IF(N220="nulová",J220,0)</f>
        <v>0</v>
      </c>
      <c r="BJ220" s="14" t="s">
        <v>81</v>
      </c>
      <c r="BK220" s="234">
        <f>ROUND(I220*H220,2)</f>
        <v>0</v>
      </c>
      <c r="BL220" s="14" t="s">
        <v>274</v>
      </c>
      <c r="BM220" s="233" t="s">
        <v>424</v>
      </c>
    </row>
    <row r="221" s="2" customFormat="1">
      <c r="A221" s="35"/>
      <c r="B221" s="36"/>
      <c r="C221" s="37"/>
      <c r="D221" s="252" t="s">
        <v>880</v>
      </c>
      <c r="E221" s="37"/>
      <c r="F221" s="253" t="s">
        <v>1756</v>
      </c>
      <c r="G221" s="37"/>
      <c r="H221" s="37"/>
      <c r="I221" s="237"/>
      <c r="J221" s="37"/>
      <c r="K221" s="37"/>
      <c r="L221" s="41"/>
      <c r="M221" s="238"/>
      <c r="N221" s="239"/>
      <c r="O221" s="88"/>
      <c r="P221" s="88"/>
      <c r="Q221" s="88"/>
      <c r="R221" s="88"/>
      <c r="S221" s="88"/>
      <c r="T221" s="89"/>
      <c r="U221" s="35"/>
      <c r="V221" s="35"/>
      <c r="W221" s="35"/>
      <c r="X221" s="35"/>
      <c r="Y221" s="35"/>
      <c r="Z221" s="35"/>
      <c r="AA221" s="35"/>
      <c r="AB221" s="35"/>
      <c r="AC221" s="35"/>
      <c r="AD221" s="35"/>
      <c r="AE221" s="35"/>
      <c r="AT221" s="14" t="s">
        <v>880</v>
      </c>
      <c r="AU221" s="14" t="s">
        <v>73</v>
      </c>
    </row>
    <row r="222" s="2" customFormat="1" ht="44.25" customHeight="1">
      <c r="A222" s="35"/>
      <c r="B222" s="36"/>
      <c r="C222" s="222" t="s">
        <v>428</v>
      </c>
      <c r="D222" s="222" t="s">
        <v>269</v>
      </c>
      <c r="E222" s="223" t="s">
        <v>1757</v>
      </c>
      <c r="F222" s="224" t="s">
        <v>1758</v>
      </c>
      <c r="G222" s="225" t="s">
        <v>302</v>
      </c>
      <c r="H222" s="226">
        <v>5903.3850000000002</v>
      </c>
      <c r="I222" s="227"/>
      <c r="J222" s="228">
        <f>ROUND(I222*H222,2)</f>
        <v>0</v>
      </c>
      <c r="K222" s="224" t="s">
        <v>878</v>
      </c>
      <c r="L222" s="41"/>
      <c r="M222" s="229" t="s">
        <v>1</v>
      </c>
      <c r="N222" s="230" t="s">
        <v>38</v>
      </c>
      <c r="O222" s="88"/>
      <c r="P222" s="231">
        <f>O222*H222</f>
        <v>0</v>
      </c>
      <c r="Q222" s="231">
        <v>0</v>
      </c>
      <c r="R222" s="231">
        <f>Q222*H222</f>
        <v>0</v>
      </c>
      <c r="S222" s="231">
        <v>0</v>
      </c>
      <c r="T222" s="232">
        <f>S222*H222</f>
        <v>0</v>
      </c>
      <c r="U222" s="35"/>
      <c r="V222" s="35"/>
      <c r="W222" s="35"/>
      <c r="X222" s="35"/>
      <c r="Y222" s="35"/>
      <c r="Z222" s="35"/>
      <c r="AA222" s="35"/>
      <c r="AB222" s="35"/>
      <c r="AC222" s="35"/>
      <c r="AD222" s="35"/>
      <c r="AE222" s="35"/>
      <c r="AR222" s="233" t="s">
        <v>274</v>
      </c>
      <c r="AT222" s="233" t="s">
        <v>269</v>
      </c>
      <c r="AU222" s="233" t="s">
        <v>73</v>
      </c>
      <c r="AY222" s="14" t="s">
        <v>266</v>
      </c>
      <c r="BE222" s="234">
        <f>IF(N222="základní",J222,0)</f>
        <v>0</v>
      </c>
      <c r="BF222" s="234">
        <f>IF(N222="snížená",J222,0)</f>
        <v>0</v>
      </c>
      <c r="BG222" s="234">
        <f>IF(N222="zákl. přenesená",J222,0)</f>
        <v>0</v>
      </c>
      <c r="BH222" s="234">
        <f>IF(N222="sníž. přenesená",J222,0)</f>
        <v>0</v>
      </c>
      <c r="BI222" s="234">
        <f>IF(N222="nulová",J222,0)</f>
        <v>0</v>
      </c>
      <c r="BJ222" s="14" t="s">
        <v>81</v>
      </c>
      <c r="BK222" s="234">
        <f>ROUND(I222*H222,2)</f>
        <v>0</v>
      </c>
      <c r="BL222" s="14" t="s">
        <v>274</v>
      </c>
      <c r="BM222" s="233" t="s">
        <v>426</v>
      </c>
    </row>
    <row r="223" s="2" customFormat="1">
      <c r="A223" s="35"/>
      <c r="B223" s="36"/>
      <c r="C223" s="37"/>
      <c r="D223" s="252" t="s">
        <v>880</v>
      </c>
      <c r="E223" s="37"/>
      <c r="F223" s="253" t="s">
        <v>1759</v>
      </c>
      <c r="G223" s="37"/>
      <c r="H223" s="37"/>
      <c r="I223" s="237"/>
      <c r="J223" s="37"/>
      <c r="K223" s="37"/>
      <c r="L223" s="41"/>
      <c r="M223" s="238"/>
      <c r="N223" s="239"/>
      <c r="O223" s="88"/>
      <c r="P223" s="88"/>
      <c r="Q223" s="88"/>
      <c r="R223" s="88"/>
      <c r="S223" s="88"/>
      <c r="T223" s="89"/>
      <c r="U223" s="35"/>
      <c r="V223" s="35"/>
      <c r="W223" s="35"/>
      <c r="X223" s="35"/>
      <c r="Y223" s="35"/>
      <c r="Z223" s="35"/>
      <c r="AA223" s="35"/>
      <c r="AB223" s="35"/>
      <c r="AC223" s="35"/>
      <c r="AD223" s="35"/>
      <c r="AE223" s="35"/>
      <c r="AT223" s="14" t="s">
        <v>880</v>
      </c>
      <c r="AU223" s="14" t="s">
        <v>73</v>
      </c>
    </row>
    <row r="224" s="2" customFormat="1">
      <c r="A224" s="35"/>
      <c r="B224" s="36"/>
      <c r="C224" s="37"/>
      <c r="D224" s="235" t="s">
        <v>275</v>
      </c>
      <c r="E224" s="37"/>
      <c r="F224" s="236" t="s">
        <v>1760</v>
      </c>
      <c r="G224" s="37"/>
      <c r="H224" s="37"/>
      <c r="I224" s="237"/>
      <c r="J224" s="37"/>
      <c r="K224" s="37"/>
      <c r="L224" s="41"/>
      <c r="M224" s="238"/>
      <c r="N224" s="239"/>
      <c r="O224" s="88"/>
      <c r="P224" s="88"/>
      <c r="Q224" s="88"/>
      <c r="R224" s="88"/>
      <c r="S224" s="88"/>
      <c r="T224" s="89"/>
      <c r="U224" s="35"/>
      <c r="V224" s="35"/>
      <c r="W224" s="35"/>
      <c r="X224" s="35"/>
      <c r="Y224" s="35"/>
      <c r="Z224" s="35"/>
      <c r="AA224" s="35"/>
      <c r="AB224" s="35"/>
      <c r="AC224" s="35"/>
      <c r="AD224" s="35"/>
      <c r="AE224" s="35"/>
      <c r="AT224" s="14" t="s">
        <v>275</v>
      </c>
      <c r="AU224" s="14" t="s">
        <v>73</v>
      </c>
    </row>
    <row r="225" s="2" customFormat="1" ht="49.05" customHeight="1">
      <c r="A225" s="35"/>
      <c r="B225" s="36"/>
      <c r="C225" s="222" t="s">
        <v>341</v>
      </c>
      <c r="D225" s="222" t="s">
        <v>269</v>
      </c>
      <c r="E225" s="223" t="s">
        <v>1761</v>
      </c>
      <c r="F225" s="224" t="s">
        <v>1762</v>
      </c>
      <c r="G225" s="225" t="s">
        <v>302</v>
      </c>
      <c r="H225" s="226">
        <v>27.832000000000001</v>
      </c>
      <c r="I225" s="227"/>
      <c r="J225" s="228">
        <f>ROUND(I225*H225,2)</f>
        <v>0</v>
      </c>
      <c r="K225" s="224" t="s">
        <v>878</v>
      </c>
      <c r="L225" s="41"/>
      <c r="M225" s="229" t="s">
        <v>1</v>
      </c>
      <c r="N225" s="230" t="s">
        <v>38</v>
      </c>
      <c r="O225" s="88"/>
      <c r="P225" s="231">
        <f>O225*H225</f>
        <v>0</v>
      </c>
      <c r="Q225" s="231">
        <v>0</v>
      </c>
      <c r="R225" s="231">
        <f>Q225*H225</f>
        <v>0</v>
      </c>
      <c r="S225" s="231">
        <v>0</v>
      </c>
      <c r="T225" s="232">
        <f>S225*H225</f>
        <v>0</v>
      </c>
      <c r="U225" s="35"/>
      <c r="V225" s="35"/>
      <c r="W225" s="35"/>
      <c r="X225" s="35"/>
      <c r="Y225" s="35"/>
      <c r="Z225" s="35"/>
      <c r="AA225" s="35"/>
      <c r="AB225" s="35"/>
      <c r="AC225" s="35"/>
      <c r="AD225" s="35"/>
      <c r="AE225" s="35"/>
      <c r="AR225" s="233" t="s">
        <v>274</v>
      </c>
      <c r="AT225" s="233" t="s">
        <v>269</v>
      </c>
      <c r="AU225" s="233" t="s">
        <v>73</v>
      </c>
      <c r="AY225" s="14" t="s">
        <v>266</v>
      </c>
      <c r="BE225" s="234">
        <f>IF(N225="základní",J225,0)</f>
        <v>0</v>
      </c>
      <c r="BF225" s="234">
        <f>IF(N225="snížená",J225,0)</f>
        <v>0</v>
      </c>
      <c r="BG225" s="234">
        <f>IF(N225="zákl. přenesená",J225,0)</f>
        <v>0</v>
      </c>
      <c r="BH225" s="234">
        <f>IF(N225="sníž. přenesená",J225,0)</f>
        <v>0</v>
      </c>
      <c r="BI225" s="234">
        <f>IF(N225="nulová",J225,0)</f>
        <v>0</v>
      </c>
      <c r="BJ225" s="14" t="s">
        <v>81</v>
      </c>
      <c r="BK225" s="234">
        <f>ROUND(I225*H225,2)</f>
        <v>0</v>
      </c>
      <c r="BL225" s="14" t="s">
        <v>274</v>
      </c>
      <c r="BM225" s="233" t="s">
        <v>429</v>
      </c>
    </row>
    <row r="226" s="2" customFormat="1">
      <c r="A226" s="35"/>
      <c r="B226" s="36"/>
      <c r="C226" s="37"/>
      <c r="D226" s="252" t="s">
        <v>880</v>
      </c>
      <c r="E226" s="37"/>
      <c r="F226" s="253" t="s">
        <v>1763</v>
      </c>
      <c r="G226" s="37"/>
      <c r="H226" s="37"/>
      <c r="I226" s="237"/>
      <c r="J226" s="37"/>
      <c r="K226" s="37"/>
      <c r="L226" s="41"/>
      <c r="M226" s="238"/>
      <c r="N226" s="239"/>
      <c r="O226" s="88"/>
      <c r="P226" s="88"/>
      <c r="Q226" s="88"/>
      <c r="R226" s="88"/>
      <c r="S226" s="88"/>
      <c r="T226" s="89"/>
      <c r="U226" s="35"/>
      <c r="V226" s="35"/>
      <c r="W226" s="35"/>
      <c r="X226" s="35"/>
      <c r="Y226" s="35"/>
      <c r="Z226" s="35"/>
      <c r="AA226" s="35"/>
      <c r="AB226" s="35"/>
      <c r="AC226" s="35"/>
      <c r="AD226" s="35"/>
      <c r="AE226" s="35"/>
      <c r="AT226" s="14" t="s">
        <v>880</v>
      </c>
      <c r="AU226" s="14" t="s">
        <v>73</v>
      </c>
    </row>
    <row r="227" s="2" customFormat="1">
      <c r="A227" s="35"/>
      <c r="B227" s="36"/>
      <c r="C227" s="37"/>
      <c r="D227" s="235" t="s">
        <v>275</v>
      </c>
      <c r="E227" s="37"/>
      <c r="F227" s="236" t="s">
        <v>1764</v>
      </c>
      <c r="G227" s="37"/>
      <c r="H227" s="37"/>
      <c r="I227" s="237"/>
      <c r="J227" s="37"/>
      <c r="K227" s="37"/>
      <c r="L227" s="41"/>
      <c r="M227" s="238"/>
      <c r="N227" s="239"/>
      <c r="O227" s="88"/>
      <c r="P227" s="88"/>
      <c r="Q227" s="88"/>
      <c r="R227" s="88"/>
      <c r="S227" s="88"/>
      <c r="T227" s="89"/>
      <c r="U227" s="35"/>
      <c r="V227" s="35"/>
      <c r="W227" s="35"/>
      <c r="X227" s="35"/>
      <c r="Y227" s="35"/>
      <c r="Z227" s="35"/>
      <c r="AA227" s="35"/>
      <c r="AB227" s="35"/>
      <c r="AC227" s="35"/>
      <c r="AD227" s="35"/>
      <c r="AE227" s="35"/>
      <c r="AT227" s="14" t="s">
        <v>275</v>
      </c>
      <c r="AU227" s="14" t="s">
        <v>73</v>
      </c>
    </row>
    <row r="228" s="2" customFormat="1" ht="66.75" customHeight="1">
      <c r="A228" s="35"/>
      <c r="B228" s="36"/>
      <c r="C228" s="222" t="s">
        <v>433</v>
      </c>
      <c r="D228" s="222" t="s">
        <v>269</v>
      </c>
      <c r="E228" s="223" t="s">
        <v>1765</v>
      </c>
      <c r="F228" s="224" t="s">
        <v>1766</v>
      </c>
      <c r="G228" s="225" t="s">
        <v>302</v>
      </c>
      <c r="H228" s="226">
        <v>556.63999999999999</v>
      </c>
      <c r="I228" s="227"/>
      <c r="J228" s="228">
        <f>ROUND(I228*H228,2)</f>
        <v>0</v>
      </c>
      <c r="K228" s="224" t="s">
        <v>878</v>
      </c>
      <c r="L228" s="41"/>
      <c r="M228" s="229" t="s">
        <v>1</v>
      </c>
      <c r="N228" s="230" t="s">
        <v>38</v>
      </c>
      <c r="O228" s="88"/>
      <c r="P228" s="231">
        <f>O228*H228</f>
        <v>0</v>
      </c>
      <c r="Q228" s="231">
        <v>0</v>
      </c>
      <c r="R228" s="231">
        <f>Q228*H228</f>
        <v>0</v>
      </c>
      <c r="S228" s="231">
        <v>0</v>
      </c>
      <c r="T228" s="232">
        <f>S228*H228</f>
        <v>0</v>
      </c>
      <c r="U228" s="35"/>
      <c r="V228" s="35"/>
      <c r="W228" s="35"/>
      <c r="X228" s="35"/>
      <c r="Y228" s="35"/>
      <c r="Z228" s="35"/>
      <c r="AA228" s="35"/>
      <c r="AB228" s="35"/>
      <c r="AC228" s="35"/>
      <c r="AD228" s="35"/>
      <c r="AE228" s="35"/>
      <c r="AR228" s="233" t="s">
        <v>274</v>
      </c>
      <c r="AT228" s="233" t="s">
        <v>269</v>
      </c>
      <c r="AU228" s="233" t="s">
        <v>73</v>
      </c>
      <c r="AY228" s="14" t="s">
        <v>266</v>
      </c>
      <c r="BE228" s="234">
        <f>IF(N228="základní",J228,0)</f>
        <v>0</v>
      </c>
      <c r="BF228" s="234">
        <f>IF(N228="snížená",J228,0)</f>
        <v>0</v>
      </c>
      <c r="BG228" s="234">
        <f>IF(N228="zákl. přenesená",J228,0)</f>
        <v>0</v>
      </c>
      <c r="BH228" s="234">
        <f>IF(N228="sníž. přenesená",J228,0)</f>
        <v>0</v>
      </c>
      <c r="BI228" s="234">
        <f>IF(N228="nulová",J228,0)</f>
        <v>0</v>
      </c>
      <c r="BJ228" s="14" t="s">
        <v>81</v>
      </c>
      <c r="BK228" s="234">
        <f>ROUND(I228*H228,2)</f>
        <v>0</v>
      </c>
      <c r="BL228" s="14" t="s">
        <v>274</v>
      </c>
      <c r="BM228" s="233" t="s">
        <v>431</v>
      </c>
    </row>
    <row r="229" s="2" customFormat="1">
      <c r="A229" s="35"/>
      <c r="B229" s="36"/>
      <c r="C229" s="37"/>
      <c r="D229" s="252" t="s">
        <v>880</v>
      </c>
      <c r="E229" s="37"/>
      <c r="F229" s="253" t="s">
        <v>1767</v>
      </c>
      <c r="G229" s="37"/>
      <c r="H229" s="37"/>
      <c r="I229" s="237"/>
      <c r="J229" s="37"/>
      <c r="K229" s="37"/>
      <c r="L229" s="41"/>
      <c r="M229" s="238"/>
      <c r="N229" s="239"/>
      <c r="O229" s="88"/>
      <c r="P229" s="88"/>
      <c r="Q229" s="88"/>
      <c r="R229" s="88"/>
      <c r="S229" s="88"/>
      <c r="T229" s="89"/>
      <c r="U229" s="35"/>
      <c r="V229" s="35"/>
      <c r="W229" s="35"/>
      <c r="X229" s="35"/>
      <c r="Y229" s="35"/>
      <c r="Z229" s="35"/>
      <c r="AA229" s="35"/>
      <c r="AB229" s="35"/>
      <c r="AC229" s="35"/>
      <c r="AD229" s="35"/>
      <c r="AE229" s="35"/>
      <c r="AT229" s="14" t="s">
        <v>880</v>
      </c>
      <c r="AU229" s="14" t="s">
        <v>73</v>
      </c>
    </row>
    <row r="230" s="2" customFormat="1">
      <c r="A230" s="35"/>
      <c r="B230" s="36"/>
      <c r="C230" s="37"/>
      <c r="D230" s="235" t="s">
        <v>275</v>
      </c>
      <c r="E230" s="37"/>
      <c r="F230" s="236" t="s">
        <v>1768</v>
      </c>
      <c r="G230" s="37"/>
      <c r="H230" s="37"/>
      <c r="I230" s="237"/>
      <c r="J230" s="37"/>
      <c r="K230" s="37"/>
      <c r="L230" s="41"/>
      <c r="M230" s="238"/>
      <c r="N230" s="239"/>
      <c r="O230" s="88"/>
      <c r="P230" s="88"/>
      <c r="Q230" s="88"/>
      <c r="R230" s="88"/>
      <c r="S230" s="88"/>
      <c r="T230" s="89"/>
      <c r="U230" s="35"/>
      <c r="V230" s="35"/>
      <c r="W230" s="35"/>
      <c r="X230" s="35"/>
      <c r="Y230" s="35"/>
      <c r="Z230" s="35"/>
      <c r="AA230" s="35"/>
      <c r="AB230" s="35"/>
      <c r="AC230" s="35"/>
      <c r="AD230" s="35"/>
      <c r="AE230" s="35"/>
      <c r="AT230" s="14" t="s">
        <v>275</v>
      </c>
      <c r="AU230" s="14" t="s">
        <v>73</v>
      </c>
    </row>
    <row r="231" s="2" customFormat="1" ht="44.25" customHeight="1">
      <c r="A231" s="35"/>
      <c r="B231" s="36"/>
      <c r="C231" s="222" t="s">
        <v>345</v>
      </c>
      <c r="D231" s="222" t="s">
        <v>269</v>
      </c>
      <c r="E231" s="223" t="s">
        <v>1769</v>
      </c>
      <c r="F231" s="224" t="s">
        <v>1770</v>
      </c>
      <c r="G231" s="225" t="s">
        <v>302</v>
      </c>
      <c r="H231" s="226">
        <v>393.55900000000003</v>
      </c>
      <c r="I231" s="227"/>
      <c r="J231" s="228">
        <f>ROUND(I231*H231,2)</f>
        <v>0</v>
      </c>
      <c r="K231" s="224" t="s">
        <v>878</v>
      </c>
      <c r="L231" s="41"/>
      <c r="M231" s="229" t="s">
        <v>1</v>
      </c>
      <c r="N231" s="230" t="s">
        <v>38</v>
      </c>
      <c r="O231" s="88"/>
      <c r="P231" s="231">
        <f>O231*H231</f>
        <v>0</v>
      </c>
      <c r="Q231" s="231">
        <v>0</v>
      </c>
      <c r="R231" s="231">
        <f>Q231*H231</f>
        <v>0</v>
      </c>
      <c r="S231" s="231">
        <v>0</v>
      </c>
      <c r="T231" s="232">
        <f>S231*H231</f>
        <v>0</v>
      </c>
      <c r="U231" s="35"/>
      <c r="V231" s="35"/>
      <c r="W231" s="35"/>
      <c r="X231" s="35"/>
      <c r="Y231" s="35"/>
      <c r="Z231" s="35"/>
      <c r="AA231" s="35"/>
      <c r="AB231" s="35"/>
      <c r="AC231" s="35"/>
      <c r="AD231" s="35"/>
      <c r="AE231" s="35"/>
      <c r="AR231" s="233" t="s">
        <v>274</v>
      </c>
      <c r="AT231" s="233" t="s">
        <v>269</v>
      </c>
      <c r="AU231" s="233" t="s">
        <v>73</v>
      </c>
      <c r="AY231" s="14" t="s">
        <v>266</v>
      </c>
      <c r="BE231" s="234">
        <f>IF(N231="základní",J231,0)</f>
        <v>0</v>
      </c>
      <c r="BF231" s="234">
        <f>IF(N231="snížená",J231,0)</f>
        <v>0</v>
      </c>
      <c r="BG231" s="234">
        <f>IF(N231="zákl. přenesená",J231,0)</f>
        <v>0</v>
      </c>
      <c r="BH231" s="234">
        <f>IF(N231="sníž. přenesená",J231,0)</f>
        <v>0</v>
      </c>
      <c r="BI231" s="234">
        <f>IF(N231="nulová",J231,0)</f>
        <v>0</v>
      </c>
      <c r="BJ231" s="14" t="s">
        <v>81</v>
      </c>
      <c r="BK231" s="234">
        <f>ROUND(I231*H231,2)</f>
        <v>0</v>
      </c>
      <c r="BL231" s="14" t="s">
        <v>274</v>
      </c>
      <c r="BM231" s="233" t="s">
        <v>434</v>
      </c>
    </row>
    <row r="232" s="2" customFormat="1">
      <c r="A232" s="35"/>
      <c r="B232" s="36"/>
      <c r="C232" s="37"/>
      <c r="D232" s="252" t="s">
        <v>880</v>
      </c>
      <c r="E232" s="37"/>
      <c r="F232" s="253" t="s">
        <v>1771</v>
      </c>
      <c r="G232" s="37"/>
      <c r="H232" s="37"/>
      <c r="I232" s="237"/>
      <c r="J232" s="37"/>
      <c r="K232" s="37"/>
      <c r="L232" s="41"/>
      <c r="M232" s="238"/>
      <c r="N232" s="239"/>
      <c r="O232" s="88"/>
      <c r="P232" s="88"/>
      <c r="Q232" s="88"/>
      <c r="R232" s="88"/>
      <c r="S232" s="88"/>
      <c r="T232" s="89"/>
      <c r="U232" s="35"/>
      <c r="V232" s="35"/>
      <c r="W232" s="35"/>
      <c r="X232" s="35"/>
      <c r="Y232" s="35"/>
      <c r="Z232" s="35"/>
      <c r="AA232" s="35"/>
      <c r="AB232" s="35"/>
      <c r="AC232" s="35"/>
      <c r="AD232" s="35"/>
      <c r="AE232" s="35"/>
      <c r="AT232" s="14" t="s">
        <v>880</v>
      </c>
      <c r="AU232" s="14" t="s">
        <v>73</v>
      </c>
    </row>
    <row r="233" s="2" customFormat="1" ht="55.5" customHeight="1">
      <c r="A233" s="35"/>
      <c r="B233" s="36"/>
      <c r="C233" s="222" t="s">
        <v>440</v>
      </c>
      <c r="D233" s="222" t="s">
        <v>269</v>
      </c>
      <c r="E233" s="223" t="s">
        <v>1772</v>
      </c>
      <c r="F233" s="224" t="s">
        <v>1773</v>
      </c>
      <c r="G233" s="225" t="s">
        <v>302</v>
      </c>
      <c r="H233" s="226">
        <v>393.55900000000003</v>
      </c>
      <c r="I233" s="227"/>
      <c r="J233" s="228">
        <f>ROUND(I233*H233,2)</f>
        <v>0</v>
      </c>
      <c r="K233" s="224" t="s">
        <v>878</v>
      </c>
      <c r="L233" s="41"/>
      <c r="M233" s="229" t="s">
        <v>1</v>
      </c>
      <c r="N233" s="230" t="s">
        <v>38</v>
      </c>
      <c r="O233" s="88"/>
      <c r="P233" s="231">
        <f>O233*H233</f>
        <v>0</v>
      </c>
      <c r="Q233" s="231">
        <v>0</v>
      </c>
      <c r="R233" s="231">
        <f>Q233*H233</f>
        <v>0</v>
      </c>
      <c r="S233" s="231">
        <v>0</v>
      </c>
      <c r="T233" s="232">
        <f>S233*H233</f>
        <v>0</v>
      </c>
      <c r="U233" s="35"/>
      <c r="V233" s="35"/>
      <c r="W233" s="35"/>
      <c r="X233" s="35"/>
      <c r="Y233" s="35"/>
      <c r="Z233" s="35"/>
      <c r="AA233" s="35"/>
      <c r="AB233" s="35"/>
      <c r="AC233" s="35"/>
      <c r="AD233" s="35"/>
      <c r="AE233" s="35"/>
      <c r="AR233" s="233" t="s">
        <v>274</v>
      </c>
      <c r="AT233" s="233" t="s">
        <v>269</v>
      </c>
      <c r="AU233" s="233" t="s">
        <v>73</v>
      </c>
      <c r="AY233" s="14" t="s">
        <v>266</v>
      </c>
      <c r="BE233" s="234">
        <f>IF(N233="základní",J233,0)</f>
        <v>0</v>
      </c>
      <c r="BF233" s="234">
        <f>IF(N233="snížená",J233,0)</f>
        <v>0</v>
      </c>
      <c r="BG233" s="234">
        <f>IF(N233="zákl. přenesená",J233,0)</f>
        <v>0</v>
      </c>
      <c r="BH233" s="234">
        <f>IF(N233="sníž. přenesená",J233,0)</f>
        <v>0</v>
      </c>
      <c r="BI233" s="234">
        <f>IF(N233="nulová",J233,0)</f>
        <v>0</v>
      </c>
      <c r="BJ233" s="14" t="s">
        <v>81</v>
      </c>
      <c r="BK233" s="234">
        <f>ROUND(I233*H233,2)</f>
        <v>0</v>
      </c>
      <c r="BL233" s="14" t="s">
        <v>274</v>
      </c>
      <c r="BM233" s="233" t="s">
        <v>438</v>
      </c>
    </row>
    <row r="234" s="2" customFormat="1">
      <c r="A234" s="35"/>
      <c r="B234" s="36"/>
      <c r="C234" s="37"/>
      <c r="D234" s="252" t="s">
        <v>880</v>
      </c>
      <c r="E234" s="37"/>
      <c r="F234" s="253" t="s">
        <v>1774</v>
      </c>
      <c r="G234" s="37"/>
      <c r="H234" s="37"/>
      <c r="I234" s="237"/>
      <c r="J234" s="37"/>
      <c r="K234" s="37"/>
      <c r="L234" s="41"/>
      <c r="M234" s="254"/>
      <c r="N234" s="255"/>
      <c r="O234" s="256"/>
      <c r="P234" s="256"/>
      <c r="Q234" s="256"/>
      <c r="R234" s="256"/>
      <c r="S234" s="256"/>
      <c r="T234" s="257"/>
      <c r="U234" s="35"/>
      <c r="V234" s="35"/>
      <c r="W234" s="35"/>
      <c r="X234" s="35"/>
      <c r="Y234" s="35"/>
      <c r="Z234" s="35"/>
      <c r="AA234" s="35"/>
      <c r="AB234" s="35"/>
      <c r="AC234" s="35"/>
      <c r="AD234" s="35"/>
      <c r="AE234" s="35"/>
      <c r="AT234" s="14" t="s">
        <v>880</v>
      </c>
      <c r="AU234" s="14" t="s">
        <v>73</v>
      </c>
    </row>
    <row r="235" s="2" customFormat="1" ht="6.96" customHeight="1">
      <c r="A235" s="35"/>
      <c r="B235" s="63"/>
      <c r="C235" s="64"/>
      <c r="D235" s="64"/>
      <c r="E235" s="64"/>
      <c r="F235" s="64"/>
      <c r="G235" s="64"/>
      <c r="H235" s="64"/>
      <c r="I235" s="64"/>
      <c r="J235" s="64"/>
      <c r="K235" s="64"/>
      <c r="L235" s="41"/>
      <c r="M235" s="35"/>
      <c r="O235" s="35"/>
      <c r="P235" s="35"/>
      <c r="Q235" s="35"/>
      <c r="R235" s="35"/>
      <c r="S235" s="35"/>
      <c r="T235" s="35"/>
      <c r="U235" s="35"/>
      <c r="V235" s="35"/>
      <c r="W235" s="35"/>
      <c r="X235" s="35"/>
      <c r="Y235" s="35"/>
      <c r="Z235" s="35"/>
      <c r="AA235" s="35"/>
      <c r="AB235" s="35"/>
      <c r="AC235" s="35"/>
      <c r="AD235" s="35"/>
      <c r="AE235" s="35"/>
    </row>
  </sheetData>
  <sheetProtection sheet="1" autoFilter="0" formatColumns="0" formatRows="0" objects="1" scenarios="1" spinCount="100000" saltValue="HMWrb3jDRnhu5ouuVtIZyPoaQoTLVqADtGxiJ/4JPHw9Ny6Bo9uX0u8lioqHuyyIE8LYKO/zd5tmD852XMNsng==" hashValue="VOnV+wAblx39N2aOkyrgVv8/lqeKPgyafR915pQxBBeKM5BfqiMy/6K1vOYDrI9jLNRPmsnCSokmDt3RAEbHtA==" algorithmName="SHA-512" password="CC35"/>
  <autoFilter ref="C119:K234"/>
  <mergeCells count="12">
    <mergeCell ref="E7:H7"/>
    <mergeCell ref="E9:H9"/>
    <mergeCell ref="E11:H11"/>
    <mergeCell ref="E20:H20"/>
    <mergeCell ref="E29:H29"/>
    <mergeCell ref="E85:H85"/>
    <mergeCell ref="E87:H87"/>
    <mergeCell ref="E89:H89"/>
    <mergeCell ref="E108:H108"/>
    <mergeCell ref="E110:H110"/>
    <mergeCell ref="E112:H112"/>
    <mergeCell ref="L2:V2"/>
  </mergeCells>
  <hyperlinks>
    <hyperlink ref="F122" r:id="rId1" display="https://podminky.urs.cz/item/CS_URS_2024_02/113152112"/>
    <hyperlink ref="F124" r:id="rId2" display="https://podminky.urs.cz/item/CS_URS_2024_02/113311171"/>
    <hyperlink ref="F127" r:id="rId3" display="https://podminky.urs.cz/item/CS_URS_2024_02/119001422"/>
    <hyperlink ref="F130" r:id="rId4" display="https://podminky.urs.cz/item/CS_URS_2024_02/122411401"/>
    <hyperlink ref="F133" r:id="rId5" display="https://podminky.urs.cz/item/CS_URS_2024_02/122451101"/>
    <hyperlink ref="F136" r:id="rId6" display="https://podminky.urs.cz/item/CS_URS_2024_02/122452508"/>
    <hyperlink ref="F138" r:id="rId7" display="https://podminky.urs.cz/item/CS_URS_2024_02/129353101"/>
    <hyperlink ref="F141" r:id="rId8" display="https://podminky.urs.cz/item/CS_URS_2024_02/129951113"/>
    <hyperlink ref="F144" r:id="rId9" display="https://podminky.urs.cz/item/CS_URS_2024_02/129951123"/>
    <hyperlink ref="F147" r:id="rId10" display="https://podminky.urs.cz/item/CS_URS_2024_02/162751137"/>
    <hyperlink ref="F150" r:id="rId11" display="https://podminky.urs.cz/item/CS_URS_2024_02/167151102"/>
    <hyperlink ref="F152" r:id="rId12" display="https://podminky.urs.cz/item/CS_URS_2024_02/171201231"/>
    <hyperlink ref="F155" r:id="rId13" display="https://podminky.urs.cz/item/CS_URS_2024_02/175151101"/>
    <hyperlink ref="F160" r:id="rId14" display="https://podminky.urs.cz/item/CS_URS_2024_02/181951111"/>
    <hyperlink ref="F162" r:id="rId15" display="https://podminky.urs.cz/item/CS_URS_2024_02/274311127"/>
    <hyperlink ref="F165" r:id="rId16" display="https://podminky.urs.cz/item/CS_URS_2024_02/274354111"/>
    <hyperlink ref="F168" r:id="rId17" display="https://podminky.urs.cz/item/CS_URS_2024_02/274354211"/>
    <hyperlink ref="F170" r:id="rId18" display="https://podminky.urs.cz/item/CS_URS_2024_02/291111111.1"/>
    <hyperlink ref="F173" r:id="rId19" display="https://podminky.urs.cz/item/CS_URS_2024_02/291211111"/>
    <hyperlink ref="F177" r:id="rId20" display="https://podminky.urs.cz/item/CS_URS_2024_02/312311811"/>
    <hyperlink ref="F180" r:id="rId21" display="https://podminky.urs.cz/item/CS_URS_2024_02/451313521"/>
    <hyperlink ref="F183" r:id="rId22" display="https://podminky.urs.cz/item/CS_URS_2024_02/465513257"/>
    <hyperlink ref="F185" r:id="rId23" display="https://podminky.urs.cz/item/CS_URS_2024_02/451315137"/>
    <hyperlink ref="F188" r:id="rId24" display="https://podminky.urs.cz/item/CS_URS_2024_02/273362021"/>
    <hyperlink ref="F191" r:id="rId25" display="https://podminky.urs.cz/item/CS_URS_2024_02/564851011"/>
    <hyperlink ref="F194" r:id="rId26" display="https://podminky.urs.cz/item/CS_URS_2024_02/919726122"/>
    <hyperlink ref="F197" r:id="rId27" display="https://podminky.urs.cz/item/CS_URS_2024_02/927111129"/>
    <hyperlink ref="F201" r:id="rId28" display="https://podminky.urs.cz/item/CS_URS_2024_02/936942211"/>
    <hyperlink ref="F203" r:id="rId29" display="https://podminky.urs.cz/item/CS_URS_2024_02/966075141"/>
    <hyperlink ref="F206" r:id="rId30" display="https://podminky.urs.cz/item/CS_URS_2024_02/997211612"/>
    <hyperlink ref="F209" r:id="rId31" display="https://podminky.urs.cz/item/CS_URS_2024_02/997241526"/>
    <hyperlink ref="F211" r:id="rId32" display="https://podminky.urs.cz/item/CS_URS_2024_02/997013602"/>
    <hyperlink ref="F214" r:id="rId33" display="https://podminky.urs.cz/item/CS_URS_2024_02/997013631"/>
    <hyperlink ref="F217" r:id="rId34" display="https://podminky.urs.cz/item/CS_URS_2024_02/997211111"/>
    <hyperlink ref="F219" r:id="rId35" display="https://podminky.urs.cz/item/CS_URS_2024_02/997211119"/>
    <hyperlink ref="F221" r:id="rId36" display="https://podminky.urs.cz/item/CS_URS_2024_02/997211511"/>
    <hyperlink ref="F223" r:id="rId37" display="https://podminky.urs.cz/item/CS_URS_2024_02/997211519"/>
    <hyperlink ref="F226" r:id="rId38" display="https://podminky.urs.cz/item/CS_URS_2024_02/997211521"/>
    <hyperlink ref="F229" r:id="rId39" display="https://podminky.urs.cz/item/CS_URS_2024_02/997211529"/>
    <hyperlink ref="F232" r:id="rId40" display="https://podminky.urs.cz/item/CS_URS_2024_02/998212111"/>
    <hyperlink ref="F234" r:id="rId41" display="https://podminky.urs.cz/item/CS_URS_2024_02/998212191"/>
  </hyperlinks>
  <pageMargins left="0.39375" right="0.39375" top="0.39375" bottom="0.39375" header="0" footer="0"/>
  <pageSetup paperSize="9" orientation="portrait" blackAndWhite="1" fitToHeight="100"/>
  <headerFooter>
    <oddFooter>&amp;CStrana &amp;P z &amp;N</oddFooter>
  </headerFooter>
  <drawing r:id="rId42"/>
</worksheet>
</file>

<file path=xl/worksheets/sheet1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120</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1" customFormat="1" ht="12" customHeight="1">
      <c r="B8" s="17"/>
      <c r="D8" s="148" t="s">
        <v>240</v>
      </c>
      <c r="L8" s="17"/>
    </row>
    <row r="9" s="2" customFormat="1" ht="16.5" customHeight="1">
      <c r="A9" s="35"/>
      <c r="B9" s="41"/>
      <c r="C9" s="35"/>
      <c r="D9" s="35"/>
      <c r="E9" s="149" t="s">
        <v>1614</v>
      </c>
      <c r="F9" s="35"/>
      <c r="G9" s="35"/>
      <c r="H9" s="35"/>
      <c r="I9" s="35"/>
      <c r="J9" s="35"/>
      <c r="K9" s="35"/>
      <c r="L9" s="60"/>
      <c r="S9" s="35"/>
      <c r="T9" s="35"/>
      <c r="U9" s="35"/>
      <c r="V9" s="35"/>
      <c r="W9" s="35"/>
      <c r="X9" s="35"/>
      <c r="Y9" s="35"/>
      <c r="Z9" s="35"/>
      <c r="AA9" s="35"/>
      <c r="AB9" s="35"/>
      <c r="AC9" s="35"/>
      <c r="AD9" s="35"/>
      <c r="AE9" s="35"/>
    </row>
    <row r="10" s="2" customFormat="1" ht="12" customHeight="1">
      <c r="A10" s="35"/>
      <c r="B10" s="41"/>
      <c r="C10" s="35"/>
      <c r="D10" s="148" t="s">
        <v>1615</v>
      </c>
      <c r="E10" s="35"/>
      <c r="F10" s="35"/>
      <c r="G10" s="35"/>
      <c r="H10" s="35"/>
      <c r="I10" s="35"/>
      <c r="J10" s="35"/>
      <c r="K10" s="35"/>
      <c r="L10" s="60"/>
      <c r="S10" s="35"/>
      <c r="T10" s="35"/>
      <c r="U10" s="35"/>
      <c r="V10" s="35"/>
      <c r="W10" s="35"/>
      <c r="X10" s="35"/>
      <c r="Y10" s="35"/>
      <c r="Z10" s="35"/>
      <c r="AA10" s="35"/>
      <c r="AB10" s="35"/>
      <c r="AC10" s="35"/>
      <c r="AD10" s="35"/>
      <c r="AE10" s="35"/>
    </row>
    <row r="11" s="2" customFormat="1" ht="16.5" customHeight="1">
      <c r="A11" s="35"/>
      <c r="B11" s="41"/>
      <c r="C11" s="35"/>
      <c r="D11" s="35"/>
      <c r="E11" s="150" t="s">
        <v>1775</v>
      </c>
      <c r="F11" s="35"/>
      <c r="G11" s="35"/>
      <c r="H11" s="35"/>
      <c r="I11" s="35"/>
      <c r="J11" s="35"/>
      <c r="K11" s="35"/>
      <c r="L11" s="60"/>
      <c r="S11" s="35"/>
      <c r="T11" s="35"/>
      <c r="U11" s="35"/>
      <c r="V11" s="35"/>
      <c r="W11" s="35"/>
      <c r="X11" s="35"/>
      <c r="Y11" s="35"/>
      <c r="Z11" s="35"/>
      <c r="AA11" s="35"/>
      <c r="AB11" s="35"/>
      <c r="AC11" s="35"/>
      <c r="AD11" s="35"/>
      <c r="AE11" s="35"/>
    </row>
    <row r="12" s="2" customFormat="1">
      <c r="A12" s="35"/>
      <c r="B12" s="41"/>
      <c r="C12" s="35"/>
      <c r="D12" s="35"/>
      <c r="E12" s="35"/>
      <c r="F12" s="35"/>
      <c r="G12" s="35"/>
      <c r="H12" s="35"/>
      <c r="I12" s="35"/>
      <c r="J12" s="35"/>
      <c r="K12" s="35"/>
      <c r="L12" s="60"/>
      <c r="S12" s="35"/>
      <c r="T12" s="35"/>
      <c r="U12" s="35"/>
      <c r="V12" s="35"/>
      <c r="W12" s="35"/>
      <c r="X12" s="35"/>
      <c r="Y12" s="35"/>
      <c r="Z12" s="35"/>
      <c r="AA12" s="35"/>
      <c r="AB12" s="35"/>
      <c r="AC12" s="35"/>
      <c r="AD12" s="35"/>
      <c r="AE12" s="35"/>
    </row>
    <row r="13" s="2" customFormat="1" ht="12" customHeight="1">
      <c r="A13" s="35"/>
      <c r="B13" s="41"/>
      <c r="C13" s="35"/>
      <c r="D13" s="148" t="s">
        <v>18</v>
      </c>
      <c r="E13" s="35"/>
      <c r="F13" s="138" t="s">
        <v>1</v>
      </c>
      <c r="G13" s="35"/>
      <c r="H13" s="35"/>
      <c r="I13" s="148" t="s">
        <v>19</v>
      </c>
      <c r="J13" s="138" t="s">
        <v>1</v>
      </c>
      <c r="K13" s="35"/>
      <c r="L13" s="60"/>
      <c r="S13" s="35"/>
      <c r="T13" s="35"/>
      <c r="U13" s="35"/>
      <c r="V13" s="35"/>
      <c r="W13" s="35"/>
      <c r="X13" s="35"/>
      <c r="Y13" s="35"/>
      <c r="Z13" s="35"/>
      <c r="AA13" s="35"/>
      <c r="AB13" s="35"/>
      <c r="AC13" s="35"/>
      <c r="AD13" s="35"/>
      <c r="AE13" s="35"/>
    </row>
    <row r="14" s="2" customFormat="1" ht="12" customHeight="1">
      <c r="A14" s="35"/>
      <c r="B14" s="41"/>
      <c r="C14" s="35"/>
      <c r="D14" s="148" t="s">
        <v>20</v>
      </c>
      <c r="E14" s="35"/>
      <c r="F14" s="138" t="s">
        <v>21</v>
      </c>
      <c r="G14" s="35"/>
      <c r="H14" s="35"/>
      <c r="I14" s="148" t="s">
        <v>22</v>
      </c>
      <c r="J14" s="151" t="str">
        <f>'Rekapitulace stavby'!AN8</f>
        <v>9. 1. 2025</v>
      </c>
      <c r="K14" s="35"/>
      <c r="L14" s="60"/>
      <c r="S14" s="35"/>
      <c r="T14" s="35"/>
      <c r="U14" s="35"/>
      <c r="V14" s="35"/>
      <c r="W14" s="35"/>
      <c r="X14" s="35"/>
      <c r="Y14" s="35"/>
      <c r="Z14" s="35"/>
      <c r="AA14" s="35"/>
      <c r="AB14" s="35"/>
      <c r="AC14" s="35"/>
      <c r="AD14" s="35"/>
      <c r="AE14" s="35"/>
    </row>
    <row r="15" s="2" customFormat="1" ht="10.8" customHeight="1">
      <c r="A15" s="35"/>
      <c r="B15" s="41"/>
      <c r="C15" s="35"/>
      <c r="D15" s="35"/>
      <c r="E15" s="35"/>
      <c r="F15" s="35"/>
      <c r="G15" s="35"/>
      <c r="H15" s="35"/>
      <c r="I15" s="35"/>
      <c r="J15" s="35"/>
      <c r="K15" s="35"/>
      <c r="L15" s="60"/>
      <c r="S15" s="35"/>
      <c r="T15" s="35"/>
      <c r="U15" s="35"/>
      <c r="V15" s="35"/>
      <c r="W15" s="35"/>
      <c r="X15" s="35"/>
      <c r="Y15" s="35"/>
      <c r="Z15" s="35"/>
      <c r="AA15" s="35"/>
      <c r="AB15" s="35"/>
      <c r="AC15" s="35"/>
      <c r="AD15" s="35"/>
      <c r="AE15" s="35"/>
    </row>
    <row r="16" s="2" customFormat="1" ht="12" customHeight="1">
      <c r="A16" s="35"/>
      <c r="B16" s="41"/>
      <c r="C16" s="35"/>
      <c r="D16" s="148" t="s">
        <v>24</v>
      </c>
      <c r="E16" s="35"/>
      <c r="F16" s="35"/>
      <c r="G16" s="35"/>
      <c r="H16" s="35"/>
      <c r="I16" s="148" t="s">
        <v>25</v>
      </c>
      <c r="J16" s="138" t="str">
        <f>IF('Rekapitulace stavby'!AN10="","",'Rekapitulace stavby'!AN10)</f>
        <v/>
      </c>
      <c r="K16" s="35"/>
      <c r="L16" s="60"/>
      <c r="S16" s="35"/>
      <c r="T16" s="35"/>
      <c r="U16" s="35"/>
      <c r="V16" s="35"/>
      <c r="W16" s="35"/>
      <c r="X16" s="35"/>
      <c r="Y16" s="35"/>
      <c r="Z16" s="35"/>
      <c r="AA16" s="35"/>
      <c r="AB16" s="35"/>
      <c r="AC16" s="35"/>
      <c r="AD16" s="35"/>
      <c r="AE16" s="35"/>
    </row>
    <row r="17" s="2" customFormat="1" ht="18" customHeight="1">
      <c r="A17" s="35"/>
      <c r="B17" s="41"/>
      <c r="C17" s="35"/>
      <c r="D17" s="35"/>
      <c r="E17" s="138" t="str">
        <f>IF('Rekapitulace stavby'!E11="","",'Rekapitulace stavby'!E11)</f>
        <v xml:space="preserve"> </v>
      </c>
      <c r="F17" s="35"/>
      <c r="G17" s="35"/>
      <c r="H17" s="35"/>
      <c r="I17" s="148" t="s">
        <v>26</v>
      </c>
      <c r="J17" s="138" t="str">
        <f>IF('Rekapitulace stavby'!AN11="","",'Rekapitulace stavby'!AN11)</f>
        <v/>
      </c>
      <c r="K17" s="35"/>
      <c r="L17" s="60"/>
      <c r="S17" s="35"/>
      <c r="T17" s="35"/>
      <c r="U17" s="35"/>
      <c r="V17" s="35"/>
      <c r="W17" s="35"/>
      <c r="X17" s="35"/>
      <c r="Y17" s="35"/>
      <c r="Z17" s="35"/>
      <c r="AA17" s="35"/>
      <c r="AB17" s="35"/>
      <c r="AC17" s="35"/>
      <c r="AD17" s="35"/>
      <c r="AE17" s="35"/>
    </row>
    <row r="18" s="2" customFormat="1" ht="6.96" customHeight="1">
      <c r="A18" s="35"/>
      <c r="B18" s="41"/>
      <c r="C18" s="35"/>
      <c r="D18" s="35"/>
      <c r="E18" s="35"/>
      <c r="F18" s="35"/>
      <c r="G18" s="35"/>
      <c r="H18" s="35"/>
      <c r="I18" s="35"/>
      <c r="J18" s="35"/>
      <c r="K18" s="35"/>
      <c r="L18" s="60"/>
      <c r="S18" s="35"/>
      <c r="T18" s="35"/>
      <c r="U18" s="35"/>
      <c r="V18" s="35"/>
      <c r="W18" s="35"/>
      <c r="X18" s="35"/>
      <c r="Y18" s="35"/>
      <c r="Z18" s="35"/>
      <c r="AA18" s="35"/>
      <c r="AB18" s="35"/>
      <c r="AC18" s="35"/>
      <c r="AD18" s="35"/>
      <c r="AE18" s="35"/>
    </row>
    <row r="19" s="2" customFormat="1" ht="12" customHeight="1">
      <c r="A19" s="35"/>
      <c r="B19" s="41"/>
      <c r="C19" s="35"/>
      <c r="D19" s="148" t="s">
        <v>27</v>
      </c>
      <c r="E19" s="35"/>
      <c r="F19" s="35"/>
      <c r="G19" s="35"/>
      <c r="H19" s="35"/>
      <c r="I19" s="148" t="s">
        <v>25</v>
      </c>
      <c r="J19" s="30" t="str">
        <f>'Rekapitulace stavby'!AN13</f>
        <v>Vyplň údaj</v>
      </c>
      <c r="K19" s="35"/>
      <c r="L19" s="60"/>
      <c r="S19" s="35"/>
      <c r="T19" s="35"/>
      <c r="U19" s="35"/>
      <c r="V19" s="35"/>
      <c r="W19" s="35"/>
      <c r="X19" s="35"/>
      <c r="Y19" s="35"/>
      <c r="Z19" s="35"/>
      <c r="AA19" s="35"/>
      <c r="AB19" s="35"/>
      <c r="AC19" s="35"/>
      <c r="AD19" s="35"/>
      <c r="AE19" s="35"/>
    </row>
    <row r="20" s="2" customFormat="1" ht="18" customHeight="1">
      <c r="A20" s="35"/>
      <c r="B20" s="41"/>
      <c r="C20" s="35"/>
      <c r="D20" s="35"/>
      <c r="E20" s="30" t="str">
        <f>'Rekapitulace stavby'!E14</f>
        <v>Vyplň údaj</v>
      </c>
      <c r="F20" s="138"/>
      <c r="G20" s="138"/>
      <c r="H20" s="138"/>
      <c r="I20" s="148" t="s">
        <v>26</v>
      </c>
      <c r="J20" s="30" t="str">
        <f>'Rekapitulace stavby'!AN14</f>
        <v>Vyplň údaj</v>
      </c>
      <c r="K20" s="35"/>
      <c r="L20" s="60"/>
      <c r="S20" s="35"/>
      <c r="T20" s="35"/>
      <c r="U20" s="35"/>
      <c r="V20" s="35"/>
      <c r="W20" s="35"/>
      <c r="X20" s="35"/>
      <c r="Y20" s="35"/>
      <c r="Z20" s="35"/>
      <c r="AA20" s="35"/>
      <c r="AB20" s="35"/>
      <c r="AC20" s="35"/>
      <c r="AD20" s="35"/>
      <c r="AE20" s="35"/>
    </row>
    <row r="21" s="2" customFormat="1" ht="6.96" customHeight="1">
      <c r="A21" s="35"/>
      <c r="B21" s="41"/>
      <c r="C21" s="35"/>
      <c r="D21" s="35"/>
      <c r="E21" s="35"/>
      <c r="F21" s="35"/>
      <c r="G21" s="35"/>
      <c r="H21" s="35"/>
      <c r="I21" s="35"/>
      <c r="J21" s="35"/>
      <c r="K21" s="35"/>
      <c r="L21" s="60"/>
      <c r="S21" s="35"/>
      <c r="T21" s="35"/>
      <c r="U21" s="35"/>
      <c r="V21" s="35"/>
      <c r="W21" s="35"/>
      <c r="X21" s="35"/>
      <c r="Y21" s="35"/>
      <c r="Z21" s="35"/>
      <c r="AA21" s="35"/>
      <c r="AB21" s="35"/>
      <c r="AC21" s="35"/>
      <c r="AD21" s="35"/>
      <c r="AE21" s="35"/>
    </row>
    <row r="22" s="2" customFormat="1" ht="12" customHeight="1">
      <c r="A22" s="35"/>
      <c r="B22" s="41"/>
      <c r="C22" s="35"/>
      <c r="D22" s="148" t="s">
        <v>29</v>
      </c>
      <c r="E22" s="35"/>
      <c r="F22" s="35"/>
      <c r="G22" s="35"/>
      <c r="H22" s="35"/>
      <c r="I22" s="148" t="s">
        <v>25</v>
      </c>
      <c r="J22" s="138" t="str">
        <f>IF('Rekapitulace stavby'!AN16="","",'Rekapitulace stavby'!AN16)</f>
        <v/>
      </c>
      <c r="K22" s="35"/>
      <c r="L22" s="60"/>
      <c r="S22" s="35"/>
      <c r="T22" s="35"/>
      <c r="U22" s="35"/>
      <c r="V22" s="35"/>
      <c r="W22" s="35"/>
      <c r="X22" s="35"/>
      <c r="Y22" s="35"/>
      <c r="Z22" s="35"/>
      <c r="AA22" s="35"/>
      <c r="AB22" s="35"/>
      <c r="AC22" s="35"/>
      <c r="AD22" s="35"/>
      <c r="AE22" s="35"/>
    </row>
    <row r="23" s="2" customFormat="1" ht="18" customHeight="1">
      <c r="A23" s="35"/>
      <c r="B23" s="41"/>
      <c r="C23" s="35"/>
      <c r="D23" s="35"/>
      <c r="E23" s="138" t="str">
        <f>IF('Rekapitulace stavby'!E17="","",'Rekapitulace stavby'!E17)</f>
        <v xml:space="preserve"> </v>
      </c>
      <c r="F23" s="35"/>
      <c r="G23" s="35"/>
      <c r="H23" s="35"/>
      <c r="I23" s="148" t="s">
        <v>26</v>
      </c>
      <c r="J23" s="138" t="str">
        <f>IF('Rekapitulace stavby'!AN17="","",'Rekapitulace stavby'!AN17)</f>
        <v/>
      </c>
      <c r="K23" s="35"/>
      <c r="L23" s="60"/>
      <c r="S23" s="35"/>
      <c r="T23" s="35"/>
      <c r="U23" s="35"/>
      <c r="V23" s="35"/>
      <c r="W23" s="35"/>
      <c r="X23" s="35"/>
      <c r="Y23" s="35"/>
      <c r="Z23" s="35"/>
      <c r="AA23" s="35"/>
      <c r="AB23" s="35"/>
      <c r="AC23" s="35"/>
      <c r="AD23" s="35"/>
      <c r="AE23" s="35"/>
    </row>
    <row r="24" s="2" customFormat="1" ht="6.96" customHeight="1">
      <c r="A24" s="35"/>
      <c r="B24" s="41"/>
      <c r="C24" s="35"/>
      <c r="D24" s="35"/>
      <c r="E24" s="35"/>
      <c r="F24" s="35"/>
      <c r="G24" s="35"/>
      <c r="H24" s="35"/>
      <c r="I24" s="35"/>
      <c r="J24" s="35"/>
      <c r="K24" s="35"/>
      <c r="L24" s="60"/>
      <c r="S24" s="35"/>
      <c r="T24" s="35"/>
      <c r="U24" s="35"/>
      <c r="V24" s="35"/>
      <c r="W24" s="35"/>
      <c r="X24" s="35"/>
      <c r="Y24" s="35"/>
      <c r="Z24" s="35"/>
      <c r="AA24" s="35"/>
      <c r="AB24" s="35"/>
      <c r="AC24" s="35"/>
      <c r="AD24" s="35"/>
      <c r="AE24" s="35"/>
    </row>
    <row r="25" s="2" customFormat="1" ht="12" customHeight="1">
      <c r="A25" s="35"/>
      <c r="B25" s="41"/>
      <c r="C25" s="35"/>
      <c r="D25" s="148" t="s">
        <v>31</v>
      </c>
      <c r="E25" s="35"/>
      <c r="F25" s="35"/>
      <c r="G25" s="35"/>
      <c r="H25" s="35"/>
      <c r="I25" s="148" t="s">
        <v>25</v>
      </c>
      <c r="J25" s="138" t="str">
        <f>IF('Rekapitulace stavby'!AN19="","",'Rekapitulace stavby'!AN19)</f>
        <v/>
      </c>
      <c r="K25" s="35"/>
      <c r="L25" s="60"/>
      <c r="S25" s="35"/>
      <c r="T25" s="35"/>
      <c r="U25" s="35"/>
      <c r="V25" s="35"/>
      <c r="W25" s="35"/>
      <c r="X25" s="35"/>
      <c r="Y25" s="35"/>
      <c r="Z25" s="35"/>
      <c r="AA25" s="35"/>
      <c r="AB25" s="35"/>
      <c r="AC25" s="35"/>
      <c r="AD25" s="35"/>
      <c r="AE25" s="35"/>
    </row>
    <row r="26" s="2" customFormat="1" ht="18" customHeight="1">
      <c r="A26" s="35"/>
      <c r="B26" s="41"/>
      <c r="C26" s="35"/>
      <c r="D26" s="35"/>
      <c r="E26" s="138" t="str">
        <f>IF('Rekapitulace stavby'!E20="","",'Rekapitulace stavby'!E20)</f>
        <v xml:space="preserve"> </v>
      </c>
      <c r="F26" s="35"/>
      <c r="G26" s="35"/>
      <c r="H26" s="35"/>
      <c r="I26" s="148" t="s">
        <v>26</v>
      </c>
      <c r="J26" s="138" t="str">
        <f>IF('Rekapitulace stavby'!AN20="","",'Rekapitulace stavby'!AN20)</f>
        <v/>
      </c>
      <c r="K26" s="35"/>
      <c r="L26" s="60"/>
      <c r="S26" s="35"/>
      <c r="T26" s="35"/>
      <c r="U26" s="35"/>
      <c r="V26" s="35"/>
      <c r="W26" s="35"/>
      <c r="X26" s="35"/>
      <c r="Y26" s="35"/>
      <c r="Z26" s="35"/>
      <c r="AA26" s="35"/>
      <c r="AB26" s="35"/>
      <c r="AC26" s="35"/>
      <c r="AD26" s="35"/>
      <c r="AE26" s="35"/>
    </row>
    <row r="27" s="2" customFormat="1" ht="6.96" customHeight="1">
      <c r="A27" s="35"/>
      <c r="B27" s="41"/>
      <c r="C27" s="35"/>
      <c r="D27" s="35"/>
      <c r="E27" s="35"/>
      <c r="F27" s="35"/>
      <c r="G27" s="35"/>
      <c r="H27" s="35"/>
      <c r="I27" s="35"/>
      <c r="J27" s="35"/>
      <c r="K27" s="35"/>
      <c r="L27" s="60"/>
      <c r="S27" s="35"/>
      <c r="T27" s="35"/>
      <c r="U27" s="35"/>
      <c r="V27" s="35"/>
      <c r="W27" s="35"/>
      <c r="X27" s="35"/>
      <c r="Y27" s="35"/>
      <c r="Z27" s="35"/>
      <c r="AA27" s="35"/>
      <c r="AB27" s="35"/>
      <c r="AC27" s="35"/>
      <c r="AD27" s="35"/>
      <c r="AE27" s="35"/>
    </row>
    <row r="28" s="2" customFormat="1" ht="12" customHeight="1">
      <c r="A28" s="35"/>
      <c r="B28" s="41"/>
      <c r="C28" s="35"/>
      <c r="D28" s="148" t="s">
        <v>32</v>
      </c>
      <c r="E28" s="35"/>
      <c r="F28" s="35"/>
      <c r="G28" s="35"/>
      <c r="H28" s="35"/>
      <c r="I28" s="35"/>
      <c r="J28" s="35"/>
      <c r="K28" s="35"/>
      <c r="L28" s="60"/>
      <c r="S28" s="35"/>
      <c r="T28" s="35"/>
      <c r="U28" s="35"/>
      <c r="V28" s="35"/>
      <c r="W28" s="35"/>
      <c r="X28" s="35"/>
      <c r="Y28" s="35"/>
      <c r="Z28" s="35"/>
      <c r="AA28" s="35"/>
      <c r="AB28" s="35"/>
      <c r="AC28" s="35"/>
      <c r="AD28" s="35"/>
      <c r="AE28" s="35"/>
    </row>
    <row r="29" s="8" customFormat="1" ht="16.5" customHeight="1">
      <c r="A29" s="152"/>
      <c r="B29" s="153"/>
      <c r="C29" s="152"/>
      <c r="D29" s="152"/>
      <c r="E29" s="154" t="s">
        <v>1</v>
      </c>
      <c r="F29" s="154"/>
      <c r="G29" s="154"/>
      <c r="H29" s="154"/>
      <c r="I29" s="152"/>
      <c r="J29" s="152"/>
      <c r="K29" s="152"/>
      <c r="L29" s="155"/>
      <c r="S29" s="152"/>
      <c r="T29" s="152"/>
      <c r="U29" s="152"/>
      <c r="V29" s="152"/>
      <c r="W29" s="152"/>
      <c r="X29" s="152"/>
      <c r="Y29" s="152"/>
      <c r="Z29" s="152"/>
      <c r="AA29" s="152"/>
      <c r="AB29" s="152"/>
      <c r="AC29" s="152"/>
      <c r="AD29" s="152"/>
      <c r="AE29" s="152"/>
    </row>
    <row r="30" s="2" customFormat="1" ht="6.96" customHeight="1">
      <c r="A30" s="35"/>
      <c r="B30" s="41"/>
      <c r="C30" s="35"/>
      <c r="D30" s="35"/>
      <c r="E30" s="35"/>
      <c r="F30" s="35"/>
      <c r="G30" s="35"/>
      <c r="H30" s="35"/>
      <c r="I30" s="35"/>
      <c r="J30" s="35"/>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25.44" customHeight="1">
      <c r="A32" s="35"/>
      <c r="B32" s="41"/>
      <c r="C32" s="35"/>
      <c r="D32" s="157" t="s">
        <v>33</v>
      </c>
      <c r="E32" s="35"/>
      <c r="F32" s="35"/>
      <c r="G32" s="35"/>
      <c r="H32" s="35"/>
      <c r="I32" s="35"/>
      <c r="J32" s="158">
        <f>ROUND(J123, 2)</f>
        <v>0</v>
      </c>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14.4" customHeight="1">
      <c r="A34" s="35"/>
      <c r="B34" s="41"/>
      <c r="C34" s="35"/>
      <c r="D34" s="35"/>
      <c r="E34" s="35"/>
      <c r="F34" s="159" t="s">
        <v>35</v>
      </c>
      <c r="G34" s="35"/>
      <c r="H34" s="35"/>
      <c r="I34" s="159" t="s">
        <v>34</v>
      </c>
      <c r="J34" s="159" t="s">
        <v>36</v>
      </c>
      <c r="K34" s="35"/>
      <c r="L34" s="60"/>
      <c r="S34" s="35"/>
      <c r="T34" s="35"/>
      <c r="U34" s="35"/>
      <c r="V34" s="35"/>
      <c r="W34" s="35"/>
      <c r="X34" s="35"/>
      <c r="Y34" s="35"/>
      <c r="Z34" s="35"/>
      <c r="AA34" s="35"/>
      <c r="AB34" s="35"/>
      <c r="AC34" s="35"/>
      <c r="AD34" s="35"/>
      <c r="AE34" s="35"/>
    </row>
    <row r="35" s="2" customFormat="1" ht="14.4" customHeight="1">
      <c r="A35" s="35"/>
      <c r="B35" s="41"/>
      <c r="C35" s="35"/>
      <c r="D35" s="160" t="s">
        <v>37</v>
      </c>
      <c r="E35" s="148" t="s">
        <v>38</v>
      </c>
      <c r="F35" s="161">
        <f>ROUND((SUM(BE123:BE171)),  2)</f>
        <v>0</v>
      </c>
      <c r="G35" s="35"/>
      <c r="H35" s="35"/>
      <c r="I35" s="162">
        <v>0.20999999999999999</v>
      </c>
      <c r="J35" s="161">
        <f>ROUND(((SUM(BE123:BE171))*I35),  2)</f>
        <v>0</v>
      </c>
      <c r="K35" s="35"/>
      <c r="L35" s="60"/>
      <c r="S35" s="35"/>
      <c r="T35" s="35"/>
      <c r="U35" s="35"/>
      <c r="V35" s="35"/>
      <c r="W35" s="35"/>
      <c r="X35" s="35"/>
      <c r="Y35" s="35"/>
      <c r="Z35" s="35"/>
      <c r="AA35" s="35"/>
      <c r="AB35" s="35"/>
      <c r="AC35" s="35"/>
      <c r="AD35" s="35"/>
      <c r="AE35" s="35"/>
    </row>
    <row r="36" s="2" customFormat="1" ht="14.4" customHeight="1">
      <c r="A36" s="35"/>
      <c r="B36" s="41"/>
      <c r="C36" s="35"/>
      <c r="D36" s="35"/>
      <c r="E36" s="148" t="s">
        <v>39</v>
      </c>
      <c r="F36" s="161">
        <f>ROUND((SUM(BF123:BF171)),  2)</f>
        <v>0</v>
      </c>
      <c r="G36" s="35"/>
      <c r="H36" s="35"/>
      <c r="I36" s="162">
        <v>0.12</v>
      </c>
      <c r="J36" s="161">
        <f>ROUND(((SUM(BF123:BF171))*I36),  2)</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40</v>
      </c>
      <c r="F37" s="161">
        <f>ROUND((SUM(BG123:BG171)),  2)</f>
        <v>0</v>
      </c>
      <c r="G37" s="35"/>
      <c r="H37" s="35"/>
      <c r="I37" s="162">
        <v>0.20999999999999999</v>
      </c>
      <c r="J37" s="161">
        <f>0</f>
        <v>0</v>
      </c>
      <c r="K37" s="35"/>
      <c r="L37" s="60"/>
      <c r="S37" s="35"/>
      <c r="T37" s="35"/>
      <c r="U37" s="35"/>
      <c r="V37" s="35"/>
      <c r="W37" s="35"/>
      <c r="X37" s="35"/>
      <c r="Y37" s="35"/>
      <c r="Z37" s="35"/>
      <c r="AA37" s="35"/>
      <c r="AB37" s="35"/>
      <c r="AC37" s="35"/>
      <c r="AD37" s="35"/>
      <c r="AE37" s="35"/>
    </row>
    <row r="38" hidden="1" s="2" customFormat="1" ht="14.4" customHeight="1">
      <c r="A38" s="35"/>
      <c r="B38" s="41"/>
      <c r="C38" s="35"/>
      <c r="D38" s="35"/>
      <c r="E38" s="148" t="s">
        <v>41</v>
      </c>
      <c r="F38" s="161">
        <f>ROUND((SUM(BH123:BH171)),  2)</f>
        <v>0</v>
      </c>
      <c r="G38" s="35"/>
      <c r="H38" s="35"/>
      <c r="I38" s="162">
        <v>0.12</v>
      </c>
      <c r="J38" s="161">
        <f>0</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42</v>
      </c>
      <c r="F39" s="161">
        <f>ROUND((SUM(BI123:BI171)),  2)</f>
        <v>0</v>
      </c>
      <c r="G39" s="35"/>
      <c r="H39" s="35"/>
      <c r="I39" s="162">
        <v>0</v>
      </c>
      <c r="J39" s="161">
        <f>0</f>
        <v>0</v>
      </c>
      <c r="K39" s="35"/>
      <c r="L39" s="60"/>
      <c r="S39" s="35"/>
      <c r="T39" s="35"/>
      <c r="U39" s="35"/>
      <c r="V39" s="35"/>
      <c r="W39" s="35"/>
      <c r="X39" s="35"/>
      <c r="Y39" s="35"/>
      <c r="Z39" s="35"/>
      <c r="AA39" s="35"/>
      <c r="AB39" s="35"/>
      <c r="AC39" s="35"/>
      <c r="AD39" s="35"/>
      <c r="AE39" s="35"/>
    </row>
    <row r="40" s="2" customFormat="1" ht="6.96"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2" customFormat="1" ht="25.44" customHeight="1">
      <c r="A41" s="35"/>
      <c r="B41" s="41"/>
      <c r="C41" s="163"/>
      <c r="D41" s="164" t="s">
        <v>43</v>
      </c>
      <c r="E41" s="165"/>
      <c r="F41" s="165"/>
      <c r="G41" s="166" t="s">
        <v>44</v>
      </c>
      <c r="H41" s="167" t="s">
        <v>45</v>
      </c>
      <c r="I41" s="165"/>
      <c r="J41" s="168">
        <f>SUM(J32:J39)</f>
        <v>0</v>
      </c>
      <c r="K41" s="169"/>
      <c r="L41" s="60"/>
      <c r="S41" s="35"/>
      <c r="T41" s="35"/>
      <c r="U41" s="35"/>
      <c r="V41" s="35"/>
      <c r="W41" s="35"/>
      <c r="X41" s="35"/>
      <c r="Y41" s="35"/>
      <c r="Z41" s="35"/>
      <c r="AA41" s="35"/>
      <c r="AB41" s="35"/>
      <c r="AC41" s="35"/>
      <c r="AD41" s="35"/>
      <c r="AE41" s="35"/>
    </row>
    <row r="42" s="2" customFormat="1" ht="14.4"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2" customFormat="1" ht="16.5" customHeight="1">
      <c r="A87" s="35"/>
      <c r="B87" s="36"/>
      <c r="C87" s="37"/>
      <c r="D87" s="37"/>
      <c r="E87" s="181" t="s">
        <v>1614</v>
      </c>
      <c r="F87" s="37"/>
      <c r="G87" s="37"/>
      <c r="H87" s="37"/>
      <c r="I87" s="37"/>
      <c r="J87" s="37"/>
      <c r="K87" s="37"/>
      <c r="L87" s="60"/>
      <c r="S87" s="35"/>
      <c r="T87" s="35"/>
      <c r="U87" s="35"/>
      <c r="V87" s="35"/>
      <c r="W87" s="35"/>
      <c r="X87" s="35"/>
      <c r="Y87" s="35"/>
      <c r="Z87" s="35"/>
      <c r="AA87" s="35"/>
      <c r="AB87" s="35"/>
      <c r="AC87" s="35"/>
      <c r="AD87" s="35"/>
      <c r="AE87" s="35"/>
    </row>
    <row r="88" s="2" customFormat="1" ht="12" customHeight="1">
      <c r="A88" s="35"/>
      <c r="B88" s="36"/>
      <c r="C88" s="29" t="s">
        <v>1615</v>
      </c>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6.5" customHeight="1">
      <c r="A89" s="35"/>
      <c r="B89" s="36"/>
      <c r="C89" s="37"/>
      <c r="D89" s="37"/>
      <c r="E89" s="73" t="str">
        <f>E11</f>
        <v xml:space="preserve">02 - ÚRS </v>
      </c>
      <c r="F89" s="37"/>
      <c r="G89" s="37"/>
      <c r="H89" s="37"/>
      <c r="I89" s="37"/>
      <c r="J89" s="37"/>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2" customHeight="1">
      <c r="A91" s="35"/>
      <c r="B91" s="36"/>
      <c r="C91" s="29" t="s">
        <v>20</v>
      </c>
      <c r="D91" s="37"/>
      <c r="E91" s="37"/>
      <c r="F91" s="24" t="str">
        <f>F14</f>
        <v xml:space="preserve"> </v>
      </c>
      <c r="G91" s="37"/>
      <c r="H91" s="37"/>
      <c r="I91" s="29" t="s">
        <v>22</v>
      </c>
      <c r="J91" s="76" t="str">
        <f>IF(J14="","",J14)</f>
        <v>9. 1. 2025</v>
      </c>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5.15" customHeight="1">
      <c r="A93" s="35"/>
      <c r="B93" s="36"/>
      <c r="C93" s="29" t="s">
        <v>24</v>
      </c>
      <c r="D93" s="37"/>
      <c r="E93" s="37"/>
      <c r="F93" s="24" t="str">
        <f>E17</f>
        <v xml:space="preserve"> </v>
      </c>
      <c r="G93" s="37"/>
      <c r="H93" s="37"/>
      <c r="I93" s="29" t="s">
        <v>29</v>
      </c>
      <c r="J93" s="33" t="str">
        <f>E23</f>
        <v xml:space="preserve"> </v>
      </c>
      <c r="K93" s="37"/>
      <c r="L93" s="60"/>
      <c r="S93" s="35"/>
      <c r="T93" s="35"/>
      <c r="U93" s="35"/>
      <c r="V93" s="35"/>
      <c r="W93" s="35"/>
      <c r="X93" s="35"/>
      <c r="Y93" s="35"/>
      <c r="Z93" s="35"/>
      <c r="AA93" s="35"/>
      <c r="AB93" s="35"/>
      <c r="AC93" s="35"/>
      <c r="AD93" s="35"/>
      <c r="AE93" s="35"/>
    </row>
    <row r="94" s="2" customFormat="1" ht="15.15" customHeight="1">
      <c r="A94" s="35"/>
      <c r="B94" s="36"/>
      <c r="C94" s="29" t="s">
        <v>27</v>
      </c>
      <c r="D94" s="37"/>
      <c r="E94" s="37"/>
      <c r="F94" s="24" t="str">
        <f>IF(E20="","",E20)</f>
        <v>Vyplň údaj</v>
      </c>
      <c r="G94" s="37"/>
      <c r="H94" s="37"/>
      <c r="I94" s="29" t="s">
        <v>31</v>
      </c>
      <c r="J94" s="33" t="str">
        <f>E26</f>
        <v xml:space="preserve"> </v>
      </c>
      <c r="K94" s="37"/>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9.28" customHeight="1">
      <c r="A96" s="35"/>
      <c r="B96" s="36"/>
      <c r="C96" s="182" t="s">
        <v>243</v>
      </c>
      <c r="D96" s="183"/>
      <c r="E96" s="183"/>
      <c r="F96" s="183"/>
      <c r="G96" s="183"/>
      <c r="H96" s="183"/>
      <c r="I96" s="183"/>
      <c r="J96" s="184" t="s">
        <v>244</v>
      </c>
      <c r="K96" s="183"/>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2.8" customHeight="1">
      <c r="A98" s="35"/>
      <c r="B98" s="36"/>
      <c r="C98" s="185" t="s">
        <v>245</v>
      </c>
      <c r="D98" s="37"/>
      <c r="E98" s="37"/>
      <c r="F98" s="37"/>
      <c r="G98" s="37"/>
      <c r="H98" s="37"/>
      <c r="I98" s="37"/>
      <c r="J98" s="107">
        <f>J123</f>
        <v>0</v>
      </c>
      <c r="K98" s="37"/>
      <c r="L98" s="60"/>
      <c r="S98" s="35"/>
      <c r="T98" s="35"/>
      <c r="U98" s="35"/>
      <c r="V98" s="35"/>
      <c r="W98" s="35"/>
      <c r="X98" s="35"/>
      <c r="Y98" s="35"/>
      <c r="Z98" s="35"/>
      <c r="AA98" s="35"/>
      <c r="AB98" s="35"/>
      <c r="AC98" s="35"/>
      <c r="AD98" s="35"/>
      <c r="AE98" s="35"/>
      <c r="AU98" s="14" t="s">
        <v>246</v>
      </c>
    </row>
    <row r="99" s="9" customFormat="1" ht="24.96" customHeight="1">
      <c r="A99" s="9"/>
      <c r="B99" s="186"/>
      <c r="C99" s="187"/>
      <c r="D99" s="188" t="s">
        <v>247</v>
      </c>
      <c r="E99" s="189"/>
      <c r="F99" s="189"/>
      <c r="G99" s="189"/>
      <c r="H99" s="189"/>
      <c r="I99" s="189"/>
      <c r="J99" s="190">
        <f>J159</f>
        <v>0</v>
      </c>
      <c r="K99" s="187"/>
      <c r="L99" s="191"/>
      <c r="S99" s="9"/>
      <c r="T99" s="9"/>
      <c r="U99" s="9"/>
      <c r="V99" s="9"/>
      <c r="W99" s="9"/>
      <c r="X99" s="9"/>
      <c r="Y99" s="9"/>
      <c r="Z99" s="9"/>
      <c r="AA99" s="9"/>
      <c r="AB99" s="9"/>
      <c r="AC99" s="9"/>
      <c r="AD99" s="9"/>
      <c r="AE99" s="9"/>
    </row>
    <row r="100" s="10" customFormat="1" ht="19.92" customHeight="1">
      <c r="A100" s="10"/>
      <c r="B100" s="192"/>
      <c r="C100" s="130"/>
      <c r="D100" s="193" t="s">
        <v>1776</v>
      </c>
      <c r="E100" s="194"/>
      <c r="F100" s="194"/>
      <c r="G100" s="194"/>
      <c r="H100" s="194"/>
      <c r="I100" s="194"/>
      <c r="J100" s="195">
        <f>J160</f>
        <v>0</v>
      </c>
      <c r="K100" s="130"/>
      <c r="L100" s="196"/>
      <c r="S100" s="10"/>
      <c r="T100" s="10"/>
      <c r="U100" s="10"/>
      <c r="V100" s="10"/>
      <c r="W100" s="10"/>
      <c r="X100" s="10"/>
      <c r="Y100" s="10"/>
      <c r="Z100" s="10"/>
      <c r="AA100" s="10"/>
      <c r="AB100" s="10"/>
      <c r="AC100" s="10"/>
      <c r="AD100" s="10"/>
      <c r="AE100" s="10"/>
    </row>
    <row r="101" s="10" customFormat="1" ht="19.92" customHeight="1">
      <c r="A101" s="10"/>
      <c r="B101" s="192"/>
      <c r="C101" s="130"/>
      <c r="D101" s="193" t="s">
        <v>1777</v>
      </c>
      <c r="E101" s="194"/>
      <c r="F101" s="194"/>
      <c r="G101" s="194"/>
      <c r="H101" s="194"/>
      <c r="I101" s="194"/>
      <c r="J101" s="195">
        <f>J166</f>
        <v>0</v>
      </c>
      <c r="K101" s="130"/>
      <c r="L101" s="196"/>
      <c r="S101" s="10"/>
      <c r="T101" s="10"/>
      <c r="U101" s="10"/>
      <c r="V101" s="10"/>
      <c r="W101" s="10"/>
      <c r="X101" s="10"/>
      <c r="Y101" s="10"/>
      <c r="Z101" s="10"/>
      <c r="AA101" s="10"/>
      <c r="AB101" s="10"/>
      <c r="AC101" s="10"/>
      <c r="AD101" s="10"/>
      <c r="AE101" s="10"/>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251</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Choceň (včetně) – Pardubice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240</v>
      </c>
      <c r="D112" s="19"/>
      <c r="E112" s="19"/>
      <c r="F112" s="19"/>
      <c r="G112" s="19"/>
      <c r="H112" s="19"/>
      <c r="I112" s="19"/>
      <c r="J112" s="19"/>
      <c r="K112" s="19"/>
      <c r="L112" s="17"/>
    </row>
    <row r="113" s="2" customFormat="1" ht="16.5" customHeight="1">
      <c r="A113" s="35"/>
      <c r="B113" s="36"/>
      <c r="C113" s="37"/>
      <c r="D113" s="37"/>
      <c r="E113" s="181" t="s">
        <v>1614</v>
      </c>
      <c r="F113" s="37"/>
      <c r="G113" s="37"/>
      <c r="H113" s="37"/>
      <c r="I113" s="37"/>
      <c r="J113" s="37"/>
      <c r="K113" s="37"/>
      <c r="L113" s="60"/>
      <c r="S113" s="35"/>
      <c r="T113" s="35"/>
      <c r="U113" s="35"/>
      <c r="V113" s="35"/>
      <c r="W113" s="35"/>
      <c r="X113" s="35"/>
      <c r="Y113" s="35"/>
      <c r="Z113" s="35"/>
      <c r="AA113" s="35"/>
      <c r="AB113" s="35"/>
      <c r="AC113" s="35"/>
      <c r="AD113" s="35"/>
      <c r="AE113" s="35"/>
    </row>
    <row r="114" s="2" customFormat="1" ht="12" customHeight="1">
      <c r="A114" s="35"/>
      <c r="B114" s="36"/>
      <c r="C114" s="29" t="s">
        <v>1615</v>
      </c>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16.5" customHeight="1">
      <c r="A115" s="35"/>
      <c r="B115" s="36"/>
      <c r="C115" s="37"/>
      <c r="D115" s="37"/>
      <c r="E115" s="73" t="str">
        <f>E11</f>
        <v xml:space="preserve">02 - ÚRS </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6.96" customHeight="1">
      <c r="A116" s="35"/>
      <c r="B116" s="36"/>
      <c r="C116" s="37"/>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20</v>
      </c>
      <c r="D117" s="37"/>
      <c r="E117" s="37"/>
      <c r="F117" s="24" t="str">
        <f>F14</f>
        <v xml:space="preserve"> </v>
      </c>
      <c r="G117" s="37"/>
      <c r="H117" s="37"/>
      <c r="I117" s="29" t="s">
        <v>22</v>
      </c>
      <c r="J117" s="76" t="str">
        <f>IF(J14="","",J14)</f>
        <v>9. 1. 2025</v>
      </c>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5.15" customHeight="1">
      <c r="A119" s="35"/>
      <c r="B119" s="36"/>
      <c r="C119" s="29" t="s">
        <v>24</v>
      </c>
      <c r="D119" s="37"/>
      <c r="E119" s="37"/>
      <c r="F119" s="24" t="str">
        <f>E17</f>
        <v xml:space="preserve"> </v>
      </c>
      <c r="G119" s="37"/>
      <c r="H119" s="37"/>
      <c r="I119" s="29" t="s">
        <v>29</v>
      </c>
      <c r="J119" s="33" t="str">
        <f>E23</f>
        <v xml:space="preserve"> </v>
      </c>
      <c r="K119" s="37"/>
      <c r="L119" s="60"/>
      <c r="S119" s="35"/>
      <c r="T119" s="35"/>
      <c r="U119" s="35"/>
      <c r="V119" s="35"/>
      <c r="W119" s="35"/>
      <c r="X119" s="35"/>
      <c r="Y119" s="35"/>
      <c r="Z119" s="35"/>
      <c r="AA119" s="35"/>
      <c r="AB119" s="35"/>
      <c r="AC119" s="35"/>
      <c r="AD119" s="35"/>
      <c r="AE119" s="35"/>
    </row>
    <row r="120" s="2" customFormat="1" ht="15.15" customHeight="1">
      <c r="A120" s="35"/>
      <c r="B120" s="36"/>
      <c r="C120" s="29" t="s">
        <v>27</v>
      </c>
      <c r="D120" s="37"/>
      <c r="E120" s="37"/>
      <c r="F120" s="24" t="str">
        <f>IF(E20="","",E20)</f>
        <v>Vyplň údaj</v>
      </c>
      <c r="G120" s="37"/>
      <c r="H120" s="37"/>
      <c r="I120" s="29" t="s">
        <v>31</v>
      </c>
      <c r="J120" s="33" t="str">
        <f>E26</f>
        <v xml:space="preserve"> </v>
      </c>
      <c r="K120" s="37"/>
      <c r="L120" s="60"/>
      <c r="S120" s="35"/>
      <c r="T120" s="35"/>
      <c r="U120" s="35"/>
      <c r="V120" s="35"/>
      <c r="W120" s="35"/>
      <c r="X120" s="35"/>
      <c r="Y120" s="35"/>
      <c r="Z120" s="35"/>
      <c r="AA120" s="35"/>
      <c r="AB120" s="35"/>
      <c r="AC120" s="35"/>
      <c r="AD120" s="35"/>
      <c r="AE120" s="35"/>
    </row>
    <row r="121" s="2" customFormat="1" ht="10.32"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11" customFormat="1" ht="29.28" customHeight="1">
      <c r="A122" s="197"/>
      <c r="B122" s="198"/>
      <c r="C122" s="199" t="s">
        <v>252</v>
      </c>
      <c r="D122" s="200" t="s">
        <v>58</v>
      </c>
      <c r="E122" s="200" t="s">
        <v>54</v>
      </c>
      <c r="F122" s="200" t="s">
        <v>55</v>
      </c>
      <c r="G122" s="200" t="s">
        <v>253</v>
      </c>
      <c r="H122" s="200" t="s">
        <v>254</v>
      </c>
      <c r="I122" s="200" t="s">
        <v>255</v>
      </c>
      <c r="J122" s="200" t="s">
        <v>244</v>
      </c>
      <c r="K122" s="201" t="s">
        <v>256</v>
      </c>
      <c r="L122" s="202"/>
      <c r="M122" s="97" t="s">
        <v>1</v>
      </c>
      <c r="N122" s="98" t="s">
        <v>37</v>
      </c>
      <c r="O122" s="98" t="s">
        <v>257</v>
      </c>
      <c r="P122" s="98" t="s">
        <v>258</v>
      </c>
      <c r="Q122" s="98" t="s">
        <v>259</v>
      </c>
      <c r="R122" s="98" t="s">
        <v>260</v>
      </c>
      <c r="S122" s="98" t="s">
        <v>261</v>
      </c>
      <c r="T122" s="99" t="s">
        <v>262</v>
      </c>
      <c r="U122" s="197"/>
      <c r="V122" s="197"/>
      <c r="W122" s="197"/>
      <c r="X122" s="197"/>
      <c r="Y122" s="197"/>
      <c r="Z122" s="197"/>
      <c r="AA122" s="197"/>
      <c r="AB122" s="197"/>
      <c r="AC122" s="197"/>
      <c r="AD122" s="197"/>
      <c r="AE122" s="197"/>
    </row>
    <row r="123" s="2" customFormat="1" ht="22.8" customHeight="1">
      <c r="A123" s="35"/>
      <c r="B123" s="36"/>
      <c r="C123" s="104" t="s">
        <v>263</v>
      </c>
      <c r="D123" s="37"/>
      <c r="E123" s="37"/>
      <c r="F123" s="37"/>
      <c r="G123" s="37"/>
      <c r="H123" s="37"/>
      <c r="I123" s="37"/>
      <c r="J123" s="203">
        <f>BK123</f>
        <v>0</v>
      </c>
      <c r="K123" s="37"/>
      <c r="L123" s="41"/>
      <c r="M123" s="100"/>
      <c r="N123" s="204"/>
      <c r="O123" s="101"/>
      <c r="P123" s="205">
        <f>P124+SUM(P125:P159)</f>
        <v>0</v>
      </c>
      <c r="Q123" s="101"/>
      <c r="R123" s="205">
        <f>R124+SUM(R125:R159)</f>
        <v>121.78989679999999</v>
      </c>
      <c r="S123" s="101"/>
      <c r="T123" s="206">
        <f>T124+SUM(T125:T159)</f>
        <v>0</v>
      </c>
      <c r="U123" s="35"/>
      <c r="V123" s="35"/>
      <c r="W123" s="35"/>
      <c r="X123" s="35"/>
      <c r="Y123" s="35"/>
      <c r="Z123" s="35"/>
      <c r="AA123" s="35"/>
      <c r="AB123" s="35"/>
      <c r="AC123" s="35"/>
      <c r="AD123" s="35"/>
      <c r="AE123" s="35"/>
      <c r="AT123" s="14" t="s">
        <v>72</v>
      </c>
      <c r="AU123" s="14" t="s">
        <v>246</v>
      </c>
      <c r="BK123" s="207">
        <f>BK124+SUM(BK125:BK159)</f>
        <v>0</v>
      </c>
    </row>
    <row r="124" s="2" customFormat="1" ht="76.35" customHeight="1">
      <c r="A124" s="35"/>
      <c r="B124" s="36"/>
      <c r="C124" s="222" t="s">
        <v>81</v>
      </c>
      <c r="D124" s="222" t="s">
        <v>269</v>
      </c>
      <c r="E124" s="223" t="s">
        <v>582</v>
      </c>
      <c r="F124" s="224" t="s">
        <v>583</v>
      </c>
      <c r="G124" s="225" t="s">
        <v>296</v>
      </c>
      <c r="H124" s="226">
        <v>67.5</v>
      </c>
      <c r="I124" s="227"/>
      <c r="J124" s="228">
        <f>ROUND(I124*H124,2)</f>
        <v>0</v>
      </c>
      <c r="K124" s="224" t="s">
        <v>273</v>
      </c>
      <c r="L124" s="41"/>
      <c r="M124" s="229" t="s">
        <v>1</v>
      </c>
      <c r="N124" s="230" t="s">
        <v>38</v>
      </c>
      <c r="O124" s="88"/>
      <c r="P124" s="231">
        <f>O124*H124</f>
        <v>0</v>
      </c>
      <c r="Q124" s="231">
        <v>0</v>
      </c>
      <c r="R124" s="231">
        <f>Q124*H124</f>
        <v>0</v>
      </c>
      <c r="S124" s="231">
        <v>0</v>
      </c>
      <c r="T124" s="232">
        <f>S124*H124</f>
        <v>0</v>
      </c>
      <c r="U124" s="35"/>
      <c r="V124" s="35"/>
      <c r="W124" s="35"/>
      <c r="X124" s="35"/>
      <c r="Y124" s="35"/>
      <c r="Z124" s="35"/>
      <c r="AA124" s="35"/>
      <c r="AB124" s="35"/>
      <c r="AC124" s="35"/>
      <c r="AD124" s="35"/>
      <c r="AE124" s="35"/>
      <c r="AR124" s="233" t="s">
        <v>274</v>
      </c>
      <c r="AT124" s="233" t="s">
        <v>269</v>
      </c>
      <c r="AU124" s="233" t="s">
        <v>73</v>
      </c>
      <c r="AY124" s="14" t="s">
        <v>266</v>
      </c>
      <c r="BE124" s="234">
        <f>IF(N124="základní",J124,0)</f>
        <v>0</v>
      </c>
      <c r="BF124" s="234">
        <f>IF(N124="snížená",J124,0)</f>
        <v>0</v>
      </c>
      <c r="BG124" s="234">
        <f>IF(N124="zákl. přenesená",J124,0)</f>
        <v>0</v>
      </c>
      <c r="BH124" s="234">
        <f>IF(N124="sníž. přenesená",J124,0)</f>
        <v>0</v>
      </c>
      <c r="BI124" s="234">
        <f>IF(N124="nulová",J124,0)</f>
        <v>0</v>
      </c>
      <c r="BJ124" s="14" t="s">
        <v>81</v>
      </c>
      <c r="BK124" s="234">
        <f>ROUND(I124*H124,2)</f>
        <v>0</v>
      </c>
      <c r="BL124" s="14" t="s">
        <v>274</v>
      </c>
      <c r="BM124" s="233" t="s">
        <v>83</v>
      </c>
    </row>
    <row r="125" s="2" customFormat="1">
      <c r="A125" s="35"/>
      <c r="B125" s="36"/>
      <c r="C125" s="37"/>
      <c r="D125" s="235" t="s">
        <v>275</v>
      </c>
      <c r="E125" s="37"/>
      <c r="F125" s="236" t="s">
        <v>1778</v>
      </c>
      <c r="G125" s="37"/>
      <c r="H125" s="37"/>
      <c r="I125" s="237"/>
      <c r="J125" s="37"/>
      <c r="K125" s="37"/>
      <c r="L125" s="41"/>
      <c r="M125" s="238"/>
      <c r="N125" s="239"/>
      <c r="O125" s="88"/>
      <c r="P125" s="88"/>
      <c r="Q125" s="88"/>
      <c r="R125" s="88"/>
      <c r="S125" s="88"/>
      <c r="T125" s="89"/>
      <c r="U125" s="35"/>
      <c r="V125" s="35"/>
      <c r="W125" s="35"/>
      <c r="X125" s="35"/>
      <c r="Y125" s="35"/>
      <c r="Z125" s="35"/>
      <c r="AA125" s="35"/>
      <c r="AB125" s="35"/>
      <c r="AC125" s="35"/>
      <c r="AD125" s="35"/>
      <c r="AE125" s="35"/>
      <c r="AT125" s="14" t="s">
        <v>275</v>
      </c>
      <c r="AU125" s="14" t="s">
        <v>73</v>
      </c>
    </row>
    <row r="126" s="2" customFormat="1" ht="21.75" customHeight="1">
      <c r="A126" s="35"/>
      <c r="B126" s="36"/>
      <c r="C126" s="240" t="s">
        <v>83</v>
      </c>
      <c r="D126" s="240" t="s">
        <v>329</v>
      </c>
      <c r="E126" s="241" t="s">
        <v>330</v>
      </c>
      <c r="F126" s="242" t="s">
        <v>331</v>
      </c>
      <c r="G126" s="243" t="s">
        <v>302</v>
      </c>
      <c r="H126" s="244">
        <v>121.5</v>
      </c>
      <c r="I126" s="245"/>
      <c r="J126" s="246">
        <f>ROUND(I126*H126,2)</f>
        <v>0</v>
      </c>
      <c r="K126" s="242" t="s">
        <v>273</v>
      </c>
      <c r="L126" s="247"/>
      <c r="M126" s="248" t="s">
        <v>1</v>
      </c>
      <c r="N126" s="249" t="s">
        <v>38</v>
      </c>
      <c r="O126" s="88"/>
      <c r="P126" s="231">
        <f>O126*H126</f>
        <v>0</v>
      </c>
      <c r="Q126" s="231">
        <v>1</v>
      </c>
      <c r="R126" s="231">
        <f>Q126*H126</f>
        <v>121.5</v>
      </c>
      <c r="S126" s="231">
        <v>0</v>
      </c>
      <c r="T126" s="232">
        <f>S126*H126</f>
        <v>0</v>
      </c>
      <c r="U126" s="35"/>
      <c r="V126" s="35"/>
      <c r="W126" s="35"/>
      <c r="X126" s="35"/>
      <c r="Y126" s="35"/>
      <c r="Z126" s="35"/>
      <c r="AA126" s="35"/>
      <c r="AB126" s="35"/>
      <c r="AC126" s="35"/>
      <c r="AD126" s="35"/>
      <c r="AE126" s="35"/>
      <c r="AR126" s="233" t="s">
        <v>286</v>
      </c>
      <c r="AT126" s="233" t="s">
        <v>329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274</v>
      </c>
      <c r="BM126" s="233" t="s">
        <v>274</v>
      </c>
    </row>
    <row r="127" s="2" customFormat="1">
      <c r="A127" s="35"/>
      <c r="B127" s="36"/>
      <c r="C127" s="37"/>
      <c r="D127" s="235" t="s">
        <v>275</v>
      </c>
      <c r="E127" s="37"/>
      <c r="F127" s="236" t="s">
        <v>1779</v>
      </c>
      <c r="G127" s="37"/>
      <c r="H127" s="37"/>
      <c r="I127" s="237"/>
      <c r="J127" s="37"/>
      <c r="K127" s="37"/>
      <c r="L127" s="41"/>
      <c r="M127" s="238"/>
      <c r="N127" s="239"/>
      <c r="O127" s="88"/>
      <c r="P127" s="88"/>
      <c r="Q127" s="88"/>
      <c r="R127" s="88"/>
      <c r="S127" s="88"/>
      <c r="T127" s="89"/>
      <c r="U127" s="35"/>
      <c r="V127" s="35"/>
      <c r="W127" s="35"/>
      <c r="X127" s="35"/>
      <c r="Y127" s="35"/>
      <c r="Z127" s="35"/>
      <c r="AA127" s="35"/>
      <c r="AB127" s="35"/>
      <c r="AC127" s="35"/>
      <c r="AD127" s="35"/>
      <c r="AE127" s="35"/>
      <c r="AT127" s="14" t="s">
        <v>275</v>
      </c>
      <c r="AU127" s="14" t="s">
        <v>73</v>
      </c>
    </row>
    <row r="128" s="2" customFormat="1" ht="78" customHeight="1">
      <c r="A128" s="35"/>
      <c r="B128" s="36"/>
      <c r="C128" s="222" t="s">
        <v>137</v>
      </c>
      <c r="D128" s="222" t="s">
        <v>269</v>
      </c>
      <c r="E128" s="223" t="s">
        <v>1780</v>
      </c>
      <c r="F128" s="224" t="s">
        <v>1781</v>
      </c>
      <c r="G128" s="225" t="s">
        <v>289</v>
      </c>
      <c r="H128" s="226">
        <v>0.029999999999999999</v>
      </c>
      <c r="I128" s="227"/>
      <c r="J128" s="228">
        <f>ROUND(I128*H128,2)</f>
        <v>0</v>
      </c>
      <c r="K128" s="224" t="s">
        <v>273</v>
      </c>
      <c r="L128" s="41"/>
      <c r="M128" s="229" t="s">
        <v>1</v>
      </c>
      <c r="N128" s="230"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274</v>
      </c>
      <c r="AT128" s="233" t="s">
        <v>269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274</v>
      </c>
      <c r="BM128" s="233" t="s">
        <v>283</v>
      </c>
    </row>
    <row r="129" s="2" customFormat="1">
      <c r="A129" s="35"/>
      <c r="B129" s="36"/>
      <c r="C129" s="37"/>
      <c r="D129" s="235" t="s">
        <v>275</v>
      </c>
      <c r="E129" s="37"/>
      <c r="F129" s="236" t="s">
        <v>1782</v>
      </c>
      <c r="G129" s="37"/>
      <c r="H129" s="37"/>
      <c r="I129" s="237"/>
      <c r="J129" s="37"/>
      <c r="K129" s="37"/>
      <c r="L129" s="41"/>
      <c r="M129" s="238"/>
      <c r="N129" s="239"/>
      <c r="O129" s="88"/>
      <c r="P129" s="88"/>
      <c r="Q129" s="88"/>
      <c r="R129" s="88"/>
      <c r="S129" s="88"/>
      <c r="T129" s="89"/>
      <c r="U129" s="35"/>
      <c r="V129" s="35"/>
      <c r="W129" s="35"/>
      <c r="X129" s="35"/>
      <c r="Y129" s="35"/>
      <c r="Z129" s="35"/>
      <c r="AA129" s="35"/>
      <c r="AB129" s="35"/>
      <c r="AC129" s="35"/>
      <c r="AD129" s="35"/>
      <c r="AE129" s="35"/>
      <c r="AT129" s="14" t="s">
        <v>275</v>
      </c>
      <c r="AU129" s="14" t="s">
        <v>73</v>
      </c>
    </row>
    <row r="130" s="2" customFormat="1" ht="90" customHeight="1">
      <c r="A130" s="35"/>
      <c r="B130" s="36"/>
      <c r="C130" s="222" t="s">
        <v>274</v>
      </c>
      <c r="D130" s="222" t="s">
        <v>269</v>
      </c>
      <c r="E130" s="223" t="s">
        <v>287</v>
      </c>
      <c r="F130" s="224" t="s">
        <v>288</v>
      </c>
      <c r="G130" s="225" t="s">
        <v>289</v>
      </c>
      <c r="H130" s="226">
        <v>0.029999999999999999</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274</v>
      </c>
      <c r="AT130" s="233" t="s">
        <v>269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274</v>
      </c>
      <c r="BM130" s="233" t="s">
        <v>286</v>
      </c>
    </row>
    <row r="131" s="2" customFormat="1">
      <c r="A131" s="35"/>
      <c r="B131" s="36"/>
      <c r="C131" s="37"/>
      <c r="D131" s="235" t="s">
        <v>275</v>
      </c>
      <c r="E131" s="37"/>
      <c r="F131" s="236" t="s">
        <v>1783</v>
      </c>
      <c r="G131" s="37"/>
      <c r="H131" s="37"/>
      <c r="I131" s="237"/>
      <c r="J131" s="37"/>
      <c r="K131" s="37"/>
      <c r="L131" s="41"/>
      <c r="M131" s="238"/>
      <c r="N131" s="239"/>
      <c r="O131" s="88"/>
      <c r="P131" s="88"/>
      <c r="Q131" s="88"/>
      <c r="R131" s="88"/>
      <c r="S131" s="88"/>
      <c r="T131" s="89"/>
      <c r="U131" s="35"/>
      <c r="V131" s="35"/>
      <c r="W131" s="35"/>
      <c r="X131" s="35"/>
      <c r="Y131" s="35"/>
      <c r="Z131" s="35"/>
      <c r="AA131" s="35"/>
      <c r="AB131" s="35"/>
      <c r="AC131" s="35"/>
      <c r="AD131" s="35"/>
      <c r="AE131" s="35"/>
      <c r="AT131" s="14" t="s">
        <v>275</v>
      </c>
      <c r="AU131" s="14" t="s">
        <v>73</v>
      </c>
    </row>
    <row r="132" s="2" customFormat="1" ht="49.05" customHeight="1">
      <c r="A132" s="35"/>
      <c r="B132" s="36"/>
      <c r="C132" s="222" t="s">
        <v>267</v>
      </c>
      <c r="D132" s="222" t="s">
        <v>269</v>
      </c>
      <c r="E132" s="223" t="s">
        <v>270</v>
      </c>
      <c r="F132" s="224" t="s">
        <v>271</v>
      </c>
      <c r="G132" s="225" t="s">
        <v>272</v>
      </c>
      <c r="H132" s="226">
        <v>8</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274</v>
      </c>
      <c r="AT132" s="233" t="s">
        <v>269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274</v>
      </c>
      <c r="BM132" s="233" t="s">
        <v>290</v>
      </c>
    </row>
    <row r="133" s="2" customFormat="1" ht="78" customHeight="1">
      <c r="A133" s="35"/>
      <c r="B133" s="36"/>
      <c r="C133" s="222" t="s">
        <v>283</v>
      </c>
      <c r="D133" s="222" t="s">
        <v>269</v>
      </c>
      <c r="E133" s="223" t="s">
        <v>361</v>
      </c>
      <c r="F133" s="224" t="s">
        <v>362</v>
      </c>
      <c r="G133" s="225" t="s">
        <v>272</v>
      </c>
      <c r="H133" s="226">
        <v>200</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274</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274</v>
      </c>
      <c r="BM133" s="233" t="s">
        <v>8</v>
      </c>
    </row>
    <row r="134" s="2" customFormat="1">
      <c r="A134" s="35"/>
      <c r="B134" s="36"/>
      <c r="C134" s="37"/>
      <c r="D134" s="235" t="s">
        <v>275</v>
      </c>
      <c r="E134" s="37"/>
      <c r="F134" s="236" t="s">
        <v>1784</v>
      </c>
      <c r="G134" s="37"/>
      <c r="H134" s="37"/>
      <c r="I134" s="237"/>
      <c r="J134" s="37"/>
      <c r="K134" s="37"/>
      <c r="L134" s="41"/>
      <c r="M134" s="238"/>
      <c r="N134" s="239"/>
      <c r="O134" s="88"/>
      <c r="P134" s="88"/>
      <c r="Q134" s="88"/>
      <c r="R134" s="88"/>
      <c r="S134" s="88"/>
      <c r="T134" s="89"/>
      <c r="U134" s="35"/>
      <c r="V134" s="35"/>
      <c r="W134" s="35"/>
      <c r="X134" s="35"/>
      <c r="Y134" s="35"/>
      <c r="Z134" s="35"/>
      <c r="AA134" s="35"/>
      <c r="AB134" s="35"/>
      <c r="AC134" s="35"/>
      <c r="AD134" s="35"/>
      <c r="AE134" s="35"/>
      <c r="AT134" s="14" t="s">
        <v>275</v>
      </c>
      <c r="AU134" s="14" t="s">
        <v>73</v>
      </c>
    </row>
    <row r="135" s="2" customFormat="1" ht="24.15" customHeight="1">
      <c r="A135" s="35"/>
      <c r="B135" s="36"/>
      <c r="C135" s="240" t="s">
        <v>917</v>
      </c>
      <c r="D135" s="240" t="s">
        <v>329</v>
      </c>
      <c r="E135" s="241" t="s">
        <v>1785</v>
      </c>
      <c r="F135" s="242" t="s">
        <v>1786</v>
      </c>
      <c r="G135" s="243" t="s">
        <v>272</v>
      </c>
      <c r="H135" s="244">
        <v>200</v>
      </c>
      <c r="I135" s="245"/>
      <c r="J135" s="246">
        <f>ROUND(I135*H135,2)</f>
        <v>0</v>
      </c>
      <c r="K135" s="242" t="s">
        <v>273</v>
      </c>
      <c r="L135" s="247"/>
      <c r="M135" s="248" t="s">
        <v>1</v>
      </c>
      <c r="N135" s="249" t="s">
        <v>38</v>
      </c>
      <c r="O135" s="88"/>
      <c r="P135" s="231">
        <f>O135*H135</f>
        <v>0</v>
      </c>
      <c r="Q135" s="231">
        <v>0.0011100000000000001</v>
      </c>
      <c r="R135" s="231">
        <f>Q135*H135</f>
        <v>0.22200000000000003</v>
      </c>
      <c r="S135" s="231">
        <v>0</v>
      </c>
      <c r="T135" s="232">
        <f>S135*H135</f>
        <v>0</v>
      </c>
      <c r="U135" s="35"/>
      <c r="V135" s="35"/>
      <c r="W135" s="35"/>
      <c r="X135" s="35"/>
      <c r="Y135" s="35"/>
      <c r="Z135" s="35"/>
      <c r="AA135" s="35"/>
      <c r="AB135" s="35"/>
      <c r="AC135" s="35"/>
      <c r="AD135" s="35"/>
      <c r="AE135" s="35"/>
      <c r="AR135" s="233" t="s">
        <v>286</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274</v>
      </c>
      <c r="BM135" s="233" t="s">
        <v>918</v>
      </c>
    </row>
    <row r="136" s="2" customFormat="1" ht="66.75" customHeight="1">
      <c r="A136" s="35"/>
      <c r="B136" s="36"/>
      <c r="C136" s="222" t="s">
        <v>286</v>
      </c>
      <c r="D136" s="222" t="s">
        <v>269</v>
      </c>
      <c r="E136" s="223" t="s">
        <v>366</v>
      </c>
      <c r="F136" s="224" t="s">
        <v>367</v>
      </c>
      <c r="G136" s="225" t="s">
        <v>272</v>
      </c>
      <c r="H136" s="226">
        <v>200</v>
      </c>
      <c r="I136" s="227"/>
      <c r="J136" s="228">
        <f>ROUND(I136*H136,2)</f>
        <v>0</v>
      </c>
      <c r="K136" s="224" t="s">
        <v>273</v>
      </c>
      <c r="L136" s="41"/>
      <c r="M136" s="229" t="s">
        <v>1</v>
      </c>
      <c r="N136" s="230"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274</v>
      </c>
      <c r="AT136" s="233" t="s">
        <v>269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274</v>
      </c>
      <c r="BM136" s="233" t="s">
        <v>297</v>
      </c>
    </row>
    <row r="137" s="2" customFormat="1" ht="21.75" customHeight="1">
      <c r="A137" s="35"/>
      <c r="B137" s="36"/>
      <c r="C137" s="240" t="s">
        <v>299</v>
      </c>
      <c r="D137" s="240" t="s">
        <v>329</v>
      </c>
      <c r="E137" s="241" t="s">
        <v>1787</v>
      </c>
      <c r="F137" s="242" t="s">
        <v>1788</v>
      </c>
      <c r="G137" s="243" t="s">
        <v>272</v>
      </c>
      <c r="H137" s="244">
        <v>200</v>
      </c>
      <c r="I137" s="245"/>
      <c r="J137" s="246">
        <f>ROUND(I137*H137,2)</f>
        <v>0</v>
      </c>
      <c r="K137" s="242" t="s">
        <v>273</v>
      </c>
      <c r="L137" s="247"/>
      <c r="M137" s="248" t="s">
        <v>1</v>
      </c>
      <c r="N137" s="249" t="s">
        <v>38</v>
      </c>
      <c r="O137" s="88"/>
      <c r="P137" s="231">
        <f>O137*H137</f>
        <v>0</v>
      </c>
      <c r="Q137" s="231">
        <v>0.00018000000000000001</v>
      </c>
      <c r="R137" s="231">
        <f>Q137*H137</f>
        <v>0.036000000000000004</v>
      </c>
      <c r="S137" s="231">
        <v>0</v>
      </c>
      <c r="T137" s="232">
        <f>S137*H137</f>
        <v>0</v>
      </c>
      <c r="U137" s="35"/>
      <c r="V137" s="35"/>
      <c r="W137" s="35"/>
      <c r="X137" s="35"/>
      <c r="Y137" s="35"/>
      <c r="Z137" s="35"/>
      <c r="AA137" s="35"/>
      <c r="AB137" s="35"/>
      <c r="AC137" s="35"/>
      <c r="AD137" s="35"/>
      <c r="AE137" s="35"/>
      <c r="AR137" s="233" t="s">
        <v>286</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274</v>
      </c>
      <c r="BM137" s="233" t="s">
        <v>303</v>
      </c>
    </row>
    <row r="138" s="2" customFormat="1" ht="180.75" customHeight="1">
      <c r="A138" s="35"/>
      <c r="B138" s="36"/>
      <c r="C138" s="222" t="s">
        <v>290</v>
      </c>
      <c r="D138" s="222" t="s">
        <v>269</v>
      </c>
      <c r="E138" s="223" t="s">
        <v>552</v>
      </c>
      <c r="F138" s="224" t="s">
        <v>553</v>
      </c>
      <c r="G138" s="225" t="s">
        <v>289</v>
      </c>
      <c r="H138" s="226">
        <v>0.20000000000000001</v>
      </c>
      <c r="I138" s="227"/>
      <c r="J138" s="228">
        <f>ROUND(I138*H138,2)</f>
        <v>0</v>
      </c>
      <c r="K138" s="224" t="s">
        <v>273</v>
      </c>
      <c r="L138" s="41"/>
      <c r="M138" s="229" t="s">
        <v>1</v>
      </c>
      <c r="N138" s="230"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274</v>
      </c>
      <c r="AT138" s="233" t="s">
        <v>269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274</v>
      </c>
      <c r="BM138" s="233" t="s">
        <v>307</v>
      </c>
    </row>
    <row r="139" s="2" customFormat="1">
      <c r="A139" s="35"/>
      <c r="B139" s="36"/>
      <c r="C139" s="37"/>
      <c r="D139" s="235" t="s">
        <v>275</v>
      </c>
      <c r="E139" s="37"/>
      <c r="F139" s="236" t="s">
        <v>1789</v>
      </c>
      <c r="G139" s="37"/>
      <c r="H139" s="37"/>
      <c r="I139" s="237"/>
      <c r="J139" s="37"/>
      <c r="K139" s="37"/>
      <c r="L139" s="41"/>
      <c r="M139" s="238"/>
      <c r="N139" s="239"/>
      <c r="O139" s="88"/>
      <c r="P139" s="88"/>
      <c r="Q139" s="88"/>
      <c r="R139" s="88"/>
      <c r="S139" s="88"/>
      <c r="T139" s="89"/>
      <c r="U139" s="35"/>
      <c r="V139" s="35"/>
      <c r="W139" s="35"/>
      <c r="X139" s="35"/>
      <c r="Y139" s="35"/>
      <c r="Z139" s="35"/>
      <c r="AA139" s="35"/>
      <c r="AB139" s="35"/>
      <c r="AC139" s="35"/>
      <c r="AD139" s="35"/>
      <c r="AE139" s="35"/>
      <c r="AT139" s="14" t="s">
        <v>275</v>
      </c>
      <c r="AU139" s="14" t="s">
        <v>73</v>
      </c>
    </row>
    <row r="140" s="2" customFormat="1" ht="90" customHeight="1">
      <c r="A140" s="35"/>
      <c r="B140" s="36"/>
      <c r="C140" s="222" t="s">
        <v>309</v>
      </c>
      <c r="D140" s="222" t="s">
        <v>269</v>
      </c>
      <c r="E140" s="223" t="s">
        <v>482</v>
      </c>
      <c r="F140" s="224" t="s">
        <v>483</v>
      </c>
      <c r="G140" s="225" t="s">
        <v>279</v>
      </c>
      <c r="H140" s="226">
        <v>460</v>
      </c>
      <c r="I140" s="227"/>
      <c r="J140" s="228">
        <f>ROUND(I140*H140,2)</f>
        <v>0</v>
      </c>
      <c r="K140" s="224" t="s">
        <v>273</v>
      </c>
      <c r="L140" s="41"/>
      <c r="M140" s="229" t="s">
        <v>1</v>
      </c>
      <c r="N140" s="230"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274</v>
      </c>
      <c r="AT140" s="233" t="s">
        <v>269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274</v>
      </c>
      <c r="BM140" s="233" t="s">
        <v>310</v>
      </c>
    </row>
    <row r="141" s="2" customFormat="1">
      <c r="A141" s="35"/>
      <c r="B141" s="36"/>
      <c r="C141" s="37"/>
      <c r="D141" s="235" t="s">
        <v>275</v>
      </c>
      <c r="E141" s="37"/>
      <c r="F141" s="236" t="s">
        <v>1790</v>
      </c>
      <c r="G141" s="37"/>
      <c r="H141" s="37"/>
      <c r="I141" s="237"/>
      <c r="J141" s="37"/>
      <c r="K141" s="37"/>
      <c r="L141" s="41"/>
      <c r="M141" s="238"/>
      <c r="N141" s="239"/>
      <c r="O141" s="88"/>
      <c r="P141" s="88"/>
      <c r="Q141" s="88"/>
      <c r="R141" s="88"/>
      <c r="S141" s="88"/>
      <c r="T141" s="89"/>
      <c r="U141" s="35"/>
      <c r="V141" s="35"/>
      <c r="W141" s="35"/>
      <c r="X141" s="35"/>
      <c r="Y141" s="35"/>
      <c r="Z141" s="35"/>
      <c r="AA141" s="35"/>
      <c r="AB141" s="35"/>
      <c r="AC141" s="35"/>
      <c r="AD141" s="35"/>
      <c r="AE141" s="35"/>
      <c r="AT141" s="14" t="s">
        <v>275</v>
      </c>
      <c r="AU141" s="14" t="s">
        <v>73</v>
      </c>
    </row>
    <row r="142" s="2" customFormat="1" ht="90" customHeight="1">
      <c r="A142" s="35"/>
      <c r="B142" s="36"/>
      <c r="C142" s="222" t="s">
        <v>8</v>
      </c>
      <c r="D142" s="222" t="s">
        <v>269</v>
      </c>
      <c r="E142" s="223" t="s">
        <v>487</v>
      </c>
      <c r="F142" s="224" t="s">
        <v>488</v>
      </c>
      <c r="G142" s="225" t="s">
        <v>279</v>
      </c>
      <c r="H142" s="226">
        <v>460</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274</v>
      </c>
      <c r="AT142" s="233" t="s">
        <v>269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274</v>
      </c>
      <c r="BM142" s="233" t="s">
        <v>314</v>
      </c>
    </row>
    <row r="143" s="2" customFormat="1">
      <c r="A143" s="35"/>
      <c r="B143" s="36"/>
      <c r="C143" s="37"/>
      <c r="D143" s="235" t="s">
        <v>275</v>
      </c>
      <c r="E143" s="37"/>
      <c r="F143" s="236" t="s">
        <v>1790</v>
      </c>
      <c r="G143" s="37"/>
      <c r="H143" s="37"/>
      <c r="I143" s="237"/>
      <c r="J143" s="37"/>
      <c r="K143" s="37"/>
      <c r="L143" s="41"/>
      <c r="M143" s="238"/>
      <c r="N143" s="239"/>
      <c r="O143" s="88"/>
      <c r="P143" s="88"/>
      <c r="Q143" s="88"/>
      <c r="R143" s="88"/>
      <c r="S143" s="88"/>
      <c r="T143" s="89"/>
      <c r="U143" s="35"/>
      <c r="V143" s="35"/>
      <c r="W143" s="35"/>
      <c r="X143" s="35"/>
      <c r="Y143" s="35"/>
      <c r="Z143" s="35"/>
      <c r="AA143" s="35"/>
      <c r="AB143" s="35"/>
      <c r="AC143" s="35"/>
      <c r="AD143" s="35"/>
      <c r="AE143" s="35"/>
      <c r="AT143" s="14" t="s">
        <v>275</v>
      </c>
      <c r="AU143" s="14" t="s">
        <v>73</v>
      </c>
    </row>
    <row r="144" s="2" customFormat="1" ht="101.25" customHeight="1">
      <c r="A144" s="35"/>
      <c r="B144" s="36"/>
      <c r="C144" s="222" t="s">
        <v>316</v>
      </c>
      <c r="D144" s="222" t="s">
        <v>269</v>
      </c>
      <c r="E144" s="223" t="s">
        <v>1117</v>
      </c>
      <c r="F144" s="224" t="s">
        <v>1118</v>
      </c>
      <c r="G144" s="225" t="s">
        <v>272</v>
      </c>
      <c r="H144" s="226">
        <v>2</v>
      </c>
      <c r="I144" s="227"/>
      <c r="J144" s="228">
        <f>ROUND(I144*H144,2)</f>
        <v>0</v>
      </c>
      <c r="K144" s="224" t="s">
        <v>273</v>
      </c>
      <c r="L144" s="41"/>
      <c r="M144" s="229" t="s">
        <v>1</v>
      </c>
      <c r="N144" s="230"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274</v>
      </c>
      <c r="AT144" s="233" t="s">
        <v>269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274</v>
      </c>
      <c r="BM144" s="233" t="s">
        <v>319</v>
      </c>
    </row>
    <row r="145" s="2" customFormat="1">
      <c r="A145" s="35"/>
      <c r="B145" s="36"/>
      <c r="C145" s="37"/>
      <c r="D145" s="235" t="s">
        <v>275</v>
      </c>
      <c r="E145" s="37"/>
      <c r="F145" s="236" t="s">
        <v>1791</v>
      </c>
      <c r="G145" s="37"/>
      <c r="H145" s="37"/>
      <c r="I145" s="237"/>
      <c r="J145" s="37"/>
      <c r="K145" s="37"/>
      <c r="L145" s="41"/>
      <c r="M145" s="238"/>
      <c r="N145" s="239"/>
      <c r="O145" s="88"/>
      <c r="P145" s="88"/>
      <c r="Q145" s="88"/>
      <c r="R145" s="88"/>
      <c r="S145" s="88"/>
      <c r="T145" s="89"/>
      <c r="U145" s="35"/>
      <c r="V145" s="35"/>
      <c r="W145" s="35"/>
      <c r="X145" s="35"/>
      <c r="Y145" s="35"/>
      <c r="Z145" s="35"/>
      <c r="AA145" s="35"/>
      <c r="AB145" s="35"/>
      <c r="AC145" s="35"/>
      <c r="AD145" s="35"/>
      <c r="AE145" s="35"/>
      <c r="AT145" s="14" t="s">
        <v>275</v>
      </c>
      <c r="AU145" s="14" t="s">
        <v>73</v>
      </c>
    </row>
    <row r="146" s="2" customFormat="1" ht="114.9" customHeight="1">
      <c r="A146" s="35"/>
      <c r="B146" s="36"/>
      <c r="C146" s="222" t="s">
        <v>918</v>
      </c>
      <c r="D146" s="222" t="s">
        <v>269</v>
      </c>
      <c r="E146" s="223" t="s">
        <v>1119</v>
      </c>
      <c r="F146" s="224" t="s">
        <v>1120</v>
      </c>
      <c r="G146" s="225" t="s">
        <v>272</v>
      </c>
      <c r="H146" s="226">
        <v>10</v>
      </c>
      <c r="I146" s="227"/>
      <c r="J146" s="228">
        <f>ROUND(I146*H146,2)</f>
        <v>0</v>
      </c>
      <c r="K146" s="224" t="s">
        <v>273</v>
      </c>
      <c r="L146" s="41"/>
      <c r="M146" s="229" t="s">
        <v>1</v>
      </c>
      <c r="N146" s="230"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274</v>
      </c>
      <c r="AT146" s="233" t="s">
        <v>269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274</v>
      </c>
      <c r="BM146" s="233" t="s">
        <v>370</v>
      </c>
    </row>
    <row r="147" s="2" customFormat="1">
      <c r="A147" s="35"/>
      <c r="B147" s="36"/>
      <c r="C147" s="37"/>
      <c r="D147" s="235" t="s">
        <v>275</v>
      </c>
      <c r="E147" s="37"/>
      <c r="F147" s="236" t="s">
        <v>1792</v>
      </c>
      <c r="G147" s="37"/>
      <c r="H147" s="37"/>
      <c r="I147" s="237"/>
      <c r="J147" s="37"/>
      <c r="K147" s="37"/>
      <c r="L147" s="41"/>
      <c r="M147" s="238"/>
      <c r="N147" s="239"/>
      <c r="O147" s="88"/>
      <c r="P147" s="88"/>
      <c r="Q147" s="88"/>
      <c r="R147" s="88"/>
      <c r="S147" s="88"/>
      <c r="T147" s="89"/>
      <c r="U147" s="35"/>
      <c r="V147" s="35"/>
      <c r="W147" s="35"/>
      <c r="X147" s="35"/>
      <c r="Y147" s="35"/>
      <c r="Z147" s="35"/>
      <c r="AA147" s="35"/>
      <c r="AB147" s="35"/>
      <c r="AC147" s="35"/>
      <c r="AD147" s="35"/>
      <c r="AE147" s="35"/>
      <c r="AT147" s="14" t="s">
        <v>275</v>
      </c>
      <c r="AU147" s="14" t="s">
        <v>73</v>
      </c>
    </row>
    <row r="148" s="2" customFormat="1" ht="101.25" customHeight="1">
      <c r="A148" s="35"/>
      <c r="B148" s="36"/>
      <c r="C148" s="222" t="s">
        <v>321</v>
      </c>
      <c r="D148" s="222" t="s">
        <v>269</v>
      </c>
      <c r="E148" s="223" t="s">
        <v>300</v>
      </c>
      <c r="F148" s="224" t="s">
        <v>301</v>
      </c>
      <c r="G148" s="225" t="s">
        <v>302</v>
      </c>
      <c r="H148" s="226">
        <v>121.5</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274</v>
      </c>
      <c r="AT148" s="233" t="s">
        <v>269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274</v>
      </c>
      <c r="BM148" s="233" t="s">
        <v>324</v>
      </c>
    </row>
    <row r="149" s="2" customFormat="1" ht="111.75" customHeight="1">
      <c r="A149" s="35"/>
      <c r="B149" s="36"/>
      <c r="C149" s="222" t="s">
        <v>297</v>
      </c>
      <c r="D149" s="222" t="s">
        <v>269</v>
      </c>
      <c r="E149" s="223" t="s">
        <v>312</v>
      </c>
      <c r="F149" s="224" t="s">
        <v>313</v>
      </c>
      <c r="G149" s="225" t="s">
        <v>302</v>
      </c>
      <c r="H149" s="226">
        <v>607.5</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274</v>
      </c>
      <c r="AT149" s="233" t="s">
        <v>269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274</v>
      </c>
      <c r="BM149" s="233" t="s">
        <v>327</v>
      </c>
    </row>
    <row r="150" s="2" customFormat="1">
      <c r="A150" s="35"/>
      <c r="B150" s="36"/>
      <c r="C150" s="37"/>
      <c r="D150" s="235" t="s">
        <v>275</v>
      </c>
      <c r="E150" s="37"/>
      <c r="F150" s="236" t="s">
        <v>1793</v>
      </c>
      <c r="G150" s="37"/>
      <c r="H150" s="37"/>
      <c r="I150" s="237"/>
      <c r="J150" s="37"/>
      <c r="K150" s="37"/>
      <c r="L150" s="41"/>
      <c r="M150" s="238"/>
      <c r="N150" s="239"/>
      <c r="O150" s="88"/>
      <c r="P150" s="88"/>
      <c r="Q150" s="88"/>
      <c r="R150" s="88"/>
      <c r="S150" s="88"/>
      <c r="T150" s="89"/>
      <c r="U150" s="35"/>
      <c r="V150" s="35"/>
      <c r="W150" s="35"/>
      <c r="X150" s="35"/>
      <c r="Y150" s="35"/>
      <c r="Z150" s="35"/>
      <c r="AA150" s="35"/>
      <c r="AB150" s="35"/>
      <c r="AC150" s="35"/>
      <c r="AD150" s="35"/>
      <c r="AE150" s="35"/>
      <c r="AT150" s="14" t="s">
        <v>275</v>
      </c>
      <c r="AU150" s="14" t="s">
        <v>73</v>
      </c>
    </row>
    <row r="151" s="2" customFormat="1" ht="78" customHeight="1">
      <c r="A151" s="35"/>
      <c r="B151" s="36"/>
      <c r="C151" s="222" t="s">
        <v>328</v>
      </c>
      <c r="D151" s="222" t="s">
        <v>269</v>
      </c>
      <c r="E151" s="223" t="s">
        <v>305</v>
      </c>
      <c r="F151" s="224" t="s">
        <v>306</v>
      </c>
      <c r="G151" s="225" t="s">
        <v>302</v>
      </c>
      <c r="H151" s="226">
        <v>121.5</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274</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274</v>
      </c>
      <c r="BM151" s="233" t="s">
        <v>332</v>
      </c>
    </row>
    <row r="152" s="2" customFormat="1" ht="90" customHeight="1">
      <c r="A152" s="35"/>
      <c r="B152" s="36"/>
      <c r="C152" s="222" t="s">
        <v>303</v>
      </c>
      <c r="D152" s="222" t="s">
        <v>269</v>
      </c>
      <c r="E152" s="223" t="s">
        <v>897</v>
      </c>
      <c r="F152" s="224" t="s">
        <v>898</v>
      </c>
      <c r="G152" s="225" t="s">
        <v>272</v>
      </c>
      <c r="H152" s="226">
        <v>3</v>
      </c>
      <c r="I152" s="227"/>
      <c r="J152" s="228">
        <f>ROUND(I152*H152,2)</f>
        <v>0</v>
      </c>
      <c r="K152" s="224" t="s">
        <v>273</v>
      </c>
      <c r="L152" s="41"/>
      <c r="M152" s="229" t="s">
        <v>1</v>
      </c>
      <c r="N152" s="230"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274</v>
      </c>
      <c r="AT152" s="233" t="s">
        <v>269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274</v>
      </c>
      <c r="BM152" s="233" t="s">
        <v>407</v>
      </c>
    </row>
    <row r="153" s="2" customFormat="1">
      <c r="A153" s="35"/>
      <c r="B153" s="36"/>
      <c r="C153" s="37"/>
      <c r="D153" s="235" t="s">
        <v>275</v>
      </c>
      <c r="E153" s="37"/>
      <c r="F153" s="236" t="s">
        <v>1794</v>
      </c>
      <c r="G153" s="37"/>
      <c r="H153" s="37"/>
      <c r="I153" s="237"/>
      <c r="J153" s="37"/>
      <c r="K153" s="37"/>
      <c r="L153" s="41"/>
      <c r="M153" s="238"/>
      <c r="N153" s="239"/>
      <c r="O153" s="88"/>
      <c r="P153" s="88"/>
      <c r="Q153" s="88"/>
      <c r="R153" s="88"/>
      <c r="S153" s="88"/>
      <c r="T153" s="89"/>
      <c r="U153" s="35"/>
      <c r="V153" s="35"/>
      <c r="W153" s="35"/>
      <c r="X153" s="35"/>
      <c r="Y153" s="35"/>
      <c r="Z153" s="35"/>
      <c r="AA153" s="35"/>
      <c r="AB153" s="35"/>
      <c r="AC153" s="35"/>
      <c r="AD153" s="35"/>
      <c r="AE153" s="35"/>
      <c r="AT153" s="14" t="s">
        <v>275</v>
      </c>
      <c r="AU153" s="14" t="s">
        <v>73</v>
      </c>
    </row>
    <row r="154" s="2" customFormat="1" ht="90" customHeight="1">
      <c r="A154" s="35"/>
      <c r="B154" s="36"/>
      <c r="C154" s="222" t="s">
        <v>334</v>
      </c>
      <c r="D154" s="222" t="s">
        <v>269</v>
      </c>
      <c r="E154" s="223" t="s">
        <v>1130</v>
      </c>
      <c r="F154" s="224" t="s">
        <v>1131</v>
      </c>
      <c r="G154" s="225" t="s">
        <v>302</v>
      </c>
      <c r="H154" s="226">
        <v>0.029999999999999999</v>
      </c>
      <c r="I154" s="227"/>
      <c r="J154" s="228">
        <f>ROUND(I154*H154,2)</f>
        <v>0</v>
      </c>
      <c r="K154" s="224" t="s">
        <v>273</v>
      </c>
      <c r="L154" s="41"/>
      <c r="M154" s="229" t="s">
        <v>1</v>
      </c>
      <c r="N154" s="230"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274</v>
      </c>
      <c r="AT154" s="233" t="s">
        <v>269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274</v>
      </c>
      <c r="BM154" s="233" t="s">
        <v>335</v>
      </c>
    </row>
    <row r="155" s="2" customFormat="1">
      <c r="A155" s="35"/>
      <c r="B155" s="36"/>
      <c r="C155" s="37"/>
      <c r="D155" s="235" t="s">
        <v>275</v>
      </c>
      <c r="E155" s="37"/>
      <c r="F155" s="236" t="s">
        <v>1795</v>
      </c>
      <c r="G155" s="37"/>
      <c r="H155" s="37"/>
      <c r="I155" s="237"/>
      <c r="J155" s="37"/>
      <c r="K155" s="37"/>
      <c r="L155" s="41"/>
      <c r="M155" s="238"/>
      <c r="N155" s="239"/>
      <c r="O155" s="88"/>
      <c r="P155" s="88"/>
      <c r="Q155" s="88"/>
      <c r="R155" s="88"/>
      <c r="S155" s="88"/>
      <c r="T155" s="89"/>
      <c r="U155" s="35"/>
      <c r="V155" s="35"/>
      <c r="W155" s="35"/>
      <c r="X155" s="35"/>
      <c r="Y155" s="35"/>
      <c r="Z155" s="35"/>
      <c r="AA155" s="35"/>
      <c r="AB155" s="35"/>
      <c r="AC155" s="35"/>
      <c r="AD155" s="35"/>
      <c r="AE155" s="35"/>
      <c r="AT155" s="14" t="s">
        <v>275</v>
      </c>
      <c r="AU155" s="14" t="s">
        <v>73</v>
      </c>
    </row>
    <row r="156" s="2" customFormat="1" ht="90" customHeight="1">
      <c r="A156" s="35"/>
      <c r="B156" s="36"/>
      <c r="C156" s="222" t="s">
        <v>307</v>
      </c>
      <c r="D156" s="222" t="s">
        <v>269</v>
      </c>
      <c r="E156" s="223" t="s">
        <v>1796</v>
      </c>
      <c r="F156" s="224" t="s">
        <v>1797</v>
      </c>
      <c r="G156" s="225" t="s">
        <v>302</v>
      </c>
      <c r="H156" s="226">
        <v>121.5</v>
      </c>
      <c r="I156" s="227"/>
      <c r="J156" s="228">
        <f>ROUND(I156*H156,2)</f>
        <v>0</v>
      </c>
      <c r="K156" s="224" t="s">
        <v>273</v>
      </c>
      <c r="L156" s="41"/>
      <c r="M156" s="229" t="s">
        <v>1</v>
      </c>
      <c r="N156" s="230" t="s">
        <v>38</v>
      </c>
      <c r="O156" s="88"/>
      <c r="P156" s="231">
        <f>O156*H156</f>
        <v>0</v>
      </c>
      <c r="Q156" s="231">
        <v>0</v>
      </c>
      <c r="R156" s="231">
        <f>Q156*H156</f>
        <v>0</v>
      </c>
      <c r="S156" s="231">
        <v>0</v>
      </c>
      <c r="T156" s="232">
        <f>S156*H156</f>
        <v>0</v>
      </c>
      <c r="U156" s="35"/>
      <c r="V156" s="35"/>
      <c r="W156" s="35"/>
      <c r="X156" s="35"/>
      <c r="Y156" s="35"/>
      <c r="Z156" s="35"/>
      <c r="AA156" s="35"/>
      <c r="AB156" s="35"/>
      <c r="AC156" s="35"/>
      <c r="AD156" s="35"/>
      <c r="AE156" s="35"/>
      <c r="AR156" s="233" t="s">
        <v>274</v>
      </c>
      <c r="AT156" s="233" t="s">
        <v>269</v>
      </c>
      <c r="AU156" s="233" t="s">
        <v>73</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274</v>
      </c>
      <c r="BM156" s="233" t="s">
        <v>337</v>
      </c>
    </row>
    <row r="157" s="2" customFormat="1">
      <c r="A157" s="35"/>
      <c r="B157" s="36"/>
      <c r="C157" s="37"/>
      <c r="D157" s="235" t="s">
        <v>275</v>
      </c>
      <c r="E157" s="37"/>
      <c r="F157" s="236" t="s">
        <v>1798</v>
      </c>
      <c r="G157" s="37"/>
      <c r="H157" s="37"/>
      <c r="I157" s="237"/>
      <c r="J157" s="37"/>
      <c r="K157" s="37"/>
      <c r="L157" s="41"/>
      <c r="M157" s="238"/>
      <c r="N157" s="239"/>
      <c r="O157" s="88"/>
      <c r="P157" s="88"/>
      <c r="Q157" s="88"/>
      <c r="R157" s="88"/>
      <c r="S157" s="88"/>
      <c r="T157" s="89"/>
      <c r="U157" s="35"/>
      <c r="V157" s="35"/>
      <c r="W157" s="35"/>
      <c r="X157" s="35"/>
      <c r="Y157" s="35"/>
      <c r="Z157" s="35"/>
      <c r="AA157" s="35"/>
      <c r="AB157" s="35"/>
      <c r="AC157" s="35"/>
      <c r="AD157" s="35"/>
      <c r="AE157" s="35"/>
      <c r="AT157" s="14" t="s">
        <v>275</v>
      </c>
      <c r="AU157" s="14" t="s">
        <v>73</v>
      </c>
    </row>
    <row r="158" s="2" customFormat="1" ht="114.9" customHeight="1">
      <c r="A158" s="35"/>
      <c r="B158" s="36"/>
      <c r="C158" s="222" t="s">
        <v>7</v>
      </c>
      <c r="D158" s="222" t="s">
        <v>269</v>
      </c>
      <c r="E158" s="223" t="s">
        <v>1799</v>
      </c>
      <c r="F158" s="224" t="s">
        <v>1800</v>
      </c>
      <c r="G158" s="225" t="s">
        <v>474</v>
      </c>
      <c r="H158" s="226">
        <v>8</v>
      </c>
      <c r="I158" s="227"/>
      <c r="J158" s="228">
        <f>ROUND(I158*H158,2)</f>
        <v>0</v>
      </c>
      <c r="K158" s="224" t="s">
        <v>273</v>
      </c>
      <c r="L158" s="41"/>
      <c r="M158" s="229" t="s">
        <v>1</v>
      </c>
      <c r="N158" s="230" t="s">
        <v>38</v>
      </c>
      <c r="O158" s="88"/>
      <c r="P158" s="231">
        <f>O158*H158</f>
        <v>0</v>
      </c>
      <c r="Q158" s="231">
        <v>0</v>
      </c>
      <c r="R158" s="231">
        <f>Q158*H158</f>
        <v>0</v>
      </c>
      <c r="S158" s="231">
        <v>0</v>
      </c>
      <c r="T158" s="232">
        <f>S158*H158</f>
        <v>0</v>
      </c>
      <c r="U158" s="35"/>
      <c r="V158" s="35"/>
      <c r="W158" s="35"/>
      <c r="X158" s="35"/>
      <c r="Y158" s="35"/>
      <c r="Z158" s="35"/>
      <c r="AA158" s="35"/>
      <c r="AB158" s="35"/>
      <c r="AC158" s="35"/>
      <c r="AD158" s="35"/>
      <c r="AE158" s="35"/>
      <c r="AR158" s="233" t="s">
        <v>274</v>
      </c>
      <c r="AT158" s="233" t="s">
        <v>269</v>
      </c>
      <c r="AU158" s="233" t="s">
        <v>73</v>
      </c>
      <c r="AY158" s="14" t="s">
        <v>266</v>
      </c>
      <c r="BE158" s="234">
        <f>IF(N158="základní",J158,0)</f>
        <v>0</v>
      </c>
      <c r="BF158" s="234">
        <f>IF(N158="snížená",J158,0)</f>
        <v>0</v>
      </c>
      <c r="BG158" s="234">
        <f>IF(N158="zákl. přenesená",J158,0)</f>
        <v>0</v>
      </c>
      <c r="BH158" s="234">
        <f>IF(N158="sníž. přenesená",J158,0)</f>
        <v>0</v>
      </c>
      <c r="BI158" s="234">
        <f>IF(N158="nulová",J158,0)</f>
        <v>0</v>
      </c>
      <c r="BJ158" s="14" t="s">
        <v>81</v>
      </c>
      <c r="BK158" s="234">
        <f>ROUND(I158*H158,2)</f>
        <v>0</v>
      </c>
      <c r="BL158" s="14" t="s">
        <v>274</v>
      </c>
      <c r="BM158" s="233" t="s">
        <v>341</v>
      </c>
    </row>
    <row r="159" s="12" customFormat="1" ht="25.92" customHeight="1">
      <c r="A159" s="12"/>
      <c r="B159" s="208"/>
      <c r="C159" s="209"/>
      <c r="D159" s="210" t="s">
        <v>72</v>
      </c>
      <c r="E159" s="211" t="s">
        <v>264</v>
      </c>
      <c r="F159" s="211" t="s">
        <v>265</v>
      </c>
      <c r="G159" s="209"/>
      <c r="H159" s="209"/>
      <c r="I159" s="212"/>
      <c r="J159" s="213">
        <f>BK159</f>
        <v>0</v>
      </c>
      <c r="K159" s="209"/>
      <c r="L159" s="214"/>
      <c r="M159" s="215"/>
      <c r="N159" s="216"/>
      <c r="O159" s="216"/>
      <c r="P159" s="217">
        <f>P160+P166</f>
        <v>0</v>
      </c>
      <c r="Q159" s="216"/>
      <c r="R159" s="217">
        <f>R160+R166</f>
        <v>0.031896799999999996</v>
      </c>
      <c r="S159" s="216"/>
      <c r="T159" s="218">
        <f>T160+T166</f>
        <v>0</v>
      </c>
      <c r="U159" s="12"/>
      <c r="V159" s="12"/>
      <c r="W159" s="12"/>
      <c r="X159" s="12"/>
      <c r="Y159" s="12"/>
      <c r="Z159" s="12"/>
      <c r="AA159" s="12"/>
      <c r="AB159" s="12"/>
      <c r="AC159" s="12"/>
      <c r="AD159" s="12"/>
      <c r="AE159" s="12"/>
      <c r="AR159" s="219" t="s">
        <v>81</v>
      </c>
      <c r="AT159" s="220" t="s">
        <v>72</v>
      </c>
      <c r="AU159" s="220" t="s">
        <v>73</v>
      </c>
      <c r="AY159" s="219" t="s">
        <v>266</v>
      </c>
      <c r="BK159" s="221">
        <f>BK160+BK166</f>
        <v>0</v>
      </c>
    </row>
    <row r="160" s="12" customFormat="1" ht="22.8" customHeight="1">
      <c r="A160" s="12"/>
      <c r="B160" s="208"/>
      <c r="C160" s="209"/>
      <c r="D160" s="210" t="s">
        <v>72</v>
      </c>
      <c r="E160" s="250" t="s">
        <v>81</v>
      </c>
      <c r="F160" s="250" t="s">
        <v>1801</v>
      </c>
      <c r="G160" s="209"/>
      <c r="H160" s="209"/>
      <c r="I160" s="212"/>
      <c r="J160" s="251">
        <f>BK160</f>
        <v>0</v>
      </c>
      <c r="K160" s="209"/>
      <c r="L160" s="214"/>
      <c r="M160" s="215"/>
      <c r="N160" s="216"/>
      <c r="O160" s="216"/>
      <c r="P160" s="217">
        <f>SUM(P161:P165)</f>
        <v>0</v>
      </c>
      <c r="Q160" s="216"/>
      <c r="R160" s="217">
        <f>SUM(R161:R165)</f>
        <v>0.019199999999999998</v>
      </c>
      <c r="S160" s="216"/>
      <c r="T160" s="218">
        <f>SUM(T161:T165)</f>
        <v>0</v>
      </c>
      <c r="U160" s="12"/>
      <c r="V160" s="12"/>
      <c r="W160" s="12"/>
      <c r="X160" s="12"/>
      <c r="Y160" s="12"/>
      <c r="Z160" s="12"/>
      <c r="AA160" s="12"/>
      <c r="AB160" s="12"/>
      <c r="AC160" s="12"/>
      <c r="AD160" s="12"/>
      <c r="AE160" s="12"/>
      <c r="AR160" s="219" t="s">
        <v>81</v>
      </c>
      <c r="AT160" s="220" t="s">
        <v>72</v>
      </c>
      <c r="AU160" s="220" t="s">
        <v>81</v>
      </c>
      <c r="AY160" s="219" t="s">
        <v>266</v>
      </c>
      <c r="BK160" s="221">
        <f>SUM(BK161:BK165)</f>
        <v>0</v>
      </c>
    </row>
    <row r="161" s="2" customFormat="1" ht="37.8" customHeight="1">
      <c r="A161" s="35"/>
      <c r="B161" s="36"/>
      <c r="C161" s="222" t="s">
        <v>310</v>
      </c>
      <c r="D161" s="222" t="s">
        <v>269</v>
      </c>
      <c r="E161" s="223" t="s">
        <v>1802</v>
      </c>
      <c r="F161" s="224" t="s">
        <v>1803</v>
      </c>
      <c r="G161" s="225" t="s">
        <v>791</v>
      </c>
      <c r="H161" s="226">
        <v>9.5999999999999996</v>
      </c>
      <c r="I161" s="227"/>
      <c r="J161" s="228">
        <f>ROUND(I161*H161,2)</f>
        <v>0</v>
      </c>
      <c r="K161" s="224" t="s">
        <v>1804</v>
      </c>
      <c r="L161" s="41"/>
      <c r="M161" s="229" t="s">
        <v>1</v>
      </c>
      <c r="N161" s="230" t="s">
        <v>38</v>
      </c>
      <c r="O161" s="88"/>
      <c r="P161" s="231">
        <f>O161*H161</f>
        <v>0</v>
      </c>
      <c r="Q161" s="231">
        <v>0.002</v>
      </c>
      <c r="R161" s="231">
        <f>Q161*H161</f>
        <v>0.019199999999999998</v>
      </c>
      <c r="S161" s="231">
        <v>0</v>
      </c>
      <c r="T161" s="232">
        <f>S161*H161</f>
        <v>0</v>
      </c>
      <c r="U161" s="35"/>
      <c r="V161" s="35"/>
      <c r="W161" s="35"/>
      <c r="X161" s="35"/>
      <c r="Y161" s="35"/>
      <c r="Z161" s="35"/>
      <c r="AA161" s="35"/>
      <c r="AB161" s="35"/>
      <c r="AC161" s="35"/>
      <c r="AD161" s="35"/>
      <c r="AE161" s="35"/>
      <c r="AR161" s="233" t="s">
        <v>274</v>
      </c>
      <c r="AT161" s="233" t="s">
        <v>269</v>
      </c>
      <c r="AU161" s="233" t="s">
        <v>83</v>
      </c>
      <c r="AY161" s="14" t="s">
        <v>266</v>
      </c>
      <c r="BE161" s="234">
        <f>IF(N161="základní",J161,0)</f>
        <v>0</v>
      </c>
      <c r="BF161" s="234">
        <f>IF(N161="snížená",J161,0)</f>
        <v>0</v>
      </c>
      <c r="BG161" s="234">
        <f>IF(N161="zákl. přenesená",J161,0)</f>
        <v>0</v>
      </c>
      <c r="BH161" s="234">
        <f>IF(N161="sníž. přenesená",J161,0)</f>
        <v>0</v>
      </c>
      <c r="BI161" s="234">
        <f>IF(N161="nulová",J161,0)</f>
        <v>0</v>
      </c>
      <c r="BJ161" s="14" t="s">
        <v>81</v>
      </c>
      <c r="BK161" s="234">
        <f>ROUND(I161*H161,2)</f>
        <v>0</v>
      </c>
      <c r="BL161" s="14" t="s">
        <v>274</v>
      </c>
      <c r="BM161" s="233" t="s">
        <v>1805</v>
      </c>
    </row>
    <row r="162" s="2" customFormat="1">
      <c r="A162" s="35"/>
      <c r="B162" s="36"/>
      <c r="C162" s="37"/>
      <c r="D162" s="252" t="s">
        <v>880</v>
      </c>
      <c r="E162" s="37"/>
      <c r="F162" s="253" t="s">
        <v>1806</v>
      </c>
      <c r="G162" s="37"/>
      <c r="H162" s="37"/>
      <c r="I162" s="237"/>
      <c r="J162" s="37"/>
      <c r="K162" s="37"/>
      <c r="L162" s="41"/>
      <c r="M162" s="238"/>
      <c r="N162" s="239"/>
      <c r="O162" s="88"/>
      <c r="P162" s="88"/>
      <c r="Q162" s="88"/>
      <c r="R162" s="88"/>
      <c r="S162" s="88"/>
      <c r="T162" s="89"/>
      <c r="U162" s="35"/>
      <c r="V162" s="35"/>
      <c r="W162" s="35"/>
      <c r="X162" s="35"/>
      <c r="Y162" s="35"/>
      <c r="Z162" s="35"/>
      <c r="AA162" s="35"/>
      <c r="AB162" s="35"/>
      <c r="AC162" s="35"/>
      <c r="AD162" s="35"/>
      <c r="AE162" s="35"/>
      <c r="AT162" s="14" t="s">
        <v>880</v>
      </c>
      <c r="AU162" s="14" t="s">
        <v>83</v>
      </c>
    </row>
    <row r="163" s="2" customFormat="1">
      <c r="A163" s="35"/>
      <c r="B163" s="36"/>
      <c r="C163" s="37"/>
      <c r="D163" s="235" t="s">
        <v>275</v>
      </c>
      <c r="E163" s="37"/>
      <c r="F163" s="236" t="s">
        <v>1807</v>
      </c>
      <c r="G163" s="37"/>
      <c r="H163" s="37"/>
      <c r="I163" s="237"/>
      <c r="J163" s="37"/>
      <c r="K163" s="37"/>
      <c r="L163" s="41"/>
      <c r="M163" s="238"/>
      <c r="N163" s="239"/>
      <c r="O163" s="88"/>
      <c r="P163" s="88"/>
      <c r="Q163" s="88"/>
      <c r="R163" s="88"/>
      <c r="S163" s="88"/>
      <c r="T163" s="89"/>
      <c r="U163" s="35"/>
      <c r="V163" s="35"/>
      <c r="W163" s="35"/>
      <c r="X163" s="35"/>
      <c r="Y163" s="35"/>
      <c r="Z163" s="35"/>
      <c r="AA163" s="35"/>
      <c r="AB163" s="35"/>
      <c r="AC163" s="35"/>
      <c r="AD163" s="35"/>
      <c r="AE163" s="35"/>
      <c r="AT163" s="14" t="s">
        <v>275</v>
      </c>
      <c r="AU163" s="14" t="s">
        <v>83</v>
      </c>
    </row>
    <row r="164" s="2" customFormat="1" ht="49.05" customHeight="1">
      <c r="A164" s="35"/>
      <c r="B164" s="36"/>
      <c r="C164" s="222" t="s">
        <v>347</v>
      </c>
      <c r="D164" s="222" t="s">
        <v>269</v>
      </c>
      <c r="E164" s="223" t="s">
        <v>1808</v>
      </c>
      <c r="F164" s="224" t="s">
        <v>1809</v>
      </c>
      <c r="G164" s="225" t="s">
        <v>791</v>
      </c>
      <c r="H164" s="226">
        <v>9.5999999999999996</v>
      </c>
      <c r="I164" s="227"/>
      <c r="J164" s="228">
        <f>ROUND(I164*H164,2)</f>
        <v>0</v>
      </c>
      <c r="K164" s="224" t="s">
        <v>1804</v>
      </c>
      <c r="L164" s="41"/>
      <c r="M164" s="229" t="s">
        <v>1</v>
      </c>
      <c r="N164" s="230" t="s">
        <v>38</v>
      </c>
      <c r="O164" s="88"/>
      <c r="P164" s="231">
        <f>O164*H164</f>
        <v>0</v>
      </c>
      <c r="Q164" s="231">
        <v>0</v>
      </c>
      <c r="R164" s="231">
        <f>Q164*H164</f>
        <v>0</v>
      </c>
      <c r="S164" s="231">
        <v>0</v>
      </c>
      <c r="T164" s="232">
        <f>S164*H164</f>
        <v>0</v>
      </c>
      <c r="U164" s="35"/>
      <c r="V164" s="35"/>
      <c r="W164" s="35"/>
      <c r="X164" s="35"/>
      <c r="Y164" s="35"/>
      <c r="Z164" s="35"/>
      <c r="AA164" s="35"/>
      <c r="AB164" s="35"/>
      <c r="AC164" s="35"/>
      <c r="AD164" s="35"/>
      <c r="AE164" s="35"/>
      <c r="AR164" s="233" t="s">
        <v>274</v>
      </c>
      <c r="AT164" s="233" t="s">
        <v>269</v>
      </c>
      <c r="AU164" s="233" t="s">
        <v>83</v>
      </c>
      <c r="AY164" s="14" t="s">
        <v>266</v>
      </c>
      <c r="BE164" s="234">
        <f>IF(N164="základní",J164,0)</f>
        <v>0</v>
      </c>
      <c r="BF164" s="234">
        <f>IF(N164="snížená",J164,0)</f>
        <v>0</v>
      </c>
      <c r="BG164" s="234">
        <f>IF(N164="zákl. přenesená",J164,0)</f>
        <v>0</v>
      </c>
      <c r="BH164" s="234">
        <f>IF(N164="sníž. přenesená",J164,0)</f>
        <v>0</v>
      </c>
      <c r="BI164" s="234">
        <f>IF(N164="nulová",J164,0)</f>
        <v>0</v>
      </c>
      <c r="BJ164" s="14" t="s">
        <v>81</v>
      </c>
      <c r="BK164" s="234">
        <f>ROUND(I164*H164,2)</f>
        <v>0</v>
      </c>
      <c r="BL164" s="14" t="s">
        <v>274</v>
      </c>
      <c r="BM164" s="233" t="s">
        <v>1810</v>
      </c>
    </row>
    <row r="165" s="2" customFormat="1">
      <c r="A165" s="35"/>
      <c r="B165" s="36"/>
      <c r="C165" s="37"/>
      <c r="D165" s="252" t="s">
        <v>880</v>
      </c>
      <c r="E165" s="37"/>
      <c r="F165" s="253" t="s">
        <v>1811</v>
      </c>
      <c r="G165" s="37"/>
      <c r="H165" s="37"/>
      <c r="I165" s="237"/>
      <c r="J165" s="37"/>
      <c r="K165" s="37"/>
      <c r="L165" s="41"/>
      <c r="M165" s="238"/>
      <c r="N165" s="239"/>
      <c r="O165" s="88"/>
      <c r="P165" s="88"/>
      <c r="Q165" s="88"/>
      <c r="R165" s="88"/>
      <c r="S165" s="88"/>
      <c r="T165" s="89"/>
      <c r="U165" s="35"/>
      <c r="V165" s="35"/>
      <c r="W165" s="35"/>
      <c r="X165" s="35"/>
      <c r="Y165" s="35"/>
      <c r="Z165" s="35"/>
      <c r="AA165" s="35"/>
      <c r="AB165" s="35"/>
      <c r="AC165" s="35"/>
      <c r="AD165" s="35"/>
      <c r="AE165" s="35"/>
      <c r="AT165" s="14" t="s">
        <v>880</v>
      </c>
      <c r="AU165" s="14" t="s">
        <v>83</v>
      </c>
    </row>
    <row r="166" s="12" customFormat="1" ht="22.8" customHeight="1">
      <c r="A166" s="12"/>
      <c r="B166" s="208"/>
      <c r="C166" s="209"/>
      <c r="D166" s="210" t="s">
        <v>72</v>
      </c>
      <c r="E166" s="250" t="s">
        <v>83</v>
      </c>
      <c r="F166" s="250" t="s">
        <v>1812</v>
      </c>
      <c r="G166" s="209"/>
      <c r="H166" s="209"/>
      <c r="I166" s="212"/>
      <c r="J166" s="251">
        <f>BK166</f>
        <v>0</v>
      </c>
      <c r="K166" s="209"/>
      <c r="L166" s="214"/>
      <c r="M166" s="215"/>
      <c r="N166" s="216"/>
      <c r="O166" s="216"/>
      <c r="P166" s="217">
        <f>SUM(P167:P171)</f>
        <v>0</v>
      </c>
      <c r="Q166" s="216"/>
      <c r="R166" s="217">
        <f>SUM(R167:R171)</f>
        <v>0.012696799999999999</v>
      </c>
      <c r="S166" s="216"/>
      <c r="T166" s="218">
        <f>SUM(T167:T171)</f>
        <v>0</v>
      </c>
      <c r="U166" s="12"/>
      <c r="V166" s="12"/>
      <c r="W166" s="12"/>
      <c r="X166" s="12"/>
      <c r="Y166" s="12"/>
      <c r="Z166" s="12"/>
      <c r="AA166" s="12"/>
      <c r="AB166" s="12"/>
      <c r="AC166" s="12"/>
      <c r="AD166" s="12"/>
      <c r="AE166" s="12"/>
      <c r="AR166" s="219" t="s">
        <v>81</v>
      </c>
      <c r="AT166" s="220" t="s">
        <v>72</v>
      </c>
      <c r="AU166" s="220" t="s">
        <v>81</v>
      </c>
      <c r="AY166" s="219" t="s">
        <v>266</v>
      </c>
      <c r="BK166" s="221">
        <f>SUM(BK167:BK171)</f>
        <v>0</v>
      </c>
    </row>
    <row r="167" s="2" customFormat="1" ht="16.5" customHeight="1">
      <c r="A167" s="35"/>
      <c r="B167" s="36"/>
      <c r="C167" s="222" t="s">
        <v>314</v>
      </c>
      <c r="D167" s="222" t="s">
        <v>269</v>
      </c>
      <c r="E167" s="223" t="s">
        <v>1813</v>
      </c>
      <c r="F167" s="224" t="s">
        <v>1814</v>
      </c>
      <c r="G167" s="225" t="s">
        <v>791</v>
      </c>
      <c r="H167" s="226">
        <v>4.7199999999999998</v>
      </c>
      <c r="I167" s="227"/>
      <c r="J167" s="228">
        <f>ROUND(I167*H167,2)</f>
        <v>0</v>
      </c>
      <c r="K167" s="224" t="s">
        <v>1804</v>
      </c>
      <c r="L167" s="41"/>
      <c r="M167" s="229" t="s">
        <v>1</v>
      </c>
      <c r="N167" s="230" t="s">
        <v>38</v>
      </c>
      <c r="O167" s="88"/>
      <c r="P167" s="231">
        <f>O167*H167</f>
        <v>0</v>
      </c>
      <c r="Q167" s="231">
        <v>0.0026900000000000001</v>
      </c>
      <c r="R167" s="231">
        <f>Q167*H167</f>
        <v>0.012696799999999999</v>
      </c>
      <c r="S167" s="231">
        <v>0</v>
      </c>
      <c r="T167" s="232">
        <f>S167*H167</f>
        <v>0</v>
      </c>
      <c r="U167" s="35"/>
      <c r="V167" s="35"/>
      <c r="W167" s="35"/>
      <c r="X167" s="35"/>
      <c r="Y167" s="35"/>
      <c r="Z167" s="35"/>
      <c r="AA167" s="35"/>
      <c r="AB167" s="35"/>
      <c r="AC167" s="35"/>
      <c r="AD167" s="35"/>
      <c r="AE167" s="35"/>
      <c r="AR167" s="233" t="s">
        <v>274</v>
      </c>
      <c r="AT167" s="233" t="s">
        <v>269</v>
      </c>
      <c r="AU167" s="233" t="s">
        <v>83</v>
      </c>
      <c r="AY167" s="14" t="s">
        <v>266</v>
      </c>
      <c r="BE167" s="234">
        <f>IF(N167="základní",J167,0)</f>
        <v>0</v>
      </c>
      <c r="BF167" s="234">
        <f>IF(N167="snížená",J167,0)</f>
        <v>0</v>
      </c>
      <c r="BG167" s="234">
        <f>IF(N167="zákl. přenesená",J167,0)</f>
        <v>0</v>
      </c>
      <c r="BH167" s="234">
        <f>IF(N167="sníž. přenesená",J167,0)</f>
        <v>0</v>
      </c>
      <c r="BI167" s="234">
        <f>IF(N167="nulová",J167,0)</f>
        <v>0</v>
      </c>
      <c r="BJ167" s="14" t="s">
        <v>81</v>
      </c>
      <c r="BK167" s="234">
        <f>ROUND(I167*H167,2)</f>
        <v>0</v>
      </c>
      <c r="BL167" s="14" t="s">
        <v>274</v>
      </c>
      <c r="BM167" s="233" t="s">
        <v>1815</v>
      </c>
    </row>
    <row r="168" s="2" customFormat="1">
      <c r="A168" s="35"/>
      <c r="B168" s="36"/>
      <c r="C168" s="37"/>
      <c r="D168" s="252" t="s">
        <v>880</v>
      </c>
      <c r="E168" s="37"/>
      <c r="F168" s="253" t="s">
        <v>1816</v>
      </c>
      <c r="G168" s="37"/>
      <c r="H168" s="37"/>
      <c r="I168" s="237"/>
      <c r="J168" s="37"/>
      <c r="K168" s="37"/>
      <c r="L168" s="41"/>
      <c r="M168" s="238"/>
      <c r="N168" s="239"/>
      <c r="O168" s="88"/>
      <c r="P168" s="88"/>
      <c r="Q168" s="88"/>
      <c r="R168" s="88"/>
      <c r="S168" s="88"/>
      <c r="T168" s="89"/>
      <c r="U168" s="35"/>
      <c r="V168" s="35"/>
      <c r="W168" s="35"/>
      <c r="X168" s="35"/>
      <c r="Y168" s="35"/>
      <c r="Z168" s="35"/>
      <c r="AA168" s="35"/>
      <c r="AB168" s="35"/>
      <c r="AC168" s="35"/>
      <c r="AD168" s="35"/>
      <c r="AE168" s="35"/>
      <c r="AT168" s="14" t="s">
        <v>880</v>
      </c>
      <c r="AU168" s="14" t="s">
        <v>83</v>
      </c>
    </row>
    <row r="169" s="2" customFormat="1">
      <c r="A169" s="35"/>
      <c r="B169" s="36"/>
      <c r="C169" s="37"/>
      <c r="D169" s="235" t="s">
        <v>275</v>
      </c>
      <c r="E169" s="37"/>
      <c r="F169" s="236" t="s">
        <v>1817</v>
      </c>
      <c r="G169" s="37"/>
      <c r="H169" s="37"/>
      <c r="I169" s="237"/>
      <c r="J169" s="37"/>
      <c r="K169" s="37"/>
      <c r="L169" s="41"/>
      <c r="M169" s="238"/>
      <c r="N169" s="239"/>
      <c r="O169" s="88"/>
      <c r="P169" s="88"/>
      <c r="Q169" s="88"/>
      <c r="R169" s="88"/>
      <c r="S169" s="88"/>
      <c r="T169" s="89"/>
      <c r="U169" s="35"/>
      <c r="V169" s="35"/>
      <c r="W169" s="35"/>
      <c r="X169" s="35"/>
      <c r="Y169" s="35"/>
      <c r="Z169" s="35"/>
      <c r="AA169" s="35"/>
      <c r="AB169" s="35"/>
      <c r="AC169" s="35"/>
      <c r="AD169" s="35"/>
      <c r="AE169" s="35"/>
      <c r="AT169" s="14" t="s">
        <v>275</v>
      </c>
      <c r="AU169" s="14" t="s">
        <v>83</v>
      </c>
    </row>
    <row r="170" s="2" customFormat="1" ht="16.5" customHeight="1">
      <c r="A170" s="35"/>
      <c r="B170" s="36"/>
      <c r="C170" s="222" t="s">
        <v>356</v>
      </c>
      <c r="D170" s="222" t="s">
        <v>269</v>
      </c>
      <c r="E170" s="223" t="s">
        <v>1818</v>
      </c>
      <c r="F170" s="224" t="s">
        <v>1819</v>
      </c>
      <c r="G170" s="225" t="s">
        <v>791</v>
      </c>
      <c r="H170" s="226">
        <v>4.7199999999999998</v>
      </c>
      <c r="I170" s="227"/>
      <c r="J170" s="228">
        <f>ROUND(I170*H170,2)</f>
        <v>0</v>
      </c>
      <c r="K170" s="224" t="s">
        <v>1804</v>
      </c>
      <c r="L170" s="41"/>
      <c r="M170" s="229" t="s">
        <v>1</v>
      </c>
      <c r="N170" s="230" t="s">
        <v>38</v>
      </c>
      <c r="O170" s="88"/>
      <c r="P170" s="231">
        <f>O170*H170</f>
        <v>0</v>
      </c>
      <c r="Q170" s="231">
        <v>0</v>
      </c>
      <c r="R170" s="231">
        <f>Q170*H170</f>
        <v>0</v>
      </c>
      <c r="S170" s="231">
        <v>0</v>
      </c>
      <c r="T170" s="232">
        <f>S170*H170</f>
        <v>0</v>
      </c>
      <c r="U170" s="35"/>
      <c r="V170" s="35"/>
      <c r="W170" s="35"/>
      <c r="X170" s="35"/>
      <c r="Y170" s="35"/>
      <c r="Z170" s="35"/>
      <c r="AA170" s="35"/>
      <c r="AB170" s="35"/>
      <c r="AC170" s="35"/>
      <c r="AD170" s="35"/>
      <c r="AE170" s="35"/>
      <c r="AR170" s="233" t="s">
        <v>274</v>
      </c>
      <c r="AT170" s="233" t="s">
        <v>269</v>
      </c>
      <c r="AU170" s="233" t="s">
        <v>83</v>
      </c>
      <c r="AY170" s="14" t="s">
        <v>266</v>
      </c>
      <c r="BE170" s="234">
        <f>IF(N170="základní",J170,0)</f>
        <v>0</v>
      </c>
      <c r="BF170" s="234">
        <f>IF(N170="snížená",J170,0)</f>
        <v>0</v>
      </c>
      <c r="BG170" s="234">
        <f>IF(N170="zákl. přenesená",J170,0)</f>
        <v>0</v>
      </c>
      <c r="BH170" s="234">
        <f>IF(N170="sníž. přenesená",J170,0)</f>
        <v>0</v>
      </c>
      <c r="BI170" s="234">
        <f>IF(N170="nulová",J170,0)</f>
        <v>0</v>
      </c>
      <c r="BJ170" s="14" t="s">
        <v>81</v>
      </c>
      <c r="BK170" s="234">
        <f>ROUND(I170*H170,2)</f>
        <v>0</v>
      </c>
      <c r="BL170" s="14" t="s">
        <v>274</v>
      </c>
      <c r="BM170" s="233" t="s">
        <v>1820</v>
      </c>
    </row>
    <row r="171" s="2" customFormat="1">
      <c r="A171" s="35"/>
      <c r="B171" s="36"/>
      <c r="C171" s="37"/>
      <c r="D171" s="252" t="s">
        <v>880</v>
      </c>
      <c r="E171" s="37"/>
      <c r="F171" s="253" t="s">
        <v>1821</v>
      </c>
      <c r="G171" s="37"/>
      <c r="H171" s="37"/>
      <c r="I171" s="237"/>
      <c r="J171" s="37"/>
      <c r="K171" s="37"/>
      <c r="L171" s="41"/>
      <c r="M171" s="254"/>
      <c r="N171" s="255"/>
      <c r="O171" s="256"/>
      <c r="P171" s="256"/>
      <c r="Q171" s="256"/>
      <c r="R171" s="256"/>
      <c r="S171" s="256"/>
      <c r="T171" s="257"/>
      <c r="U171" s="35"/>
      <c r="V171" s="35"/>
      <c r="W171" s="35"/>
      <c r="X171" s="35"/>
      <c r="Y171" s="35"/>
      <c r="Z171" s="35"/>
      <c r="AA171" s="35"/>
      <c r="AB171" s="35"/>
      <c r="AC171" s="35"/>
      <c r="AD171" s="35"/>
      <c r="AE171" s="35"/>
      <c r="AT171" s="14" t="s">
        <v>880</v>
      </c>
      <c r="AU171" s="14" t="s">
        <v>83</v>
      </c>
    </row>
    <row r="172" s="2" customFormat="1" ht="6.96" customHeight="1">
      <c r="A172" s="35"/>
      <c r="B172" s="63"/>
      <c r="C172" s="64"/>
      <c r="D172" s="64"/>
      <c r="E172" s="64"/>
      <c r="F172" s="64"/>
      <c r="G172" s="64"/>
      <c r="H172" s="64"/>
      <c r="I172" s="64"/>
      <c r="J172" s="64"/>
      <c r="K172" s="64"/>
      <c r="L172" s="41"/>
      <c r="M172" s="35"/>
      <c r="O172" s="35"/>
      <c r="P172" s="35"/>
      <c r="Q172" s="35"/>
      <c r="R172" s="35"/>
      <c r="S172" s="35"/>
      <c r="T172" s="35"/>
      <c r="U172" s="35"/>
      <c r="V172" s="35"/>
      <c r="W172" s="35"/>
      <c r="X172" s="35"/>
      <c r="Y172" s="35"/>
      <c r="Z172" s="35"/>
      <c r="AA172" s="35"/>
      <c r="AB172" s="35"/>
      <c r="AC172" s="35"/>
      <c r="AD172" s="35"/>
      <c r="AE172" s="35"/>
    </row>
  </sheetData>
  <sheetProtection sheet="1" autoFilter="0" formatColumns="0" formatRows="0" objects="1" scenarios="1" spinCount="100000" saltValue="mbWSvTXPhfVoEz08Sc3PiGyJ9Ibl4/OV0cbOqkQdbzqFeGMsITqfgP/VVJu7r0ztIQjDxGa0s8Gc3sjFtgqz4g==" hashValue="1lcI8FFFRcOE8Zi9HcC9KmhQCbs6wpw6TGf1+JuizKANEWqkWezWnVCt3GSSjsWiyIjA6K9KxjHkaJZ3CBfb+g==" algorithmName="SHA-512" password="CC35"/>
  <autoFilter ref="C122:K171"/>
  <mergeCells count="12">
    <mergeCell ref="E7:H7"/>
    <mergeCell ref="E9:H9"/>
    <mergeCell ref="E11:H11"/>
    <mergeCell ref="E20:H20"/>
    <mergeCell ref="E29:H29"/>
    <mergeCell ref="E85:H85"/>
    <mergeCell ref="E87:H87"/>
    <mergeCell ref="E89:H89"/>
    <mergeCell ref="E111:H111"/>
    <mergeCell ref="E113:H113"/>
    <mergeCell ref="E115:H115"/>
    <mergeCell ref="L2:V2"/>
  </mergeCells>
  <hyperlinks>
    <hyperlink ref="F162" r:id="rId1" display="https://podminky.urs.cz/item/CS_URS_2025_01/151103101"/>
    <hyperlink ref="F165" r:id="rId2" display="https://podminky.urs.cz/item/CS_URS_2025_01/151103111"/>
    <hyperlink ref="F168" r:id="rId3" display="https://podminky.urs.cz/item/CS_URS_2025_01/274351121"/>
    <hyperlink ref="F171" r:id="rId4" display="https://podminky.urs.cz/item/CS_URS_2025_01/274351122"/>
  </hyperlinks>
  <pageMargins left="0.39375" right="0.39375" top="0.39375" bottom="0.39375" header="0" footer="0"/>
  <pageSetup paperSize="9" orientation="portrait" blackAndWhite="1" fitToHeight="100"/>
  <headerFooter>
    <oddFooter>&amp;CStrana &amp;P z &amp;N</oddFooter>
  </headerFooter>
  <drawing r:id="rId5"/>
</worksheet>
</file>

<file path=xl/worksheets/sheet1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123</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2" customFormat="1" ht="12" customHeight="1">
      <c r="A8" s="35"/>
      <c r="B8" s="41"/>
      <c r="C8" s="35"/>
      <c r="D8" s="148" t="s">
        <v>240</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0" t="s">
        <v>1822</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1" t="str">
        <f>'Rekapitulace stavby'!AN8</f>
        <v>9. 1. 2025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2"/>
      <c r="B27" s="153"/>
      <c r="C27" s="152"/>
      <c r="D27" s="152"/>
      <c r="E27" s="154" t="s">
        <v>1</v>
      </c>
      <c r="F27" s="154"/>
      <c r="G27" s="154"/>
      <c r="H27" s="154"/>
      <c r="I27" s="152"/>
      <c r="J27" s="152"/>
      <c r="K27" s="152"/>
      <c r="L27" s="155"/>
      <c r="S27" s="152"/>
      <c r="T27" s="152"/>
      <c r="U27" s="152"/>
      <c r="V27" s="152"/>
      <c r="W27" s="152"/>
      <c r="X27" s="152"/>
      <c r="Y27" s="152"/>
      <c r="Z27" s="152"/>
      <c r="AA27" s="152"/>
      <c r="AB27" s="152"/>
      <c r="AC27" s="152"/>
      <c r="AD27" s="152"/>
      <c r="AE27" s="152"/>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6"/>
      <c r="E29" s="156"/>
      <c r="F29" s="156"/>
      <c r="G29" s="156"/>
      <c r="H29" s="156"/>
      <c r="I29" s="156"/>
      <c r="J29" s="156"/>
      <c r="K29" s="156"/>
      <c r="L29" s="60"/>
      <c r="S29" s="35"/>
      <c r="T29" s="35"/>
      <c r="U29" s="35"/>
      <c r="V29" s="35"/>
      <c r="W29" s="35"/>
      <c r="X29" s="35"/>
      <c r="Y29" s="35"/>
      <c r="Z29" s="35"/>
      <c r="AA29" s="35"/>
      <c r="AB29" s="35"/>
      <c r="AC29" s="35"/>
      <c r="AD29" s="35"/>
      <c r="AE29" s="35"/>
    </row>
    <row r="30" s="2" customFormat="1" ht="25.44" customHeight="1">
      <c r="A30" s="35"/>
      <c r="B30" s="41"/>
      <c r="C30" s="35"/>
      <c r="D30" s="157" t="s">
        <v>33</v>
      </c>
      <c r="E30" s="35"/>
      <c r="F30" s="35"/>
      <c r="G30" s="35"/>
      <c r="H30" s="35"/>
      <c r="I30" s="35"/>
      <c r="J30" s="158">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14.4" customHeight="1">
      <c r="A32" s="35"/>
      <c r="B32" s="41"/>
      <c r="C32" s="35"/>
      <c r="D32" s="35"/>
      <c r="E32" s="35"/>
      <c r="F32" s="159" t="s">
        <v>35</v>
      </c>
      <c r="G32" s="35"/>
      <c r="H32" s="35"/>
      <c r="I32" s="159" t="s">
        <v>34</v>
      </c>
      <c r="J32" s="159" t="s">
        <v>36</v>
      </c>
      <c r="K32" s="35"/>
      <c r="L32" s="60"/>
      <c r="S32" s="35"/>
      <c r="T32" s="35"/>
      <c r="U32" s="35"/>
      <c r="V32" s="35"/>
      <c r="W32" s="35"/>
      <c r="X32" s="35"/>
      <c r="Y32" s="35"/>
      <c r="Z32" s="35"/>
      <c r="AA32" s="35"/>
      <c r="AB32" s="35"/>
      <c r="AC32" s="35"/>
      <c r="AD32" s="35"/>
      <c r="AE32" s="35"/>
    </row>
    <row r="33" s="2" customFormat="1" ht="14.4" customHeight="1">
      <c r="A33" s="35"/>
      <c r="B33" s="41"/>
      <c r="C33" s="35"/>
      <c r="D33" s="160" t="s">
        <v>37</v>
      </c>
      <c r="E33" s="148" t="s">
        <v>38</v>
      </c>
      <c r="F33" s="161">
        <f>ROUND((SUM(BE116:BE132)),  2)</f>
        <v>0</v>
      </c>
      <c r="G33" s="35"/>
      <c r="H33" s="35"/>
      <c r="I33" s="162">
        <v>0.20999999999999999</v>
      </c>
      <c r="J33" s="161">
        <f>ROUND(((SUM(BE116:BE132))*I33),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ROUND((SUM(BF116:BF132)),  2)</f>
        <v>0</v>
      </c>
      <c r="G34" s="35"/>
      <c r="H34" s="35"/>
      <c r="I34" s="162">
        <v>0.12</v>
      </c>
      <c r="J34" s="161">
        <f>ROUND(((SUM(BF116:BF132))*I34),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ROUND((SUM(BG116:BG132)),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ROUND((SUM(BH116:BH132)),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ROUND((SUM(BI116:BI132)),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240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12 - Práce na zařízení SEE</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9. 1. 2025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2" t="s">
        <v>243</v>
      </c>
      <c r="D94" s="183"/>
      <c r="E94" s="183"/>
      <c r="F94" s="183"/>
      <c r="G94" s="183"/>
      <c r="H94" s="183"/>
      <c r="I94" s="183"/>
      <c r="J94" s="184" t="s">
        <v>244</v>
      </c>
      <c r="K94" s="183"/>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5" t="s">
        <v>245</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246</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251</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Choceň (včetně) – Pardubice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240</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12 - Práce na zařízení SEE</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9. 1. 2025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7"/>
      <c r="B115" s="198"/>
      <c r="C115" s="199" t="s">
        <v>252</v>
      </c>
      <c r="D115" s="200" t="s">
        <v>58</v>
      </c>
      <c r="E115" s="200" t="s">
        <v>54</v>
      </c>
      <c r="F115" s="200" t="s">
        <v>55</v>
      </c>
      <c r="G115" s="200" t="s">
        <v>253</v>
      </c>
      <c r="H115" s="200" t="s">
        <v>254</v>
      </c>
      <c r="I115" s="200" t="s">
        <v>255</v>
      </c>
      <c r="J115" s="200" t="s">
        <v>244</v>
      </c>
      <c r="K115" s="201" t="s">
        <v>256</v>
      </c>
      <c r="L115" s="202"/>
      <c r="M115" s="97" t="s">
        <v>1</v>
      </c>
      <c r="N115" s="98" t="s">
        <v>37</v>
      </c>
      <c r="O115" s="98" t="s">
        <v>257</v>
      </c>
      <c r="P115" s="98" t="s">
        <v>258</v>
      </c>
      <c r="Q115" s="98" t="s">
        <v>259</v>
      </c>
      <c r="R115" s="98" t="s">
        <v>260</v>
      </c>
      <c r="S115" s="98" t="s">
        <v>261</v>
      </c>
      <c r="T115" s="99" t="s">
        <v>262</v>
      </c>
      <c r="U115" s="197"/>
      <c r="V115" s="197"/>
      <c r="W115" s="197"/>
      <c r="X115" s="197"/>
      <c r="Y115" s="197"/>
      <c r="Z115" s="197"/>
      <c r="AA115" s="197"/>
      <c r="AB115" s="197"/>
      <c r="AC115" s="197"/>
      <c r="AD115" s="197"/>
      <c r="AE115" s="197"/>
    </row>
    <row r="116" s="2" customFormat="1" ht="22.8" customHeight="1">
      <c r="A116" s="35"/>
      <c r="B116" s="36"/>
      <c r="C116" s="104" t="s">
        <v>263</v>
      </c>
      <c r="D116" s="37"/>
      <c r="E116" s="37"/>
      <c r="F116" s="37"/>
      <c r="G116" s="37"/>
      <c r="H116" s="37"/>
      <c r="I116" s="37"/>
      <c r="J116" s="203">
        <f>BK116</f>
        <v>0</v>
      </c>
      <c r="K116" s="37"/>
      <c r="L116" s="41"/>
      <c r="M116" s="100"/>
      <c r="N116" s="204"/>
      <c r="O116" s="101"/>
      <c r="P116" s="205">
        <f>SUM(P117:P132)</f>
        <v>0</v>
      </c>
      <c r="Q116" s="101"/>
      <c r="R116" s="205">
        <f>SUM(R117:R132)</f>
        <v>0</v>
      </c>
      <c r="S116" s="101"/>
      <c r="T116" s="206">
        <f>SUM(T117:T132)</f>
        <v>0</v>
      </c>
      <c r="U116" s="35"/>
      <c r="V116" s="35"/>
      <c r="W116" s="35"/>
      <c r="X116" s="35"/>
      <c r="Y116" s="35"/>
      <c r="Z116" s="35"/>
      <c r="AA116" s="35"/>
      <c r="AB116" s="35"/>
      <c r="AC116" s="35"/>
      <c r="AD116" s="35"/>
      <c r="AE116" s="35"/>
      <c r="AT116" s="14" t="s">
        <v>72</v>
      </c>
      <c r="AU116" s="14" t="s">
        <v>246</v>
      </c>
      <c r="BK116" s="207">
        <f>SUM(BK117:BK132)</f>
        <v>0</v>
      </c>
    </row>
    <row r="117" s="2" customFormat="1" ht="16.5" customHeight="1">
      <c r="A117" s="35"/>
      <c r="B117" s="36"/>
      <c r="C117" s="240" t="s">
        <v>81</v>
      </c>
      <c r="D117" s="240" t="s">
        <v>329</v>
      </c>
      <c r="E117" s="241" t="s">
        <v>1823</v>
      </c>
      <c r="F117" s="242" t="s">
        <v>1824</v>
      </c>
      <c r="G117" s="243" t="s">
        <v>272</v>
      </c>
      <c r="H117" s="244">
        <v>388</v>
      </c>
      <c r="I117" s="245"/>
      <c r="J117" s="246">
        <f>ROUND(I117*H117,2)</f>
        <v>0</v>
      </c>
      <c r="K117" s="242" t="s">
        <v>1</v>
      </c>
      <c r="L117" s="247"/>
      <c r="M117" s="248" t="s">
        <v>1</v>
      </c>
      <c r="N117" s="249" t="s">
        <v>38</v>
      </c>
      <c r="O117" s="88"/>
      <c r="P117" s="231">
        <f>O117*H117</f>
        <v>0</v>
      </c>
      <c r="Q117" s="231">
        <v>0</v>
      </c>
      <c r="R117" s="231">
        <f>Q117*H117</f>
        <v>0</v>
      </c>
      <c r="S117" s="231">
        <v>0</v>
      </c>
      <c r="T117" s="232">
        <f>S117*H117</f>
        <v>0</v>
      </c>
      <c r="U117" s="35"/>
      <c r="V117" s="35"/>
      <c r="W117" s="35"/>
      <c r="X117" s="35"/>
      <c r="Y117" s="35"/>
      <c r="Z117" s="35"/>
      <c r="AA117" s="35"/>
      <c r="AB117" s="35"/>
      <c r="AC117" s="35"/>
      <c r="AD117" s="35"/>
      <c r="AE117" s="35"/>
      <c r="AR117" s="233" t="s">
        <v>286</v>
      </c>
      <c r="AT117" s="233" t="s">
        <v>329</v>
      </c>
      <c r="AU117" s="233" t="s">
        <v>73</v>
      </c>
      <c r="AY117" s="14" t="s">
        <v>266</v>
      </c>
      <c r="BE117" s="234">
        <f>IF(N117="základní",J117,0)</f>
        <v>0</v>
      </c>
      <c r="BF117" s="234">
        <f>IF(N117="snížená",J117,0)</f>
        <v>0</v>
      </c>
      <c r="BG117" s="234">
        <f>IF(N117="zákl. přenesená",J117,0)</f>
        <v>0</v>
      </c>
      <c r="BH117" s="234">
        <f>IF(N117="sníž. přenesená",J117,0)</f>
        <v>0</v>
      </c>
      <c r="BI117" s="234">
        <f>IF(N117="nulová",J117,0)</f>
        <v>0</v>
      </c>
      <c r="BJ117" s="14" t="s">
        <v>81</v>
      </c>
      <c r="BK117" s="234">
        <f>ROUND(I117*H117,2)</f>
        <v>0</v>
      </c>
      <c r="BL117" s="14" t="s">
        <v>274</v>
      </c>
      <c r="BM117" s="233" t="s">
        <v>83</v>
      </c>
    </row>
    <row r="118" s="2" customFormat="1">
      <c r="A118" s="35"/>
      <c r="B118" s="36"/>
      <c r="C118" s="37"/>
      <c r="D118" s="235" t="s">
        <v>275</v>
      </c>
      <c r="E118" s="37"/>
      <c r="F118" s="236" t="s">
        <v>1825</v>
      </c>
      <c r="G118" s="37"/>
      <c r="H118" s="37"/>
      <c r="I118" s="237"/>
      <c r="J118" s="37"/>
      <c r="K118" s="37"/>
      <c r="L118" s="41"/>
      <c r="M118" s="238"/>
      <c r="N118" s="239"/>
      <c r="O118" s="88"/>
      <c r="P118" s="88"/>
      <c r="Q118" s="88"/>
      <c r="R118" s="88"/>
      <c r="S118" s="88"/>
      <c r="T118" s="89"/>
      <c r="U118" s="35"/>
      <c r="V118" s="35"/>
      <c r="W118" s="35"/>
      <c r="X118" s="35"/>
      <c r="Y118" s="35"/>
      <c r="Z118" s="35"/>
      <c r="AA118" s="35"/>
      <c r="AB118" s="35"/>
      <c r="AC118" s="35"/>
      <c r="AD118" s="35"/>
      <c r="AE118" s="35"/>
      <c r="AT118" s="14" t="s">
        <v>275</v>
      </c>
      <c r="AU118" s="14" t="s">
        <v>73</v>
      </c>
    </row>
    <row r="119" s="2" customFormat="1" ht="33" customHeight="1">
      <c r="A119" s="35"/>
      <c r="B119" s="36"/>
      <c r="C119" s="222" t="s">
        <v>83</v>
      </c>
      <c r="D119" s="222" t="s">
        <v>269</v>
      </c>
      <c r="E119" s="223" t="s">
        <v>1826</v>
      </c>
      <c r="F119" s="224" t="s">
        <v>1827</v>
      </c>
      <c r="G119" s="225" t="s">
        <v>272</v>
      </c>
      <c r="H119" s="226">
        <v>388</v>
      </c>
      <c r="I119" s="227"/>
      <c r="J119" s="228">
        <f>ROUND(I119*H119,2)</f>
        <v>0</v>
      </c>
      <c r="K119" s="224" t="s">
        <v>273</v>
      </c>
      <c r="L119" s="41"/>
      <c r="M119" s="229" t="s">
        <v>1</v>
      </c>
      <c r="N119" s="230" t="s">
        <v>38</v>
      </c>
      <c r="O119" s="88"/>
      <c r="P119" s="231">
        <f>O119*H119</f>
        <v>0</v>
      </c>
      <c r="Q119" s="231">
        <v>0</v>
      </c>
      <c r="R119" s="231">
        <f>Q119*H119</f>
        <v>0</v>
      </c>
      <c r="S119" s="231">
        <v>0</v>
      </c>
      <c r="T119" s="232">
        <f>S119*H119</f>
        <v>0</v>
      </c>
      <c r="U119" s="35"/>
      <c r="V119" s="35"/>
      <c r="W119" s="35"/>
      <c r="X119" s="35"/>
      <c r="Y119" s="35"/>
      <c r="Z119" s="35"/>
      <c r="AA119" s="35"/>
      <c r="AB119" s="35"/>
      <c r="AC119" s="35"/>
      <c r="AD119" s="35"/>
      <c r="AE119" s="35"/>
      <c r="AR119" s="233" t="s">
        <v>274</v>
      </c>
      <c r="AT119" s="233" t="s">
        <v>269</v>
      </c>
      <c r="AU119" s="233" t="s">
        <v>73</v>
      </c>
      <c r="AY119" s="14" t="s">
        <v>266</v>
      </c>
      <c r="BE119" s="234">
        <f>IF(N119="základní",J119,0)</f>
        <v>0</v>
      </c>
      <c r="BF119" s="234">
        <f>IF(N119="snížená",J119,0)</f>
        <v>0</v>
      </c>
      <c r="BG119" s="234">
        <f>IF(N119="zákl. přenesená",J119,0)</f>
        <v>0</v>
      </c>
      <c r="BH119" s="234">
        <f>IF(N119="sníž. přenesená",J119,0)</f>
        <v>0</v>
      </c>
      <c r="BI119" s="234">
        <f>IF(N119="nulová",J119,0)</f>
        <v>0</v>
      </c>
      <c r="BJ119" s="14" t="s">
        <v>81</v>
      </c>
      <c r="BK119" s="234">
        <f>ROUND(I119*H119,2)</f>
        <v>0</v>
      </c>
      <c r="BL119" s="14" t="s">
        <v>274</v>
      </c>
      <c r="BM119" s="233" t="s">
        <v>274</v>
      </c>
    </row>
    <row r="120" s="2" customFormat="1">
      <c r="A120" s="35"/>
      <c r="B120" s="36"/>
      <c r="C120" s="37"/>
      <c r="D120" s="235" t="s">
        <v>275</v>
      </c>
      <c r="E120" s="37"/>
      <c r="F120" s="236" t="s">
        <v>1825</v>
      </c>
      <c r="G120" s="37"/>
      <c r="H120" s="37"/>
      <c r="I120" s="237"/>
      <c r="J120" s="37"/>
      <c r="K120" s="37"/>
      <c r="L120" s="41"/>
      <c r="M120" s="238"/>
      <c r="N120" s="239"/>
      <c r="O120" s="88"/>
      <c r="P120" s="88"/>
      <c r="Q120" s="88"/>
      <c r="R120" s="88"/>
      <c r="S120" s="88"/>
      <c r="T120" s="89"/>
      <c r="U120" s="35"/>
      <c r="V120" s="35"/>
      <c r="W120" s="35"/>
      <c r="X120" s="35"/>
      <c r="Y120" s="35"/>
      <c r="Z120" s="35"/>
      <c r="AA120" s="35"/>
      <c r="AB120" s="35"/>
      <c r="AC120" s="35"/>
      <c r="AD120" s="35"/>
      <c r="AE120" s="35"/>
      <c r="AT120" s="14" t="s">
        <v>275</v>
      </c>
      <c r="AU120" s="14" t="s">
        <v>73</v>
      </c>
    </row>
    <row r="121" s="2" customFormat="1" ht="33" customHeight="1">
      <c r="A121" s="35"/>
      <c r="B121" s="36"/>
      <c r="C121" s="240" t="s">
        <v>137</v>
      </c>
      <c r="D121" s="240" t="s">
        <v>329</v>
      </c>
      <c r="E121" s="241" t="s">
        <v>1828</v>
      </c>
      <c r="F121" s="242" t="s">
        <v>1829</v>
      </c>
      <c r="G121" s="243" t="s">
        <v>272</v>
      </c>
      <c r="H121" s="244">
        <v>174</v>
      </c>
      <c r="I121" s="245"/>
      <c r="J121" s="246">
        <f>ROUND(I121*H121,2)</f>
        <v>0</v>
      </c>
      <c r="K121" s="242" t="s">
        <v>273</v>
      </c>
      <c r="L121" s="247"/>
      <c r="M121" s="248" t="s">
        <v>1</v>
      </c>
      <c r="N121" s="249" t="s">
        <v>38</v>
      </c>
      <c r="O121" s="88"/>
      <c r="P121" s="231">
        <f>O121*H121</f>
        <v>0</v>
      </c>
      <c r="Q121" s="231">
        <v>0</v>
      </c>
      <c r="R121" s="231">
        <f>Q121*H121</f>
        <v>0</v>
      </c>
      <c r="S121" s="231">
        <v>0</v>
      </c>
      <c r="T121" s="232">
        <f>S121*H121</f>
        <v>0</v>
      </c>
      <c r="U121" s="35"/>
      <c r="V121" s="35"/>
      <c r="W121" s="35"/>
      <c r="X121" s="35"/>
      <c r="Y121" s="35"/>
      <c r="Z121" s="35"/>
      <c r="AA121" s="35"/>
      <c r="AB121" s="35"/>
      <c r="AC121" s="35"/>
      <c r="AD121" s="35"/>
      <c r="AE121" s="35"/>
      <c r="AR121" s="233" t="s">
        <v>286</v>
      </c>
      <c r="AT121" s="233" t="s">
        <v>329</v>
      </c>
      <c r="AU121" s="233" t="s">
        <v>73</v>
      </c>
      <c r="AY121" s="14" t="s">
        <v>266</v>
      </c>
      <c r="BE121" s="234">
        <f>IF(N121="základní",J121,0)</f>
        <v>0</v>
      </c>
      <c r="BF121" s="234">
        <f>IF(N121="snížená",J121,0)</f>
        <v>0</v>
      </c>
      <c r="BG121" s="234">
        <f>IF(N121="zákl. přenesená",J121,0)</f>
        <v>0</v>
      </c>
      <c r="BH121" s="234">
        <f>IF(N121="sníž. přenesená",J121,0)</f>
        <v>0</v>
      </c>
      <c r="BI121" s="234">
        <f>IF(N121="nulová",J121,0)</f>
        <v>0</v>
      </c>
      <c r="BJ121" s="14" t="s">
        <v>81</v>
      </c>
      <c r="BK121" s="234">
        <f>ROUND(I121*H121,2)</f>
        <v>0</v>
      </c>
      <c r="BL121" s="14" t="s">
        <v>274</v>
      </c>
      <c r="BM121" s="233" t="s">
        <v>283</v>
      </c>
    </row>
    <row r="122" s="2" customFormat="1">
      <c r="A122" s="35"/>
      <c r="B122" s="36"/>
      <c r="C122" s="37"/>
      <c r="D122" s="235" t="s">
        <v>275</v>
      </c>
      <c r="E122" s="37"/>
      <c r="F122" s="236" t="s">
        <v>1830</v>
      </c>
      <c r="G122" s="37"/>
      <c r="H122" s="37"/>
      <c r="I122" s="237"/>
      <c r="J122" s="37"/>
      <c r="K122" s="37"/>
      <c r="L122" s="41"/>
      <c r="M122" s="238"/>
      <c r="N122" s="239"/>
      <c r="O122" s="88"/>
      <c r="P122" s="88"/>
      <c r="Q122" s="88"/>
      <c r="R122" s="88"/>
      <c r="S122" s="88"/>
      <c r="T122" s="89"/>
      <c r="U122" s="35"/>
      <c r="V122" s="35"/>
      <c r="W122" s="35"/>
      <c r="X122" s="35"/>
      <c r="Y122" s="35"/>
      <c r="Z122" s="35"/>
      <c r="AA122" s="35"/>
      <c r="AB122" s="35"/>
      <c r="AC122" s="35"/>
      <c r="AD122" s="35"/>
      <c r="AE122" s="35"/>
      <c r="AT122" s="14" t="s">
        <v>275</v>
      </c>
      <c r="AU122" s="14" t="s">
        <v>73</v>
      </c>
    </row>
    <row r="123" s="2" customFormat="1" ht="76.35" customHeight="1">
      <c r="A123" s="35"/>
      <c r="B123" s="36"/>
      <c r="C123" s="222" t="s">
        <v>274</v>
      </c>
      <c r="D123" s="222" t="s">
        <v>269</v>
      </c>
      <c r="E123" s="223" t="s">
        <v>527</v>
      </c>
      <c r="F123" s="224" t="s">
        <v>528</v>
      </c>
      <c r="G123" s="225" t="s">
        <v>272</v>
      </c>
      <c r="H123" s="226">
        <v>174</v>
      </c>
      <c r="I123" s="227"/>
      <c r="J123" s="228">
        <f>ROUND(I123*H123,2)</f>
        <v>0</v>
      </c>
      <c r="K123" s="224" t="s">
        <v>273</v>
      </c>
      <c r="L123" s="41"/>
      <c r="M123" s="229" t="s">
        <v>1</v>
      </c>
      <c r="N123" s="230" t="s">
        <v>38</v>
      </c>
      <c r="O123" s="88"/>
      <c r="P123" s="231">
        <f>O123*H123</f>
        <v>0</v>
      </c>
      <c r="Q123" s="231">
        <v>0</v>
      </c>
      <c r="R123" s="231">
        <f>Q123*H123</f>
        <v>0</v>
      </c>
      <c r="S123" s="231">
        <v>0</v>
      </c>
      <c r="T123" s="232">
        <f>S123*H123</f>
        <v>0</v>
      </c>
      <c r="U123" s="35"/>
      <c r="V123" s="35"/>
      <c r="W123" s="35"/>
      <c r="X123" s="35"/>
      <c r="Y123" s="35"/>
      <c r="Z123" s="35"/>
      <c r="AA123" s="35"/>
      <c r="AB123" s="35"/>
      <c r="AC123" s="35"/>
      <c r="AD123" s="35"/>
      <c r="AE123" s="35"/>
      <c r="AR123" s="233" t="s">
        <v>274</v>
      </c>
      <c r="AT123" s="233" t="s">
        <v>269</v>
      </c>
      <c r="AU123" s="233" t="s">
        <v>73</v>
      </c>
      <c r="AY123" s="14" t="s">
        <v>266</v>
      </c>
      <c r="BE123" s="234">
        <f>IF(N123="základní",J123,0)</f>
        <v>0</v>
      </c>
      <c r="BF123" s="234">
        <f>IF(N123="snížená",J123,0)</f>
        <v>0</v>
      </c>
      <c r="BG123" s="234">
        <f>IF(N123="zákl. přenesená",J123,0)</f>
        <v>0</v>
      </c>
      <c r="BH123" s="234">
        <f>IF(N123="sníž. přenesená",J123,0)</f>
        <v>0</v>
      </c>
      <c r="BI123" s="234">
        <f>IF(N123="nulová",J123,0)</f>
        <v>0</v>
      </c>
      <c r="BJ123" s="14" t="s">
        <v>81</v>
      </c>
      <c r="BK123" s="234">
        <f>ROUND(I123*H123,2)</f>
        <v>0</v>
      </c>
      <c r="BL123" s="14" t="s">
        <v>274</v>
      </c>
      <c r="BM123" s="233" t="s">
        <v>286</v>
      </c>
    </row>
    <row r="124" s="2" customFormat="1">
      <c r="A124" s="35"/>
      <c r="B124" s="36"/>
      <c r="C124" s="37"/>
      <c r="D124" s="235" t="s">
        <v>275</v>
      </c>
      <c r="E124" s="37"/>
      <c r="F124" s="236" t="s">
        <v>1830</v>
      </c>
      <c r="G124" s="37"/>
      <c r="H124" s="37"/>
      <c r="I124" s="237"/>
      <c r="J124" s="37"/>
      <c r="K124" s="37"/>
      <c r="L124" s="41"/>
      <c r="M124" s="238"/>
      <c r="N124" s="239"/>
      <c r="O124" s="88"/>
      <c r="P124" s="88"/>
      <c r="Q124" s="88"/>
      <c r="R124" s="88"/>
      <c r="S124" s="88"/>
      <c r="T124" s="89"/>
      <c r="U124" s="35"/>
      <c r="V124" s="35"/>
      <c r="W124" s="35"/>
      <c r="X124" s="35"/>
      <c r="Y124" s="35"/>
      <c r="Z124" s="35"/>
      <c r="AA124" s="35"/>
      <c r="AB124" s="35"/>
      <c r="AC124" s="35"/>
      <c r="AD124" s="35"/>
      <c r="AE124" s="35"/>
      <c r="AT124" s="14" t="s">
        <v>275</v>
      </c>
      <c r="AU124" s="14" t="s">
        <v>73</v>
      </c>
    </row>
    <row r="125" s="2" customFormat="1" ht="33" customHeight="1">
      <c r="A125" s="35"/>
      <c r="B125" s="36"/>
      <c r="C125" s="240" t="s">
        <v>267</v>
      </c>
      <c r="D125" s="240" t="s">
        <v>329</v>
      </c>
      <c r="E125" s="241" t="s">
        <v>1831</v>
      </c>
      <c r="F125" s="242" t="s">
        <v>1832</v>
      </c>
      <c r="G125" s="243" t="s">
        <v>272</v>
      </c>
      <c r="H125" s="244">
        <v>12</v>
      </c>
      <c r="I125" s="245"/>
      <c r="J125" s="246">
        <f>ROUND(I125*H125,2)</f>
        <v>0</v>
      </c>
      <c r="K125" s="242" t="s">
        <v>273</v>
      </c>
      <c r="L125" s="247"/>
      <c r="M125" s="248" t="s">
        <v>1</v>
      </c>
      <c r="N125" s="249"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286</v>
      </c>
      <c r="AT125" s="233" t="s">
        <v>329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274</v>
      </c>
      <c r="BM125" s="233" t="s">
        <v>290</v>
      </c>
    </row>
    <row r="126" s="2" customFormat="1">
      <c r="A126" s="35"/>
      <c r="B126" s="36"/>
      <c r="C126" s="37"/>
      <c r="D126" s="235" t="s">
        <v>275</v>
      </c>
      <c r="E126" s="37"/>
      <c r="F126" s="236" t="s">
        <v>1833</v>
      </c>
      <c r="G126" s="37"/>
      <c r="H126" s="37"/>
      <c r="I126" s="237"/>
      <c r="J126" s="37"/>
      <c r="K126" s="37"/>
      <c r="L126" s="41"/>
      <c r="M126" s="238"/>
      <c r="N126" s="239"/>
      <c r="O126" s="88"/>
      <c r="P126" s="88"/>
      <c r="Q126" s="88"/>
      <c r="R126" s="88"/>
      <c r="S126" s="88"/>
      <c r="T126" s="89"/>
      <c r="U126" s="35"/>
      <c r="V126" s="35"/>
      <c r="W126" s="35"/>
      <c r="X126" s="35"/>
      <c r="Y126" s="35"/>
      <c r="Z126" s="35"/>
      <c r="AA126" s="35"/>
      <c r="AB126" s="35"/>
      <c r="AC126" s="35"/>
      <c r="AD126" s="35"/>
      <c r="AE126" s="35"/>
      <c r="AT126" s="14" t="s">
        <v>275</v>
      </c>
      <c r="AU126" s="14" t="s">
        <v>73</v>
      </c>
    </row>
    <row r="127" s="2" customFormat="1" ht="76.35" customHeight="1">
      <c r="A127" s="35"/>
      <c r="B127" s="36"/>
      <c r="C127" s="222" t="s">
        <v>283</v>
      </c>
      <c r="D127" s="222" t="s">
        <v>269</v>
      </c>
      <c r="E127" s="223" t="s">
        <v>1834</v>
      </c>
      <c r="F127" s="224" t="s">
        <v>1835</v>
      </c>
      <c r="G127" s="225" t="s">
        <v>272</v>
      </c>
      <c r="H127" s="226">
        <v>12</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274</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274</v>
      </c>
      <c r="BM127" s="233" t="s">
        <v>8</v>
      </c>
    </row>
    <row r="128" s="2" customFormat="1">
      <c r="A128" s="35"/>
      <c r="B128" s="36"/>
      <c r="C128" s="37"/>
      <c r="D128" s="235" t="s">
        <v>275</v>
      </c>
      <c r="E128" s="37"/>
      <c r="F128" s="236" t="s">
        <v>1833</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275</v>
      </c>
      <c r="AU128" s="14" t="s">
        <v>73</v>
      </c>
    </row>
    <row r="129" s="2" customFormat="1" ht="33" customHeight="1">
      <c r="A129" s="35"/>
      <c r="B129" s="36"/>
      <c r="C129" s="240" t="s">
        <v>917</v>
      </c>
      <c r="D129" s="240" t="s">
        <v>329</v>
      </c>
      <c r="E129" s="241" t="s">
        <v>1836</v>
      </c>
      <c r="F129" s="242" t="s">
        <v>1837</v>
      </c>
      <c r="G129" s="243" t="s">
        <v>272</v>
      </c>
      <c r="H129" s="244">
        <v>16</v>
      </c>
      <c r="I129" s="245"/>
      <c r="J129" s="246">
        <f>ROUND(I129*H129,2)</f>
        <v>0</v>
      </c>
      <c r="K129" s="242" t="s">
        <v>273</v>
      </c>
      <c r="L129" s="247"/>
      <c r="M129" s="248" t="s">
        <v>1</v>
      </c>
      <c r="N129" s="249"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286</v>
      </c>
      <c r="AT129" s="233" t="s">
        <v>329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274</v>
      </c>
      <c r="BM129" s="233" t="s">
        <v>918</v>
      </c>
    </row>
    <row r="130" s="2" customFormat="1">
      <c r="A130" s="35"/>
      <c r="B130" s="36"/>
      <c r="C130" s="37"/>
      <c r="D130" s="235" t="s">
        <v>275</v>
      </c>
      <c r="E130" s="37"/>
      <c r="F130" s="236" t="s">
        <v>1838</v>
      </c>
      <c r="G130" s="37"/>
      <c r="H130" s="37"/>
      <c r="I130" s="237"/>
      <c r="J130" s="37"/>
      <c r="K130" s="37"/>
      <c r="L130" s="41"/>
      <c r="M130" s="238"/>
      <c r="N130" s="239"/>
      <c r="O130" s="88"/>
      <c r="P130" s="88"/>
      <c r="Q130" s="88"/>
      <c r="R130" s="88"/>
      <c r="S130" s="88"/>
      <c r="T130" s="89"/>
      <c r="U130" s="35"/>
      <c r="V130" s="35"/>
      <c r="W130" s="35"/>
      <c r="X130" s="35"/>
      <c r="Y130" s="35"/>
      <c r="Z130" s="35"/>
      <c r="AA130" s="35"/>
      <c r="AB130" s="35"/>
      <c r="AC130" s="35"/>
      <c r="AD130" s="35"/>
      <c r="AE130" s="35"/>
      <c r="AT130" s="14" t="s">
        <v>275</v>
      </c>
      <c r="AU130" s="14" t="s">
        <v>73</v>
      </c>
    </row>
    <row r="131" s="2" customFormat="1" ht="76.35" customHeight="1">
      <c r="A131" s="35"/>
      <c r="B131" s="36"/>
      <c r="C131" s="222" t="s">
        <v>286</v>
      </c>
      <c r="D131" s="222" t="s">
        <v>269</v>
      </c>
      <c r="E131" s="223" t="s">
        <v>1839</v>
      </c>
      <c r="F131" s="224" t="s">
        <v>1840</v>
      </c>
      <c r="G131" s="225" t="s">
        <v>272</v>
      </c>
      <c r="H131" s="226">
        <v>16</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274</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274</v>
      </c>
      <c r="BM131" s="233" t="s">
        <v>297</v>
      </c>
    </row>
    <row r="132" s="2" customFormat="1">
      <c r="A132" s="35"/>
      <c r="B132" s="36"/>
      <c r="C132" s="37"/>
      <c r="D132" s="235" t="s">
        <v>275</v>
      </c>
      <c r="E132" s="37"/>
      <c r="F132" s="236" t="s">
        <v>1841</v>
      </c>
      <c r="G132" s="37"/>
      <c r="H132" s="37"/>
      <c r="I132" s="237"/>
      <c r="J132" s="37"/>
      <c r="K132" s="37"/>
      <c r="L132" s="41"/>
      <c r="M132" s="254"/>
      <c r="N132" s="255"/>
      <c r="O132" s="256"/>
      <c r="P132" s="256"/>
      <c r="Q132" s="256"/>
      <c r="R132" s="256"/>
      <c r="S132" s="256"/>
      <c r="T132" s="257"/>
      <c r="U132" s="35"/>
      <c r="V132" s="35"/>
      <c r="W132" s="35"/>
      <c r="X132" s="35"/>
      <c r="Y132" s="35"/>
      <c r="Z132" s="35"/>
      <c r="AA132" s="35"/>
      <c r="AB132" s="35"/>
      <c r="AC132" s="35"/>
      <c r="AD132" s="35"/>
      <c r="AE132" s="35"/>
      <c r="AT132" s="14" t="s">
        <v>275</v>
      </c>
      <c r="AU132" s="14" t="s">
        <v>73</v>
      </c>
    </row>
    <row r="133" s="2" customFormat="1" ht="6.96" customHeight="1">
      <c r="A133" s="35"/>
      <c r="B133" s="63"/>
      <c r="C133" s="64"/>
      <c r="D133" s="64"/>
      <c r="E133" s="64"/>
      <c r="F133" s="64"/>
      <c r="G133" s="64"/>
      <c r="H133" s="64"/>
      <c r="I133" s="64"/>
      <c r="J133" s="64"/>
      <c r="K133" s="64"/>
      <c r="L133" s="41"/>
      <c r="M133" s="35"/>
      <c r="O133" s="35"/>
      <c r="P133" s="35"/>
      <c r="Q133" s="35"/>
      <c r="R133" s="35"/>
      <c r="S133" s="35"/>
      <c r="T133" s="35"/>
      <c r="U133" s="35"/>
      <c r="V133" s="35"/>
      <c r="W133" s="35"/>
      <c r="X133" s="35"/>
      <c r="Y133" s="35"/>
      <c r="Z133" s="35"/>
      <c r="AA133" s="35"/>
      <c r="AB133" s="35"/>
      <c r="AC133" s="35"/>
      <c r="AD133" s="35"/>
      <c r="AE133" s="35"/>
    </row>
  </sheetData>
  <sheetProtection sheet="1" autoFilter="0" formatColumns="0" formatRows="0" objects="1" scenarios="1" spinCount="100000" saltValue="5hrtFCiafG6YXhyfds+c/7HTjx5CTvzAg/Irud1kw8wEEdEFBlSC7BtFGqrRgisvSFIGjv1XpAiBIXrQkvAB5g==" hashValue="VZaLkAr/ZbSURgXnNBfk+RIC/XzNwWW3Tt3Tkl0WnnaGsaPpPsajNEkzvDaz7GV0RDdYDuwNqJDQFySHnFJCeQ==" algorithmName="SHA-512" password="CC35"/>
  <autoFilter ref="C115:K132"/>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126</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2" customFormat="1" ht="12" customHeight="1">
      <c r="A8" s="35"/>
      <c r="B8" s="41"/>
      <c r="C8" s="35"/>
      <c r="D8" s="148" t="s">
        <v>240</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0" t="s">
        <v>1842</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1" t="str">
        <f>'Rekapitulace stavby'!AN8</f>
        <v>9. 1. 2025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2"/>
      <c r="B27" s="153"/>
      <c r="C27" s="152"/>
      <c r="D27" s="152"/>
      <c r="E27" s="154" t="s">
        <v>1</v>
      </c>
      <c r="F27" s="154"/>
      <c r="G27" s="154"/>
      <c r="H27" s="154"/>
      <c r="I27" s="152"/>
      <c r="J27" s="152"/>
      <c r="K27" s="152"/>
      <c r="L27" s="155"/>
      <c r="S27" s="152"/>
      <c r="T27" s="152"/>
      <c r="U27" s="152"/>
      <c r="V27" s="152"/>
      <c r="W27" s="152"/>
      <c r="X27" s="152"/>
      <c r="Y27" s="152"/>
      <c r="Z27" s="152"/>
      <c r="AA27" s="152"/>
      <c r="AB27" s="152"/>
      <c r="AC27" s="152"/>
      <c r="AD27" s="152"/>
      <c r="AE27" s="152"/>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6"/>
      <c r="E29" s="156"/>
      <c r="F29" s="156"/>
      <c r="G29" s="156"/>
      <c r="H29" s="156"/>
      <c r="I29" s="156"/>
      <c r="J29" s="156"/>
      <c r="K29" s="156"/>
      <c r="L29" s="60"/>
      <c r="S29" s="35"/>
      <c r="T29" s="35"/>
      <c r="U29" s="35"/>
      <c r="V29" s="35"/>
      <c r="W29" s="35"/>
      <c r="X29" s="35"/>
      <c r="Y29" s="35"/>
      <c r="Z29" s="35"/>
      <c r="AA29" s="35"/>
      <c r="AB29" s="35"/>
      <c r="AC29" s="35"/>
      <c r="AD29" s="35"/>
      <c r="AE29" s="35"/>
    </row>
    <row r="30" s="2" customFormat="1" ht="25.44" customHeight="1">
      <c r="A30" s="35"/>
      <c r="B30" s="41"/>
      <c r="C30" s="35"/>
      <c r="D30" s="157" t="s">
        <v>33</v>
      </c>
      <c r="E30" s="35"/>
      <c r="F30" s="35"/>
      <c r="G30" s="35"/>
      <c r="H30" s="35"/>
      <c r="I30" s="35"/>
      <c r="J30" s="158">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14.4" customHeight="1">
      <c r="A32" s="35"/>
      <c r="B32" s="41"/>
      <c r="C32" s="35"/>
      <c r="D32" s="35"/>
      <c r="E32" s="35"/>
      <c r="F32" s="159" t="s">
        <v>35</v>
      </c>
      <c r="G32" s="35"/>
      <c r="H32" s="35"/>
      <c r="I32" s="159" t="s">
        <v>34</v>
      </c>
      <c r="J32" s="159" t="s">
        <v>36</v>
      </c>
      <c r="K32" s="35"/>
      <c r="L32" s="60"/>
      <c r="S32" s="35"/>
      <c r="T32" s="35"/>
      <c r="U32" s="35"/>
      <c r="V32" s="35"/>
      <c r="W32" s="35"/>
      <c r="X32" s="35"/>
      <c r="Y32" s="35"/>
      <c r="Z32" s="35"/>
      <c r="AA32" s="35"/>
      <c r="AB32" s="35"/>
      <c r="AC32" s="35"/>
      <c r="AD32" s="35"/>
      <c r="AE32" s="35"/>
    </row>
    <row r="33" s="2" customFormat="1" ht="14.4" customHeight="1">
      <c r="A33" s="35"/>
      <c r="B33" s="41"/>
      <c r="C33" s="35"/>
      <c r="D33" s="160" t="s">
        <v>37</v>
      </c>
      <c r="E33" s="148" t="s">
        <v>38</v>
      </c>
      <c r="F33" s="161">
        <f>ROUND((SUM(BE116:BE197)),  2)</f>
        <v>0</v>
      </c>
      <c r="G33" s="35"/>
      <c r="H33" s="35"/>
      <c r="I33" s="162">
        <v>0.20999999999999999</v>
      </c>
      <c r="J33" s="161">
        <f>ROUND(((SUM(BE116:BE197))*I33),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ROUND((SUM(BF116:BF197)),  2)</f>
        <v>0</v>
      </c>
      <c r="G34" s="35"/>
      <c r="H34" s="35"/>
      <c r="I34" s="162">
        <v>0.12</v>
      </c>
      <c r="J34" s="161">
        <f>ROUND(((SUM(BF116:BF197))*I34),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ROUND((SUM(BG116:BG197)),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ROUND((SUM(BH116:BH197)),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ROUND((SUM(BI116:BI197)),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240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13 - Materiál objednatele - NEOCEŇOVAT</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9. 1. 2025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2" t="s">
        <v>243</v>
      </c>
      <c r="D94" s="183"/>
      <c r="E94" s="183"/>
      <c r="F94" s="183"/>
      <c r="G94" s="183"/>
      <c r="H94" s="183"/>
      <c r="I94" s="183"/>
      <c r="J94" s="184" t="s">
        <v>244</v>
      </c>
      <c r="K94" s="183"/>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5" t="s">
        <v>245</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246</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251</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Choceň (včetně) – Pardubice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240</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13 - Materiál objednatele - NEOCEŇOVAT</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9. 1. 2025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7"/>
      <c r="B115" s="198"/>
      <c r="C115" s="199" t="s">
        <v>252</v>
      </c>
      <c r="D115" s="200" t="s">
        <v>58</v>
      </c>
      <c r="E115" s="200" t="s">
        <v>54</v>
      </c>
      <c r="F115" s="200" t="s">
        <v>55</v>
      </c>
      <c r="G115" s="200" t="s">
        <v>253</v>
      </c>
      <c r="H115" s="200" t="s">
        <v>254</v>
      </c>
      <c r="I115" s="200" t="s">
        <v>255</v>
      </c>
      <c r="J115" s="200" t="s">
        <v>244</v>
      </c>
      <c r="K115" s="201" t="s">
        <v>256</v>
      </c>
      <c r="L115" s="202"/>
      <c r="M115" s="97" t="s">
        <v>1</v>
      </c>
      <c r="N115" s="98" t="s">
        <v>37</v>
      </c>
      <c r="O115" s="98" t="s">
        <v>257</v>
      </c>
      <c r="P115" s="98" t="s">
        <v>258</v>
      </c>
      <c r="Q115" s="98" t="s">
        <v>259</v>
      </c>
      <c r="R115" s="98" t="s">
        <v>260</v>
      </c>
      <c r="S115" s="98" t="s">
        <v>261</v>
      </c>
      <c r="T115" s="99" t="s">
        <v>262</v>
      </c>
      <c r="U115" s="197"/>
      <c r="V115" s="197"/>
      <c r="W115" s="197"/>
      <c r="X115" s="197"/>
      <c r="Y115" s="197"/>
      <c r="Z115" s="197"/>
      <c r="AA115" s="197"/>
      <c r="AB115" s="197"/>
      <c r="AC115" s="197"/>
      <c r="AD115" s="197"/>
      <c r="AE115" s="197"/>
    </row>
    <row r="116" s="2" customFormat="1" ht="22.8" customHeight="1">
      <c r="A116" s="35"/>
      <c r="B116" s="36"/>
      <c r="C116" s="104" t="s">
        <v>263</v>
      </c>
      <c r="D116" s="37"/>
      <c r="E116" s="37"/>
      <c r="F116" s="37"/>
      <c r="G116" s="37"/>
      <c r="H116" s="37"/>
      <c r="I116" s="37"/>
      <c r="J116" s="203">
        <f>BK116</f>
        <v>0</v>
      </c>
      <c r="K116" s="37"/>
      <c r="L116" s="41"/>
      <c r="M116" s="100"/>
      <c r="N116" s="204"/>
      <c r="O116" s="101"/>
      <c r="P116" s="205">
        <f>SUM(P117:P197)</f>
        <v>0</v>
      </c>
      <c r="Q116" s="101"/>
      <c r="R116" s="205">
        <f>SUM(R117:R197)</f>
        <v>1389.1396299999999</v>
      </c>
      <c r="S116" s="101"/>
      <c r="T116" s="206">
        <f>SUM(T117:T197)</f>
        <v>0</v>
      </c>
      <c r="U116" s="35"/>
      <c r="V116" s="35"/>
      <c r="W116" s="35"/>
      <c r="X116" s="35"/>
      <c r="Y116" s="35"/>
      <c r="Z116" s="35"/>
      <c r="AA116" s="35"/>
      <c r="AB116" s="35"/>
      <c r="AC116" s="35"/>
      <c r="AD116" s="35"/>
      <c r="AE116" s="35"/>
      <c r="AT116" s="14" t="s">
        <v>72</v>
      </c>
      <c r="AU116" s="14" t="s">
        <v>246</v>
      </c>
      <c r="BK116" s="207">
        <f>SUM(BK117:BK197)</f>
        <v>0</v>
      </c>
    </row>
    <row r="117" s="2" customFormat="1" ht="16.5" customHeight="1">
      <c r="A117" s="35"/>
      <c r="B117" s="36"/>
      <c r="C117" s="240" t="s">
        <v>81</v>
      </c>
      <c r="D117" s="240" t="s">
        <v>329</v>
      </c>
      <c r="E117" s="241" t="s">
        <v>1843</v>
      </c>
      <c r="F117" s="242" t="s">
        <v>1844</v>
      </c>
      <c r="G117" s="243" t="s">
        <v>279</v>
      </c>
      <c r="H117" s="244">
        <v>5725</v>
      </c>
      <c r="I117" s="245"/>
      <c r="J117" s="246">
        <f>ROUND(I117*H117,2)</f>
        <v>0</v>
      </c>
      <c r="K117" s="242" t="s">
        <v>273</v>
      </c>
      <c r="L117" s="247"/>
      <c r="M117" s="248" t="s">
        <v>1</v>
      </c>
      <c r="N117" s="249" t="s">
        <v>38</v>
      </c>
      <c r="O117" s="88"/>
      <c r="P117" s="231">
        <f>O117*H117</f>
        <v>0</v>
      </c>
      <c r="Q117" s="231">
        <v>0.06003</v>
      </c>
      <c r="R117" s="231">
        <f>Q117*H117</f>
        <v>343.67174999999997</v>
      </c>
      <c r="S117" s="231">
        <v>0</v>
      </c>
      <c r="T117" s="232">
        <f>S117*H117</f>
        <v>0</v>
      </c>
      <c r="U117" s="35"/>
      <c r="V117" s="35"/>
      <c r="W117" s="35"/>
      <c r="X117" s="35"/>
      <c r="Y117" s="35"/>
      <c r="Z117" s="35"/>
      <c r="AA117" s="35"/>
      <c r="AB117" s="35"/>
      <c r="AC117" s="35"/>
      <c r="AD117" s="35"/>
      <c r="AE117" s="35"/>
      <c r="AR117" s="233" t="s">
        <v>286</v>
      </c>
      <c r="AT117" s="233" t="s">
        <v>329</v>
      </c>
      <c r="AU117" s="233" t="s">
        <v>73</v>
      </c>
      <c r="AY117" s="14" t="s">
        <v>266</v>
      </c>
      <c r="BE117" s="234">
        <f>IF(N117="základní",J117,0)</f>
        <v>0</v>
      </c>
      <c r="BF117" s="234">
        <f>IF(N117="snížená",J117,0)</f>
        <v>0</v>
      </c>
      <c r="BG117" s="234">
        <f>IF(N117="zákl. přenesená",J117,0)</f>
        <v>0</v>
      </c>
      <c r="BH117" s="234">
        <f>IF(N117="sníž. přenesená",J117,0)</f>
        <v>0</v>
      </c>
      <c r="BI117" s="234">
        <f>IF(N117="nulová",J117,0)</f>
        <v>0</v>
      </c>
      <c r="BJ117" s="14" t="s">
        <v>81</v>
      </c>
      <c r="BK117" s="234">
        <f>ROUND(I117*H117,2)</f>
        <v>0</v>
      </c>
      <c r="BL117" s="14" t="s">
        <v>274</v>
      </c>
      <c r="BM117" s="233" t="s">
        <v>83</v>
      </c>
    </row>
    <row r="118" s="2" customFormat="1">
      <c r="A118" s="35"/>
      <c r="B118" s="36"/>
      <c r="C118" s="37"/>
      <c r="D118" s="235" t="s">
        <v>275</v>
      </c>
      <c r="E118" s="37"/>
      <c r="F118" s="236" t="s">
        <v>1845</v>
      </c>
      <c r="G118" s="37"/>
      <c r="H118" s="37"/>
      <c r="I118" s="237"/>
      <c r="J118" s="37"/>
      <c r="K118" s="37"/>
      <c r="L118" s="41"/>
      <c r="M118" s="238"/>
      <c r="N118" s="239"/>
      <c r="O118" s="88"/>
      <c r="P118" s="88"/>
      <c r="Q118" s="88"/>
      <c r="R118" s="88"/>
      <c r="S118" s="88"/>
      <c r="T118" s="89"/>
      <c r="U118" s="35"/>
      <c r="V118" s="35"/>
      <c r="W118" s="35"/>
      <c r="X118" s="35"/>
      <c r="Y118" s="35"/>
      <c r="Z118" s="35"/>
      <c r="AA118" s="35"/>
      <c r="AB118" s="35"/>
      <c r="AC118" s="35"/>
      <c r="AD118" s="35"/>
      <c r="AE118" s="35"/>
      <c r="AT118" s="14" t="s">
        <v>275</v>
      </c>
      <c r="AU118" s="14" t="s">
        <v>73</v>
      </c>
    </row>
    <row r="119" s="2" customFormat="1" ht="24.15" customHeight="1">
      <c r="A119" s="35"/>
      <c r="B119" s="36"/>
      <c r="C119" s="240" t="s">
        <v>83</v>
      </c>
      <c r="D119" s="240" t="s">
        <v>329</v>
      </c>
      <c r="E119" s="241" t="s">
        <v>1846</v>
      </c>
      <c r="F119" s="242" t="s">
        <v>1847</v>
      </c>
      <c r="G119" s="243" t="s">
        <v>272</v>
      </c>
      <c r="H119" s="244">
        <v>76</v>
      </c>
      <c r="I119" s="245"/>
      <c r="J119" s="246">
        <f>ROUND(I119*H119,2)</f>
        <v>0</v>
      </c>
      <c r="K119" s="242" t="s">
        <v>273</v>
      </c>
      <c r="L119" s="247"/>
      <c r="M119" s="248" t="s">
        <v>1</v>
      </c>
      <c r="N119" s="249" t="s">
        <v>38</v>
      </c>
      <c r="O119" s="88"/>
      <c r="P119" s="231">
        <f>O119*H119</f>
        <v>0</v>
      </c>
      <c r="Q119" s="231">
        <v>0.28093000000000001</v>
      </c>
      <c r="R119" s="231">
        <f>Q119*H119</f>
        <v>21.350680000000001</v>
      </c>
      <c r="S119" s="231">
        <v>0</v>
      </c>
      <c r="T119" s="232">
        <f>S119*H119</f>
        <v>0</v>
      </c>
      <c r="U119" s="35"/>
      <c r="V119" s="35"/>
      <c r="W119" s="35"/>
      <c r="X119" s="35"/>
      <c r="Y119" s="35"/>
      <c r="Z119" s="35"/>
      <c r="AA119" s="35"/>
      <c r="AB119" s="35"/>
      <c r="AC119" s="35"/>
      <c r="AD119" s="35"/>
      <c r="AE119" s="35"/>
      <c r="AR119" s="233" t="s">
        <v>286</v>
      </c>
      <c r="AT119" s="233" t="s">
        <v>329</v>
      </c>
      <c r="AU119" s="233" t="s">
        <v>73</v>
      </c>
      <c r="AY119" s="14" t="s">
        <v>266</v>
      </c>
      <c r="BE119" s="234">
        <f>IF(N119="základní",J119,0)</f>
        <v>0</v>
      </c>
      <c r="BF119" s="234">
        <f>IF(N119="snížená",J119,0)</f>
        <v>0</v>
      </c>
      <c r="BG119" s="234">
        <f>IF(N119="zákl. přenesená",J119,0)</f>
        <v>0</v>
      </c>
      <c r="BH119" s="234">
        <f>IF(N119="sníž. přenesená",J119,0)</f>
        <v>0</v>
      </c>
      <c r="BI119" s="234">
        <f>IF(N119="nulová",J119,0)</f>
        <v>0</v>
      </c>
      <c r="BJ119" s="14" t="s">
        <v>81</v>
      </c>
      <c r="BK119" s="234">
        <f>ROUND(I119*H119,2)</f>
        <v>0</v>
      </c>
      <c r="BL119" s="14" t="s">
        <v>274</v>
      </c>
      <c r="BM119" s="233" t="s">
        <v>274</v>
      </c>
    </row>
    <row r="120" s="2" customFormat="1">
      <c r="A120" s="35"/>
      <c r="B120" s="36"/>
      <c r="C120" s="37"/>
      <c r="D120" s="235" t="s">
        <v>275</v>
      </c>
      <c r="E120" s="37"/>
      <c r="F120" s="236" t="s">
        <v>1845</v>
      </c>
      <c r="G120" s="37"/>
      <c r="H120" s="37"/>
      <c r="I120" s="237"/>
      <c r="J120" s="37"/>
      <c r="K120" s="37"/>
      <c r="L120" s="41"/>
      <c r="M120" s="238"/>
      <c r="N120" s="239"/>
      <c r="O120" s="88"/>
      <c r="P120" s="88"/>
      <c r="Q120" s="88"/>
      <c r="R120" s="88"/>
      <c r="S120" s="88"/>
      <c r="T120" s="89"/>
      <c r="U120" s="35"/>
      <c r="V120" s="35"/>
      <c r="W120" s="35"/>
      <c r="X120" s="35"/>
      <c r="Y120" s="35"/>
      <c r="Z120" s="35"/>
      <c r="AA120" s="35"/>
      <c r="AB120" s="35"/>
      <c r="AC120" s="35"/>
      <c r="AD120" s="35"/>
      <c r="AE120" s="35"/>
      <c r="AT120" s="14" t="s">
        <v>275</v>
      </c>
      <c r="AU120" s="14" t="s">
        <v>73</v>
      </c>
    </row>
    <row r="121" s="2" customFormat="1" ht="24.15" customHeight="1">
      <c r="A121" s="35"/>
      <c r="B121" s="36"/>
      <c r="C121" s="240" t="s">
        <v>137</v>
      </c>
      <c r="D121" s="240" t="s">
        <v>329</v>
      </c>
      <c r="E121" s="241" t="s">
        <v>1848</v>
      </c>
      <c r="F121" s="242" t="s">
        <v>1849</v>
      </c>
      <c r="G121" s="243" t="s">
        <v>272</v>
      </c>
      <c r="H121" s="244">
        <v>87</v>
      </c>
      <c r="I121" s="245"/>
      <c r="J121" s="246">
        <f>ROUND(I121*H121,2)</f>
        <v>0</v>
      </c>
      <c r="K121" s="242" t="s">
        <v>273</v>
      </c>
      <c r="L121" s="247"/>
      <c r="M121" s="248" t="s">
        <v>1</v>
      </c>
      <c r="N121" s="249" t="s">
        <v>38</v>
      </c>
      <c r="O121" s="88"/>
      <c r="P121" s="231">
        <f>O121*H121</f>
        <v>0</v>
      </c>
      <c r="Q121" s="231">
        <v>0.34114</v>
      </c>
      <c r="R121" s="231">
        <f>Q121*H121</f>
        <v>29.679179999999999</v>
      </c>
      <c r="S121" s="231">
        <v>0</v>
      </c>
      <c r="T121" s="232">
        <f>S121*H121</f>
        <v>0</v>
      </c>
      <c r="U121" s="35"/>
      <c r="V121" s="35"/>
      <c r="W121" s="35"/>
      <c r="X121" s="35"/>
      <c r="Y121" s="35"/>
      <c r="Z121" s="35"/>
      <c r="AA121" s="35"/>
      <c r="AB121" s="35"/>
      <c r="AC121" s="35"/>
      <c r="AD121" s="35"/>
      <c r="AE121" s="35"/>
      <c r="AR121" s="233" t="s">
        <v>286</v>
      </c>
      <c r="AT121" s="233" t="s">
        <v>329</v>
      </c>
      <c r="AU121" s="233" t="s">
        <v>73</v>
      </c>
      <c r="AY121" s="14" t="s">
        <v>266</v>
      </c>
      <c r="BE121" s="234">
        <f>IF(N121="základní",J121,0)</f>
        <v>0</v>
      </c>
      <c r="BF121" s="234">
        <f>IF(N121="snížená",J121,0)</f>
        <v>0</v>
      </c>
      <c r="BG121" s="234">
        <f>IF(N121="zákl. přenesená",J121,0)</f>
        <v>0</v>
      </c>
      <c r="BH121" s="234">
        <f>IF(N121="sníž. přenesená",J121,0)</f>
        <v>0</v>
      </c>
      <c r="BI121" s="234">
        <f>IF(N121="nulová",J121,0)</f>
        <v>0</v>
      </c>
      <c r="BJ121" s="14" t="s">
        <v>81</v>
      </c>
      <c r="BK121" s="234">
        <f>ROUND(I121*H121,2)</f>
        <v>0</v>
      </c>
      <c r="BL121" s="14" t="s">
        <v>274</v>
      </c>
      <c r="BM121" s="233" t="s">
        <v>283</v>
      </c>
    </row>
    <row r="122" s="2" customFormat="1">
      <c r="A122" s="35"/>
      <c r="B122" s="36"/>
      <c r="C122" s="37"/>
      <c r="D122" s="235" t="s">
        <v>275</v>
      </c>
      <c r="E122" s="37"/>
      <c r="F122" s="236" t="s">
        <v>1845</v>
      </c>
      <c r="G122" s="37"/>
      <c r="H122" s="37"/>
      <c r="I122" s="237"/>
      <c r="J122" s="37"/>
      <c r="K122" s="37"/>
      <c r="L122" s="41"/>
      <c r="M122" s="238"/>
      <c r="N122" s="239"/>
      <c r="O122" s="88"/>
      <c r="P122" s="88"/>
      <c r="Q122" s="88"/>
      <c r="R122" s="88"/>
      <c r="S122" s="88"/>
      <c r="T122" s="89"/>
      <c r="U122" s="35"/>
      <c r="V122" s="35"/>
      <c r="W122" s="35"/>
      <c r="X122" s="35"/>
      <c r="Y122" s="35"/>
      <c r="Z122" s="35"/>
      <c r="AA122" s="35"/>
      <c r="AB122" s="35"/>
      <c r="AC122" s="35"/>
      <c r="AD122" s="35"/>
      <c r="AE122" s="35"/>
      <c r="AT122" s="14" t="s">
        <v>275</v>
      </c>
      <c r="AU122" s="14" t="s">
        <v>73</v>
      </c>
    </row>
    <row r="123" s="2" customFormat="1" ht="24.15" customHeight="1">
      <c r="A123" s="35"/>
      <c r="B123" s="36"/>
      <c r="C123" s="240" t="s">
        <v>274</v>
      </c>
      <c r="D123" s="240" t="s">
        <v>329</v>
      </c>
      <c r="E123" s="241" t="s">
        <v>1850</v>
      </c>
      <c r="F123" s="242" t="s">
        <v>1851</v>
      </c>
      <c r="G123" s="243" t="s">
        <v>272</v>
      </c>
      <c r="H123" s="244">
        <v>12</v>
      </c>
      <c r="I123" s="245"/>
      <c r="J123" s="246">
        <f>ROUND(I123*H123,2)</f>
        <v>0</v>
      </c>
      <c r="K123" s="242" t="s">
        <v>273</v>
      </c>
      <c r="L123" s="247"/>
      <c r="M123" s="248" t="s">
        <v>1</v>
      </c>
      <c r="N123" s="249" t="s">
        <v>38</v>
      </c>
      <c r="O123" s="88"/>
      <c r="P123" s="231">
        <f>O123*H123</f>
        <v>0</v>
      </c>
      <c r="Q123" s="231">
        <v>0.378</v>
      </c>
      <c r="R123" s="231">
        <f>Q123*H123</f>
        <v>4.5359999999999996</v>
      </c>
      <c r="S123" s="231">
        <v>0</v>
      </c>
      <c r="T123" s="232">
        <f>S123*H123</f>
        <v>0</v>
      </c>
      <c r="U123" s="35"/>
      <c r="V123" s="35"/>
      <c r="W123" s="35"/>
      <c r="X123" s="35"/>
      <c r="Y123" s="35"/>
      <c r="Z123" s="35"/>
      <c r="AA123" s="35"/>
      <c r="AB123" s="35"/>
      <c r="AC123" s="35"/>
      <c r="AD123" s="35"/>
      <c r="AE123" s="35"/>
      <c r="AR123" s="233" t="s">
        <v>286</v>
      </c>
      <c r="AT123" s="233" t="s">
        <v>329</v>
      </c>
      <c r="AU123" s="233" t="s">
        <v>73</v>
      </c>
      <c r="AY123" s="14" t="s">
        <v>266</v>
      </c>
      <c r="BE123" s="234">
        <f>IF(N123="základní",J123,0)</f>
        <v>0</v>
      </c>
      <c r="BF123" s="234">
        <f>IF(N123="snížená",J123,0)</f>
        <v>0</v>
      </c>
      <c r="BG123" s="234">
        <f>IF(N123="zákl. přenesená",J123,0)</f>
        <v>0</v>
      </c>
      <c r="BH123" s="234">
        <f>IF(N123="sníž. přenesená",J123,0)</f>
        <v>0</v>
      </c>
      <c r="BI123" s="234">
        <f>IF(N123="nulová",J123,0)</f>
        <v>0</v>
      </c>
      <c r="BJ123" s="14" t="s">
        <v>81</v>
      </c>
      <c r="BK123" s="234">
        <f>ROUND(I123*H123,2)</f>
        <v>0</v>
      </c>
      <c r="BL123" s="14" t="s">
        <v>274</v>
      </c>
      <c r="BM123" s="233" t="s">
        <v>286</v>
      </c>
    </row>
    <row r="124" s="2" customFormat="1">
      <c r="A124" s="35"/>
      <c r="B124" s="36"/>
      <c r="C124" s="37"/>
      <c r="D124" s="235" t="s">
        <v>275</v>
      </c>
      <c r="E124" s="37"/>
      <c r="F124" s="236" t="s">
        <v>1845</v>
      </c>
      <c r="G124" s="37"/>
      <c r="H124" s="37"/>
      <c r="I124" s="237"/>
      <c r="J124" s="37"/>
      <c r="K124" s="37"/>
      <c r="L124" s="41"/>
      <c r="M124" s="238"/>
      <c r="N124" s="239"/>
      <c r="O124" s="88"/>
      <c r="P124" s="88"/>
      <c r="Q124" s="88"/>
      <c r="R124" s="88"/>
      <c r="S124" s="88"/>
      <c r="T124" s="89"/>
      <c r="U124" s="35"/>
      <c r="V124" s="35"/>
      <c r="W124" s="35"/>
      <c r="X124" s="35"/>
      <c r="Y124" s="35"/>
      <c r="Z124" s="35"/>
      <c r="AA124" s="35"/>
      <c r="AB124" s="35"/>
      <c r="AC124" s="35"/>
      <c r="AD124" s="35"/>
      <c r="AE124" s="35"/>
      <c r="AT124" s="14" t="s">
        <v>275</v>
      </c>
      <c r="AU124" s="14" t="s">
        <v>73</v>
      </c>
    </row>
    <row r="125" s="2" customFormat="1" ht="24.15" customHeight="1">
      <c r="A125" s="35"/>
      <c r="B125" s="36"/>
      <c r="C125" s="240" t="s">
        <v>267</v>
      </c>
      <c r="D125" s="240" t="s">
        <v>329</v>
      </c>
      <c r="E125" s="241" t="s">
        <v>1852</v>
      </c>
      <c r="F125" s="242" t="s">
        <v>1853</v>
      </c>
      <c r="G125" s="243" t="s">
        <v>272</v>
      </c>
      <c r="H125" s="244">
        <v>4</v>
      </c>
      <c r="I125" s="245"/>
      <c r="J125" s="246">
        <f>ROUND(I125*H125,2)</f>
        <v>0</v>
      </c>
      <c r="K125" s="242" t="s">
        <v>273</v>
      </c>
      <c r="L125" s="247"/>
      <c r="M125" s="248" t="s">
        <v>1</v>
      </c>
      <c r="N125" s="249" t="s">
        <v>38</v>
      </c>
      <c r="O125" s="88"/>
      <c r="P125" s="231">
        <f>O125*H125</f>
        <v>0</v>
      </c>
      <c r="Q125" s="231">
        <v>0.45600000000000002</v>
      </c>
      <c r="R125" s="231">
        <f>Q125*H125</f>
        <v>1.8240000000000001</v>
      </c>
      <c r="S125" s="231">
        <v>0</v>
      </c>
      <c r="T125" s="232">
        <f>S125*H125</f>
        <v>0</v>
      </c>
      <c r="U125" s="35"/>
      <c r="V125" s="35"/>
      <c r="W125" s="35"/>
      <c r="X125" s="35"/>
      <c r="Y125" s="35"/>
      <c r="Z125" s="35"/>
      <c r="AA125" s="35"/>
      <c r="AB125" s="35"/>
      <c r="AC125" s="35"/>
      <c r="AD125" s="35"/>
      <c r="AE125" s="35"/>
      <c r="AR125" s="233" t="s">
        <v>286</v>
      </c>
      <c r="AT125" s="233" t="s">
        <v>329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274</v>
      </c>
      <c r="BM125" s="233" t="s">
        <v>290</v>
      </c>
    </row>
    <row r="126" s="2" customFormat="1">
      <c r="A126" s="35"/>
      <c r="B126" s="36"/>
      <c r="C126" s="37"/>
      <c r="D126" s="235" t="s">
        <v>275</v>
      </c>
      <c r="E126" s="37"/>
      <c r="F126" s="236" t="s">
        <v>1845</v>
      </c>
      <c r="G126" s="37"/>
      <c r="H126" s="37"/>
      <c r="I126" s="237"/>
      <c r="J126" s="37"/>
      <c r="K126" s="37"/>
      <c r="L126" s="41"/>
      <c r="M126" s="238"/>
      <c r="N126" s="239"/>
      <c r="O126" s="88"/>
      <c r="P126" s="88"/>
      <c r="Q126" s="88"/>
      <c r="R126" s="88"/>
      <c r="S126" s="88"/>
      <c r="T126" s="89"/>
      <c r="U126" s="35"/>
      <c r="V126" s="35"/>
      <c r="W126" s="35"/>
      <c r="X126" s="35"/>
      <c r="Y126" s="35"/>
      <c r="Z126" s="35"/>
      <c r="AA126" s="35"/>
      <c r="AB126" s="35"/>
      <c r="AC126" s="35"/>
      <c r="AD126" s="35"/>
      <c r="AE126" s="35"/>
      <c r="AT126" s="14" t="s">
        <v>275</v>
      </c>
      <c r="AU126" s="14" t="s">
        <v>73</v>
      </c>
    </row>
    <row r="127" s="2" customFormat="1" ht="24.15" customHeight="1">
      <c r="A127" s="35"/>
      <c r="B127" s="36"/>
      <c r="C127" s="240" t="s">
        <v>283</v>
      </c>
      <c r="D127" s="240" t="s">
        <v>329</v>
      </c>
      <c r="E127" s="241" t="s">
        <v>1854</v>
      </c>
      <c r="F127" s="242" t="s">
        <v>1855</v>
      </c>
      <c r="G127" s="243" t="s">
        <v>272</v>
      </c>
      <c r="H127" s="244">
        <v>4</v>
      </c>
      <c r="I127" s="245"/>
      <c r="J127" s="246">
        <f>ROUND(I127*H127,2)</f>
        <v>0</v>
      </c>
      <c r="K127" s="242" t="s">
        <v>273</v>
      </c>
      <c r="L127" s="247"/>
      <c r="M127" s="248" t="s">
        <v>1</v>
      </c>
      <c r="N127" s="249" t="s">
        <v>38</v>
      </c>
      <c r="O127" s="88"/>
      <c r="P127" s="231">
        <f>O127*H127</f>
        <v>0</v>
      </c>
      <c r="Q127" s="231">
        <v>0.51000000000000001</v>
      </c>
      <c r="R127" s="231">
        <f>Q127*H127</f>
        <v>2.04</v>
      </c>
      <c r="S127" s="231">
        <v>0</v>
      </c>
      <c r="T127" s="232">
        <f>S127*H127</f>
        <v>0</v>
      </c>
      <c r="U127" s="35"/>
      <c r="V127" s="35"/>
      <c r="W127" s="35"/>
      <c r="X127" s="35"/>
      <c r="Y127" s="35"/>
      <c r="Z127" s="35"/>
      <c r="AA127" s="35"/>
      <c r="AB127" s="35"/>
      <c r="AC127" s="35"/>
      <c r="AD127" s="35"/>
      <c r="AE127" s="35"/>
      <c r="AR127" s="233" t="s">
        <v>286</v>
      </c>
      <c r="AT127" s="233" t="s">
        <v>329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274</v>
      </c>
      <c r="BM127" s="233" t="s">
        <v>8</v>
      </c>
    </row>
    <row r="128" s="2" customFormat="1">
      <c r="A128" s="35"/>
      <c r="B128" s="36"/>
      <c r="C128" s="37"/>
      <c r="D128" s="235" t="s">
        <v>275</v>
      </c>
      <c r="E128" s="37"/>
      <c r="F128" s="236" t="s">
        <v>1845</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275</v>
      </c>
      <c r="AU128" s="14" t="s">
        <v>73</v>
      </c>
    </row>
    <row r="129" s="2" customFormat="1" ht="24.15" customHeight="1">
      <c r="A129" s="35"/>
      <c r="B129" s="36"/>
      <c r="C129" s="240" t="s">
        <v>917</v>
      </c>
      <c r="D129" s="240" t="s">
        <v>329</v>
      </c>
      <c r="E129" s="241" t="s">
        <v>436</v>
      </c>
      <c r="F129" s="242" t="s">
        <v>1856</v>
      </c>
      <c r="G129" s="243" t="s">
        <v>272</v>
      </c>
      <c r="H129" s="244">
        <v>2</v>
      </c>
      <c r="I129" s="245"/>
      <c r="J129" s="246">
        <f>ROUND(I129*H129,2)</f>
        <v>0</v>
      </c>
      <c r="K129" s="242" t="s">
        <v>1</v>
      </c>
      <c r="L129" s="247"/>
      <c r="M129" s="248" t="s">
        <v>1</v>
      </c>
      <c r="N129" s="249"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286</v>
      </c>
      <c r="AT129" s="233" t="s">
        <v>329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274</v>
      </c>
      <c r="BM129" s="233" t="s">
        <v>918</v>
      </c>
    </row>
    <row r="130" s="2" customFormat="1">
      <c r="A130" s="35"/>
      <c r="B130" s="36"/>
      <c r="C130" s="37"/>
      <c r="D130" s="235" t="s">
        <v>275</v>
      </c>
      <c r="E130" s="37"/>
      <c r="F130" s="236" t="s">
        <v>1845</v>
      </c>
      <c r="G130" s="37"/>
      <c r="H130" s="37"/>
      <c r="I130" s="237"/>
      <c r="J130" s="37"/>
      <c r="K130" s="37"/>
      <c r="L130" s="41"/>
      <c r="M130" s="238"/>
      <c r="N130" s="239"/>
      <c r="O130" s="88"/>
      <c r="P130" s="88"/>
      <c r="Q130" s="88"/>
      <c r="R130" s="88"/>
      <c r="S130" s="88"/>
      <c r="T130" s="89"/>
      <c r="U130" s="35"/>
      <c r="V130" s="35"/>
      <c r="W130" s="35"/>
      <c r="X130" s="35"/>
      <c r="Y130" s="35"/>
      <c r="Z130" s="35"/>
      <c r="AA130" s="35"/>
      <c r="AB130" s="35"/>
      <c r="AC130" s="35"/>
      <c r="AD130" s="35"/>
      <c r="AE130" s="35"/>
      <c r="AT130" s="14" t="s">
        <v>275</v>
      </c>
      <c r="AU130" s="14" t="s">
        <v>73</v>
      </c>
    </row>
    <row r="131" s="2" customFormat="1" ht="24.15" customHeight="1">
      <c r="A131" s="35"/>
      <c r="B131" s="36"/>
      <c r="C131" s="240" t="s">
        <v>286</v>
      </c>
      <c r="D131" s="240" t="s">
        <v>329</v>
      </c>
      <c r="E131" s="241" t="s">
        <v>760</v>
      </c>
      <c r="F131" s="242" t="s">
        <v>1847</v>
      </c>
      <c r="G131" s="243" t="s">
        <v>272</v>
      </c>
      <c r="H131" s="244">
        <v>2</v>
      </c>
      <c r="I131" s="245"/>
      <c r="J131" s="246">
        <f>ROUND(I131*H131,2)</f>
        <v>0</v>
      </c>
      <c r="K131" s="242" t="s">
        <v>273</v>
      </c>
      <c r="L131" s="247"/>
      <c r="M131" s="248" t="s">
        <v>1</v>
      </c>
      <c r="N131" s="249" t="s">
        <v>38</v>
      </c>
      <c r="O131" s="88"/>
      <c r="P131" s="231">
        <f>O131*H131</f>
        <v>0</v>
      </c>
      <c r="Q131" s="231">
        <v>0.28093000000000001</v>
      </c>
      <c r="R131" s="231">
        <f>Q131*H131</f>
        <v>0.56186000000000003</v>
      </c>
      <c r="S131" s="231">
        <v>0</v>
      </c>
      <c r="T131" s="232">
        <f>S131*H131</f>
        <v>0</v>
      </c>
      <c r="U131" s="35"/>
      <c r="V131" s="35"/>
      <c r="W131" s="35"/>
      <c r="X131" s="35"/>
      <c r="Y131" s="35"/>
      <c r="Z131" s="35"/>
      <c r="AA131" s="35"/>
      <c r="AB131" s="35"/>
      <c r="AC131" s="35"/>
      <c r="AD131" s="35"/>
      <c r="AE131" s="35"/>
      <c r="AR131" s="233" t="s">
        <v>286</v>
      </c>
      <c r="AT131" s="233" t="s">
        <v>329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274</v>
      </c>
      <c r="BM131" s="233" t="s">
        <v>297</v>
      </c>
    </row>
    <row r="132" s="2" customFormat="1">
      <c r="A132" s="35"/>
      <c r="B132" s="36"/>
      <c r="C132" s="37"/>
      <c r="D132" s="235" t="s">
        <v>275</v>
      </c>
      <c r="E132" s="37"/>
      <c r="F132" s="236" t="s">
        <v>1857</v>
      </c>
      <c r="G132" s="37"/>
      <c r="H132" s="37"/>
      <c r="I132" s="237"/>
      <c r="J132" s="37"/>
      <c r="K132" s="37"/>
      <c r="L132" s="41"/>
      <c r="M132" s="238"/>
      <c r="N132" s="239"/>
      <c r="O132" s="88"/>
      <c r="P132" s="88"/>
      <c r="Q132" s="88"/>
      <c r="R132" s="88"/>
      <c r="S132" s="88"/>
      <c r="T132" s="89"/>
      <c r="U132" s="35"/>
      <c r="V132" s="35"/>
      <c r="W132" s="35"/>
      <c r="X132" s="35"/>
      <c r="Y132" s="35"/>
      <c r="Z132" s="35"/>
      <c r="AA132" s="35"/>
      <c r="AB132" s="35"/>
      <c r="AC132" s="35"/>
      <c r="AD132" s="35"/>
      <c r="AE132" s="35"/>
      <c r="AT132" s="14" t="s">
        <v>275</v>
      </c>
      <c r="AU132" s="14" t="s">
        <v>73</v>
      </c>
    </row>
    <row r="133" s="2" customFormat="1" ht="24.15" customHeight="1">
      <c r="A133" s="35"/>
      <c r="B133" s="36"/>
      <c r="C133" s="240" t="s">
        <v>299</v>
      </c>
      <c r="D133" s="240" t="s">
        <v>329</v>
      </c>
      <c r="E133" s="241" t="s">
        <v>816</v>
      </c>
      <c r="F133" s="242" t="s">
        <v>1849</v>
      </c>
      <c r="G133" s="243" t="s">
        <v>272</v>
      </c>
      <c r="H133" s="244">
        <v>44</v>
      </c>
      <c r="I133" s="245"/>
      <c r="J133" s="246">
        <f>ROUND(I133*H133,2)</f>
        <v>0</v>
      </c>
      <c r="K133" s="242" t="s">
        <v>273</v>
      </c>
      <c r="L133" s="247"/>
      <c r="M133" s="248" t="s">
        <v>1</v>
      </c>
      <c r="N133" s="249" t="s">
        <v>38</v>
      </c>
      <c r="O133" s="88"/>
      <c r="P133" s="231">
        <f>O133*H133</f>
        <v>0</v>
      </c>
      <c r="Q133" s="231">
        <v>0.34114</v>
      </c>
      <c r="R133" s="231">
        <f>Q133*H133</f>
        <v>15.010159999999999</v>
      </c>
      <c r="S133" s="231">
        <v>0</v>
      </c>
      <c r="T133" s="232">
        <f>S133*H133</f>
        <v>0</v>
      </c>
      <c r="U133" s="35"/>
      <c r="V133" s="35"/>
      <c r="W133" s="35"/>
      <c r="X133" s="35"/>
      <c r="Y133" s="35"/>
      <c r="Z133" s="35"/>
      <c r="AA133" s="35"/>
      <c r="AB133" s="35"/>
      <c r="AC133" s="35"/>
      <c r="AD133" s="35"/>
      <c r="AE133" s="35"/>
      <c r="AR133" s="233" t="s">
        <v>286</v>
      </c>
      <c r="AT133" s="233" t="s">
        <v>329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274</v>
      </c>
      <c r="BM133" s="233" t="s">
        <v>303</v>
      </c>
    </row>
    <row r="134" s="2" customFormat="1">
      <c r="A134" s="35"/>
      <c r="B134" s="36"/>
      <c r="C134" s="37"/>
      <c r="D134" s="235" t="s">
        <v>275</v>
      </c>
      <c r="E134" s="37"/>
      <c r="F134" s="236" t="s">
        <v>1857</v>
      </c>
      <c r="G134" s="37"/>
      <c r="H134" s="37"/>
      <c r="I134" s="237"/>
      <c r="J134" s="37"/>
      <c r="K134" s="37"/>
      <c r="L134" s="41"/>
      <c r="M134" s="238"/>
      <c r="N134" s="239"/>
      <c r="O134" s="88"/>
      <c r="P134" s="88"/>
      <c r="Q134" s="88"/>
      <c r="R134" s="88"/>
      <c r="S134" s="88"/>
      <c r="T134" s="89"/>
      <c r="U134" s="35"/>
      <c r="V134" s="35"/>
      <c r="W134" s="35"/>
      <c r="X134" s="35"/>
      <c r="Y134" s="35"/>
      <c r="Z134" s="35"/>
      <c r="AA134" s="35"/>
      <c r="AB134" s="35"/>
      <c r="AC134" s="35"/>
      <c r="AD134" s="35"/>
      <c r="AE134" s="35"/>
      <c r="AT134" s="14" t="s">
        <v>275</v>
      </c>
      <c r="AU134" s="14" t="s">
        <v>73</v>
      </c>
    </row>
    <row r="135" s="2" customFormat="1" ht="24.15" customHeight="1">
      <c r="A135" s="35"/>
      <c r="B135" s="36"/>
      <c r="C135" s="240" t="s">
        <v>290</v>
      </c>
      <c r="D135" s="240" t="s">
        <v>329</v>
      </c>
      <c r="E135" s="241" t="s">
        <v>871</v>
      </c>
      <c r="F135" s="242" t="s">
        <v>1851</v>
      </c>
      <c r="G135" s="243" t="s">
        <v>272</v>
      </c>
      <c r="H135" s="244">
        <v>2</v>
      </c>
      <c r="I135" s="245"/>
      <c r="J135" s="246">
        <f>ROUND(I135*H135,2)</f>
        <v>0</v>
      </c>
      <c r="K135" s="242" t="s">
        <v>273</v>
      </c>
      <c r="L135" s="247"/>
      <c r="M135" s="248" t="s">
        <v>1</v>
      </c>
      <c r="N135" s="249" t="s">
        <v>38</v>
      </c>
      <c r="O135" s="88"/>
      <c r="P135" s="231">
        <f>O135*H135</f>
        <v>0</v>
      </c>
      <c r="Q135" s="231">
        <v>0.378</v>
      </c>
      <c r="R135" s="231">
        <f>Q135*H135</f>
        <v>0.75600000000000001</v>
      </c>
      <c r="S135" s="231">
        <v>0</v>
      </c>
      <c r="T135" s="232">
        <f>S135*H135</f>
        <v>0</v>
      </c>
      <c r="U135" s="35"/>
      <c r="V135" s="35"/>
      <c r="W135" s="35"/>
      <c r="X135" s="35"/>
      <c r="Y135" s="35"/>
      <c r="Z135" s="35"/>
      <c r="AA135" s="35"/>
      <c r="AB135" s="35"/>
      <c r="AC135" s="35"/>
      <c r="AD135" s="35"/>
      <c r="AE135" s="35"/>
      <c r="AR135" s="233" t="s">
        <v>286</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274</v>
      </c>
      <c r="BM135" s="233" t="s">
        <v>307</v>
      </c>
    </row>
    <row r="136" s="2" customFormat="1">
      <c r="A136" s="35"/>
      <c r="B136" s="36"/>
      <c r="C136" s="37"/>
      <c r="D136" s="235" t="s">
        <v>275</v>
      </c>
      <c r="E136" s="37"/>
      <c r="F136" s="236" t="s">
        <v>1857</v>
      </c>
      <c r="G136" s="37"/>
      <c r="H136" s="37"/>
      <c r="I136" s="237"/>
      <c r="J136" s="37"/>
      <c r="K136" s="37"/>
      <c r="L136" s="41"/>
      <c r="M136" s="238"/>
      <c r="N136" s="239"/>
      <c r="O136" s="88"/>
      <c r="P136" s="88"/>
      <c r="Q136" s="88"/>
      <c r="R136" s="88"/>
      <c r="S136" s="88"/>
      <c r="T136" s="89"/>
      <c r="U136" s="35"/>
      <c r="V136" s="35"/>
      <c r="W136" s="35"/>
      <c r="X136" s="35"/>
      <c r="Y136" s="35"/>
      <c r="Z136" s="35"/>
      <c r="AA136" s="35"/>
      <c r="AB136" s="35"/>
      <c r="AC136" s="35"/>
      <c r="AD136" s="35"/>
      <c r="AE136" s="35"/>
      <c r="AT136" s="14" t="s">
        <v>275</v>
      </c>
      <c r="AU136" s="14" t="s">
        <v>73</v>
      </c>
    </row>
    <row r="137" s="2" customFormat="1" ht="44.25" customHeight="1">
      <c r="A137" s="35"/>
      <c r="B137" s="36"/>
      <c r="C137" s="240" t="s">
        <v>309</v>
      </c>
      <c r="D137" s="240" t="s">
        <v>329</v>
      </c>
      <c r="E137" s="241" t="s">
        <v>1858</v>
      </c>
      <c r="F137" s="242" t="s">
        <v>1859</v>
      </c>
      <c r="G137" s="243" t="s">
        <v>272</v>
      </c>
      <c r="H137" s="244">
        <v>2384</v>
      </c>
      <c r="I137" s="245"/>
      <c r="J137" s="246">
        <f>ROUND(I137*H137,2)</f>
        <v>0</v>
      </c>
      <c r="K137" s="242" t="s">
        <v>273</v>
      </c>
      <c r="L137" s="247"/>
      <c r="M137" s="248" t="s">
        <v>1</v>
      </c>
      <c r="N137" s="249" t="s">
        <v>38</v>
      </c>
      <c r="O137" s="88"/>
      <c r="P137" s="231">
        <f>O137*H137</f>
        <v>0</v>
      </c>
      <c r="Q137" s="231">
        <v>0.32705000000000001</v>
      </c>
      <c r="R137" s="231">
        <f>Q137*H137</f>
        <v>779.68719999999996</v>
      </c>
      <c r="S137" s="231">
        <v>0</v>
      </c>
      <c r="T137" s="232">
        <f>S137*H137</f>
        <v>0</v>
      </c>
      <c r="U137" s="35"/>
      <c r="V137" s="35"/>
      <c r="W137" s="35"/>
      <c r="X137" s="35"/>
      <c r="Y137" s="35"/>
      <c r="Z137" s="35"/>
      <c r="AA137" s="35"/>
      <c r="AB137" s="35"/>
      <c r="AC137" s="35"/>
      <c r="AD137" s="35"/>
      <c r="AE137" s="35"/>
      <c r="AR137" s="233" t="s">
        <v>286</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274</v>
      </c>
      <c r="BM137" s="233" t="s">
        <v>310</v>
      </c>
    </row>
    <row r="138" s="2" customFormat="1">
      <c r="A138" s="35"/>
      <c r="B138" s="36"/>
      <c r="C138" s="37"/>
      <c r="D138" s="235" t="s">
        <v>275</v>
      </c>
      <c r="E138" s="37"/>
      <c r="F138" s="236" t="s">
        <v>1845</v>
      </c>
      <c r="G138" s="37"/>
      <c r="H138" s="37"/>
      <c r="I138" s="237"/>
      <c r="J138" s="37"/>
      <c r="K138" s="37"/>
      <c r="L138" s="41"/>
      <c r="M138" s="238"/>
      <c r="N138" s="239"/>
      <c r="O138" s="88"/>
      <c r="P138" s="88"/>
      <c r="Q138" s="88"/>
      <c r="R138" s="88"/>
      <c r="S138" s="88"/>
      <c r="T138" s="89"/>
      <c r="U138" s="35"/>
      <c r="V138" s="35"/>
      <c r="W138" s="35"/>
      <c r="X138" s="35"/>
      <c r="Y138" s="35"/>
      <c r="Z138" s="35"/>
      <c r="AA138" s="35"/>
      <c r="AB138" s="35"/>
      <c r="AC138" s="35"/>
      <c r="AD138" s="35"/>
      <c r="AE138" s="35"/>
      <c r="AT138" s="14" t="s">
        <v>275</v>
      </c>
      <c r="AU138" s="14" t="s">
        <v>73</v>
      </c>
    </row>
    <row r="139" s="2" customFormat="1" ht="16.5" customHeight="1">
      <c r="A139" s="35"/>
      <c r="B139" s="36"/>
      <c r="C139" s="240" t="s">
        <v>8</v>
      </c>
      <c r="D139" s="240" t="s">
        <v>329</v>
      </c>
      <c r="E139" s="241" t="s">
        <v>1860</v>
      </c>
      <c r="F139" s="242" t="s">
        <v>1861</v>
      </c>
      <c r="G139" s="243" t="s">
        <v>279</v>
      </c>
      <c r="H139" s="244">
        <v>1063.5999999999999</v>
      </c>
      <c r="I139" s="245"/>
      <c r="J139" s="246">
        <f>ROUND(I139*H139,2)</f>
        <v>0</v>
      </c>
      <c r="K139" s="242" t="s">
        <v>273</v>
      </c>
      <c r="L139" s="247"/>
      <c r="M139" s="248" t="s">
        <v>1</v>
      </c>
      <c r="N139" s="249" t="s">
        <v>38</v>
      </c>
      <c r="O139" s="88"/>
      <c r="P139" s="231">
        <f>O139*H139</f>
        <v>0</v>
      </c>
      <c r="Q139" s="231">
        <v>0.16</v>
      </c>
      <c r="R139" s="231">
        <f>Q139*H139</f>
        <v>170.17599999999999</v>
      </c>
      <c r="S139" s="231">
        <v>0</v>
      </c>
      <c r="T139" s="232">
        <f>S139*H139</f>
        <v>0</v>
      </c>
      <c r="U139" s="35"/>
      <c r="V139" s="35"/>
      <c r="W139" s="35"/>
      <c r="X139" s="35"/>
      <c r="Y139" s="35"/>
      <c r="Z139" s="35"/>
      <c r="AA139" s="35"/>
      <c r="AB139" s="35"/>
      <c r="AC139" s="35"/>
      <c r="AD139" s="35"/>
      <c r="AE139" s="35"/>
      <c r="AR139" s="233" t="s">
        <v>286</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274</v>
      </c>
      <c r="BM139" s="233" t="s">
        <v>314</v>
      </c>
    </row>
    <row r="140" s="2" customFormat="1">
      <c r="A140" s="35"/>
      <c r="B140" s="36"/>
      <c r="C140" s="37"/>
      <c r="D140" s="235" t="s">
        <v>275</v>
      </c>
      <c r="E140" s="37"/>
      <c r="F140" s="236" t="s">
        <v>1845</v>
      </c>
      <c r="G140" s="37"/>
      <c r="H140" s="37"/>
      <c r="I140" s="237"/>
      <c r="J140" s="37"/>
      <c r="K140" s="37"/>
      <c r="L140" s="41"/>
      <c r="M140" s="238"/>
      <c r="N140" s="239"/>
      <c r="O140" s="88"/>
      <c r="P140" s="88"/>
      <c r="Q140" s="88"/>
      <c r="R140" s="88"/>
      <c r="S140" s="88"/>
      <c r="T140" s="89"/>
      <c r="U140" s="35"/>
      <c r="V140" s="35"/>
      <c r="W140" s="35"/>
      <c r="X140" s="35"/>
      <c r="Y140" s="35"/>
      <c r="Z140" s="35"/>
      <c r="AA140" s="35"/>
      <c r="AB140" s="35"/>
      <c r="AC140" s="35"/>
      <c r="AD140" s="35"/>
      <c r="AE140" s="35"/>
      <c r="AT140" s="14" t="s">
        <v>275</v>
      </c>
      <c r="AU140" s="14" t="s">
        <v>73</v>
      </c>
    </row>
    <row r="141" s="2" customFormat="1" ht="24.15" customHeight="1">
      <c r="A141" s="35"/>
      <c r="B141" s="36"/>
      <c r="C141" s="240" t="s">
        <v>316</v>
      </c>
      <c r="D141" s="240" t="s">
        <v>329</v>
      </c>
      <c r="E141" s="241" t="s">
        <v>1862</v>
      </c>
      <c r="F141" s="242" t="s">
        <v>1863</v>
      </c>
      <c r="G141" s="243" t="s">
        <v>272</v>
      </c>
      <c r="H141" s="244">
        <v>12000</v>
      </c>
      <c r="I141" s="245"/>
      <c r="J141" s="246">
        <f>ROUND(I141*H141,2)</f>
        <v>0</v>
      </c>
      <c r="K141" s="242" t="s">
        <v>273</v>
      </c>
      <c r="L141" s="247"/>
      <c r="M141" s="248" t="s">
        <v>1</v>
      </c>
      <c r="N141" s="249" t="s">
        <v>38</v>
      </c>
      <c r="O141" s="88"/>
      <c r="P141" s="231">
        <f>O141*H141</f>
        <v>0</v>
      </c>
      <c r="Q141" s="231">
        <v>0.0010499999999999999</v>
      </c>
      <c r="R141" s="231">
        <f>Q141*H141</f>
        <v>12.6</v>
      </c>
      <c r="S141" s="231">
        <v>0</v>
      </c>
      <c r="T141" s="232">
        <f>S141*H141</f>
        <v>0</v>
      </c>
      <c r="U141" s="35"/>
      <c r="V141" s="35"/>
      <c r="W141" s="35"/>
      <c r="X141" s="35"/>
      <c r="Y141" s="35"/>
      <c r="Z141" s="35"/>
      <c r="AA141" s="35"/>
      <c r="AB141" s="35"/>
      <c r="AC141" s="35"/>
      <c r="AD141" s="35"/>
      <c r="AE141" s="35"/>
      <c r="AR141" s="233" t="s">
        <v>286</v>
      </c>
      <c r="AT141" s="233" t="s">
        <v>329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274</v>
      </c>
      <c r="BM141" s="233" t="s">
        <v>319</v>
      </c>
    </row>
    <row r="142" s="2" customFormat="1">
      <c r="A142" s="35"/>
      <c r="B142" s="36"/>
      <c r="C142" s="37"/>
      <c r="D142" s="235" t="s">
        <v>275</v>
      </c>
      <c r="E142" s="37"/>
      <c r="F142" s="236" t="s">
        <v>1845</v>
      </c>
      <c r="G142" s="37"/>
      <c r="H142" s="37"/>
      <c r="I142" s="237"/>
      <c r="J142" s="37"/>
      <c r="K142" s="37"/>
      <c r="L142" s="41"/>
      <c r="M142" s="238"/>
      <c r="N142" s="239"/>
      <c r="O142" s="88"/>
      <c r="P142" s="88"/>
      <c r="Q142" s="88"/>
      <c r="R142" s="88"/>
      <c r="S142" s="88"/>
      <c r="T142" s="89"/>
      <c r="U142" s="35"/>
      <c r="V142" s="35"/>
      <c r="W142" s="35"/>
      <c r="X142" s="35"/>
      <c r="Y142" s="35"/>
      <c r="Z142" s="35"/>
      <c r="AA142" s="35"/>
      <c r="AB142" s="35"/>
      <c r="AC142" s="35"/>
      <c r="AD142" s="35"/>
      <c r="AE142" s="35"/>
      <c r="AT142" s="14" t="s">
        <v>275</v>
      </c>
      <c r="AU142" s="14" t="s">
        <v>73</v>
      </c>
    </row>
    <row r="143" s="2" customFormat="1" ht="24.15" customHeight="1">
      <c r="A143" s="35"/>
      <c r="B143" s="36"/>
      <c r="C143" s="240" t="s">
        <v>918</v>
      </c>
      <c r="D143" s="240" t="s">
        <v>329</v>
      </c>
      <c r="E143" s="241" t="s">
        <v>1785</v>
      </c>
      <c r="F143" s="242" t="s">
        <v>1786</v>
      </c>
      <c r="G143" s="243" t="s">
        <v>272</v>
      </c>
      <c r="H143" s="244">
        <v>1500</v>
      </c>
      <c r="I143" s="245"/>
      <c r="J143" s="246">
        <f>ROUND(I143*H143,2)</f>
        <v>0</v>
      </c>
      <c r="K143" s="242" t="s">
        <v>273</v>
      </c>
      <c r="L143" s="247"/>
      <c r="M143" s="248" t="s">
        <v>1</v>
      </c>
      <c r="N143" s="249" t="s">
        <v>38</v>
      </c>
      <c r="O143" s="88"/>
      <c r="P143" s="231">
        <f>O143*H143</f>
        <v>0</v>
      </c>
      <c r="Q143" s="231">
        <v>0.0011100000000000001</v>
      </c>
      <c r="R143" s="231">
        <f>Q143*H143</f>
        <v>1.665</v>
      </c>
      <c r="S143" s="231">
        <v>0</v>
      </c>
      <c r="T143" s="232">
        <f>S143*H143</f>
        <v>0</v>
      </c>
      <c r="U143" s="35"/>
      <c r="V143" s="35"/>
      <c r="W143" s="35"/>
      <c r="X143" s="35"/>
      <c r="Y143" s="35"/>
      <c r="Z143" s="35"/>
      <c r="AA143" s="35"/>
      <c r="AB143" s="35"/>
      <c r="AC143" s="35"/>
      <c r="AD143" s="35"/>
      <c r="AE143" s="35"/>
      <c r="AR143" s="233" t="s">
        <v>286</v>
      </c>
      <c r="AT143" s="233" t="s">
        <v>329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274</v>
      </c>
      <c r="BM143" s="233" t="s">
        <v>370</v>
      </c>
    </row>
    <row r="144" s="2" customFormat="1">
      <c r="A144" s="35"/>
      <c r="B144" s="36"/>
      <c r="C144" s="37"/>
      <c r="D144" s="235" t="s">
        <v>275</v>
      </c>
      <c r="E144" s="37"/>
      <c r="F144" s="236" t="s">
        <v>1845</v>
      </c>
      <c r="G144" s="37"/>
      <c r="H144" s="37"/>
      <c r="I144" s="237"/>
      <c r="J144" s="37"/>
      <c r="K144" s="37"/>
      <c r="L144" s="41"/>
      <c r="M144" s="238"/>
      <c r="N144" s="239"/>
      <c r="O144" s="88"/>
      <c r="P144" s="88"/>
      <c r="Q144" s="88"/>
      <c r="R144" s="88"/>
      <c r="S144" s="88"/>
      <c r="T144" s="89"/>
      <c r="U144" s="35"/>
      <c r="V144" s="35"/>
      <c r="W144" s="35"/>
      <c r="X144" s="35"/>
      <c r="Y144" s="35"/>
      <c r="Z144" s="35"/>
      <c r="AA144" s="35"/>
      <c r="AB144" s="35"/>
      <c r="AC144" s="35"/>
      <c r="AD144" s="35"/>
      <c r="AE144" s="35"/>
      <c r="AT144" s="14" t="s">
        <v>275</v>
      </c>
      <c r="AU144" s="14" t="s">
        <v>73</v>
      </c>
    </row>
    <row r="145" s="2" customFormat="1" ht="21.75" customHeight="1">
      <c r="A145" s="35"/>
      <c r="B145" s="36"/>
      <c r="C145" s="240" t="s">
        <v>321</v>
      </c>
      <c r="D145" s="240" t="s">
        <v>329</v>
      </c>
      <c r="E145" s="241" t="s">
        <v>1864</v>
      </c>
      <c r="F145" s="242" t="s">
        <v>1865</v>
      </c>
      <c r="G145" s="243" t="s">
        <v>272</v>
      </c>
      <c r="H145" s="244">
        <v>23000</v>
      </c>
      <c r="I145" s="245"/>
      <c r="J145" s="246">
        <f>ROUND(I145*H145,2)</f>
        <v>0</v>
      </c>
      <c r="K145" s="242" t="s">
        <v>273</v>
      </c>
      <c r="L145" s="247"/>
      <c r="M145" s="248" t="s">
        <v>1</v>
      </c>
      <c r="N145" s="249" t="s">
        <v>38</v>
      </c>
      <c r="O145" s="88"/>
      <c r="P145" s="231">
        <f>O145*H145</f>
        <v>0</v>
      </c>
      <c r="Q145" s="231">
        <v>0.00018000000000000001</v>
      </c>
      <c r="R145" s="231">
        <f>Q145*H145</f>
        <v>4.1400000000000006</v>
      </c>
      <c r="S145" s="231">
        <v>0</v>
      </c>
      <c r="T145" s="232">
        <f>S145*H145</f>
        <v>0</v>
      </c>
      <c r="U145" s="35"/>
      <c r="V145" s="35"/>
      <c r="W145" s="35"/>
      <c r="X145" s="35"/>
      <c r="Y145" s="35"/>
      <c r="Z145" s="35"/>
      <c r="AA145" s="35"/>
      <c r="AB145" s="35"/>
      <c r="AC145" s="35"/>
      <c r="AD145" s="35"/>
      <c r="AE145" s="35"/>
      <c r="AR145" s="233" t="s">
        <v>286</v>
      </c>
      <c r="AT145" s="233" t="s">
        <v>329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274</v>
      </c>
      <c r="BM145" s="233" t="s">
        <v>324</v>
      </c>
    </row>
    <row r="146" s="2" customFormat="1">
      <c r="A146" s="35"/>
      <c r="B146" s="36"/>
      <c r="C146" s="37"/>
      <c r="D146" s="235" t="s">
        <v>275</v>
      </c>
      <c r="E146" s="37"/>
      <c r="F146" s="236" t="s">
        <v>1845</v>
      </c>
      <c r="G146" s="37"/>
      <c r="H146" s="37"/>
      <c r="I146" s="237"/>
      <c r="J146" s="37"/>
      <c r="K146" s="37"/>
      <c r="L146" s="41"/>
      <c r="M146" s="238"/>
      <c r="N146" s="239"/>
      <c r="O146" s="88"/>
      <c r="P146" s="88"/>
      <c r="Q146" s="88"/>
      <c r="R146" s="88"/>
      <c r="S146" s="88"/>
      <c r="T146" s="89"/>
      <c r="U146" s="35"/>
      <c r="V146" s="35"/>
      <c r="W146" s="35"/>
      <c r="X146" s="35"/>
      <c r="Y146" s="35"/>
      <c r="Z146" s="35"/>
      <c r="AA146" s="35"/>
      <c r="AB146" s="35"/>
      <c r="AC146" s="35"/>
      <c r="AD146" s="35"/>
      <c r="AE146" s="35"/>
      <c r="AT146" s="14" t="s">
        <v>275</v>
      </c>
      <c r="AU146" s="14" t="s">
        <v>73</v>
      </c>
    </row>
    <row r="147" s="2" customFormat="1" ht="16.5" customHeight="1">
      <c r="A147" s="35"/>
      <c r="B147" s="36"/>
      <c r="C147" s="240" t="s">
        <v>8</v>
      </c>
      <c r="D147" s="240" t="s">
        <v>329</v>
      </c>
      <c r="E147" s="241" t="s">
        <v>1866</v>
      </c>
      <c r="F147" s="242" t="s">
        <v>1867</v>
      </c>
      <c r="G147" s="243" t="s">
        <v>272</v>
      </c>
      <c r="H147" s="244">
        <v>15000</v>
      </c>
      <c r="I147" s="245"/>
      <c r="J147" s="246">
        <f>ROUND(I147*H147,2)</f>
        <v>0</v>
      </c>
      <c r="K147" s="242" t="s">
        <v>1</v>
      </c>
      <c r="L147" s="247"/>
      <c r="M147" s="248" t="s">
        <v>1</v>
      </c>
      <c r="N147" s="249"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286</v>
      </c>
      <c r="AT147" s="233" t="s">
        <v>329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274</v>
      </c>
      <c r="BM147" s="233" t="s">
        <v>327</v>
      </c>
    </row>
    <row r="148" s="2" customFormat="1">
      <c r="A148" s="35"/>
      <c r="B148" s="36"/>
      <c r="C148" s="37"/>
      <c r="D148" s="235" t="s">
        <v>275</v>
      </c>
      <c r="E148" s="37"/>
      <c r="F148" s="236" t="s">
        <v>1845</v>
      </c>
      <c r="G148" s="37"/>
      <c r="H148" s="37"/>
      <c r="I148" s="237"/>
      <c r="J148" s="37"/>
      <c r="K148" s="37"/>
      <c r="L148" s="41"/>
      <c r="M148" s="238"/>
      <c r="N148" s="239"/>
      <c r="O148" s="88"/>
      <c r="P148" s="88"/>
      <c r="Q148" s="88"/>
      <c r="R148" s="88"/>
      <c r="S148" s="88"/>
      <c r="T148" s="89"/>
      <c r="U148" s="35"/>
      <c r="V148" s="35"/>
      <c r="W148" s="35"/>
      <c r="X148" s="35"/>
      <c r="Y148" s="35"/>
      <c r="Z148" s="35"/>
      <c r="AA148" s="35"/>
      <c r="AB148" s="35"/>
      <c r="AC148" s="35"/>
      <c r="AD148" s="35"/>
      <c r="AE148" s="35"/>
      <c r="AT148" s="14" t="s">
        <v>275</v>
      </c>
      <c r="AU148" s="14" t="s">
        <v>73</v>
      </c>
    </row>
    <row r="149" s="2" customFormat="1" ht="16.5" customHeight="1">
      <c r="A149" s="35"/>
      <c r="B149" s="36"/>
      <c r="C149" s="240" t="s">
        <v>316</v>
      </c>
      <c r="D149" s="240" t="s">
        <v>329</v>
      </c>
      <c r="E149" s="241" t="s">
        <v>1868</v>
      </c>
      <c r="F149" s="242" t="s">
        <v>1869</v>
      </c>
      <c r="G149" s="243" t="s">
        <v>272</v>
      </c>
      <c r="H149" s="244">
        <v>8000</v>
      </c>
      <c r="I149" s="245"/>
      <c r="J149" s="246">
        <f>ROUND(I149*H149,2)</f>
        <v>0</v>
      </c>
      <c r="K149" s="242" t="s">
        <v>273</v>
      </c>
      <c r="L149" s="247"/>
      <c r="M149" s="248" t="s">
        <v>1</v>
      </c>
      <c r="N149" s="249" t="s">
        <v>38</v>
      </c>
      <c r="O149" s="88"/>
      <c r="P149" s="231">
        <f>O149*H149</f>
        <v>0</v>
      </c>
      <c r="Q149" s="231">
        <v>2.0000000000000002E-05</v>
      </c>
      <c r="R149" s="231">
        <f>Q149*H149</f>
        <v>0.16</v>
      </c>
      <c r="S149" s="231">
        <v>0</v>
      </c>
      <c r="T149" s="232">
        <f>S149*H149</f>
        <v>0</v>
      </c>
      <c r="U149" s="35"/>
      <c r="V149" s="35"/>
      <c r="W149" s="35"/>
      <c r="X149" s="35"/>
      <c r="Y149" s="35"/>
      <c r="Z149" s="35"/>
      <c r="AA149" s="35"/>
      <c r="AB149" s="35"/>
      <c r="AC149" s="35"/>
      <c r="AD149" s="35"/>
      <c r="AE149" s="35"/>
      <c r="AR149" s="233" t="s">
        <v>286</v>
      </c>
      <c r="AT149" s="233" t="s">
        <v>329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274</v>
      </c>
      <c r="BM149" s="233" t="s">
        <v>332</v>
      </c>
    </row>
    <row r="150" s="2" customFormat="1">
      <c r="A150" s="35"/>
      <c r="B150" s="36"/>
      <c r="C150" s="37"/>
      <c r="D150" s="235" t="s">
        <v>275</v>
      </c>
      <c r="E150" s="37"/>
      <c r="F150" s="236" t="s">
        <v>1845</v>
      </c>
      <c r="G150" s="37"/>
      <c r="H150" s="37"/>
      <c r="I150" s="237"/>
      <c r="J150" s="37"/>
      <c r="K150" s="37"/>
      <c r="L150" s="41"/>
      <c r="M150" s="238"/>
      <c r="N150" s="239"/>
      <c r="O150" s="88"/>
      <c r="P150" s="88"/>
      <c r="Q150" s="88"/>
      <c r="R150" s="88"/>
      <c r="S150" s="88"/>
      <c r="T150" s="89"/>
      <c r="U150" s="35"/>
      <c r="V150" s="35"/>
      <c r="W150" s="35"/>
      <c r="X150" s="35"/>
      <c r="Y150" s="35"/>
      <c r="Z150" s="35"/>
      <c r="AA150" s="35"/>
      <c r="AB150" s="35"/>
      <c r="AC150" s="35"/>
      <c r="AD150" s="35"/>
      <c r="AE150" s="35"/>
      <c r="AT150" s="14" t="s">
        <v>275</v>
      </c>
      <c r="AU150" s="14" t="s">
        <v>73</v>
      </c>
    </row>
    <row r="151" s="2" customFormat="1" ht="16.5" customHeight="1">
      <c r="A151" s="35"/>
      <c r="B151" s="36"/>
      <c r="C151" s="240" t="s">
        <v>918</v>
      </c>
      <c r="D151" s="240" t="s">
        <v>329</v>
      </c>
      <c r="E151" s="241" t="s">
        <v>1870</v>
      </c>
      <c r="F151" s="242" t="s">
        <v>1871</v>
      </c>
      <c r="G151" s="243" t="s">
        <v>272</v>
      </c>
      <c r="H151" s="244">
        <v>170</v>
      </c>
      <c r="I151" s="245"/>
      <c r="J151" s="246">
        <f>ROUND(I151*H151,2)</f>
        <v>0</v>
      </c>
      <c r="K151" s="242" t="s">
        <v>273</v>
      </c>
      <c r="L151" s="247"/>
      <c r="M151" s="248" t="s">
        <v>1</v>
      </c>
      <c r="N151" s="249" t="s">
        <v>38</v>
      </c>
      <c r="O151" s="88"/>
      <c r="P151" s="231">
        <f>O151*H151</f>
        <v>0</v>
      </c>
      <c r="Q151" s="231">
        <v>0.0075399999999999998</v>
      </c>
      <c r="R151" s="231">
        <f>Q151*H151</f>
        <v>1.2818000000000001</v>
      </c>
      <c r="S151" s="231">
        <v>0</v>
      </c>
      <c r="T151" s="232">
        <f>S151*H151</f>
        <v>0</v>
      </c>
      <c r="U151" s="35"/>
      <c r="V151" s="35"/>
      <c r="W151" s="35"/>
      <c r="X151" s="35"/>
      <c r="Y151" s="35"/>
      <c r="Z151" s="35"/>
      <c r="AA151" s="35"/>
      <c r="AB151" s="35"/>
      <c r="AC151" s="35"/>
      <c r="AD151" s="35"/>
      <c r="AE151" s="35"/>
      <c r="AR151" s="233" t="s">
        <v>286</v>
      </c>
      <c r="AT151" s="233" t="s">
        <v>329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274</v>
      </c>
      <c r="BM151" s="233" t="s">
        <v>407</v>
      </c>
    </row>
    <row r="152" s="2" customFormat="1">
      <c r="A152" s="35"/>
      <c r="B152" s="36"/>
      <c r="C152" s="37"/>
      <c r="D152" s="235" t="s">
        <v>275</v>
      </c>
      <c r="E152" s="37"/>
      <c r="F152" s="236" t="s">
        <v>1845</v>
      </c>
      <c r="G152" s="37"/>
      <c r="H152" s="37"/>
      <c r="I152" s="237"/>
      <c r="J152" s="37"/>
      <c r="K152" s="37"/>
      <c r="L152" s="41"/>
      <c r="M152" s="238"/>
      <c r="N152" s="239"/>
      <c r="O152" s="88"/>
      <c r="P152" s="88"/>
      <c r="Q152" s="88"/>
      <c r="R152" s="88"/>
      <c r="S152" s="88"/>
      <c r="T152" s="89"/>
      <c r="U152" s="35"/>
      <c r="V152" s="35"/>
      <c r="W152" s="35"/>
      <c r="X152" s="35"/>
      <c r="Y152" s="35"/>
      <c r="Z152" s="35"/>
      <c r="AA152" s="35"/>
      <c r="AB152" s="35"/>
      <c r="AC152" s="35"/>
      <c r="AD152" s="35"/>
      <c r="AE152" s="35"/>
      <c r="AT152" s="14" t="s">
        <v>275</v>
      </c>
      <c r="AU152" s="14" t="s">
        <v>73</v>
      </c>
    </row>
    <row r="153" s="2" customFormat="1" ht="16.5" customHeight="1">
      <c r="A153" s="35"/>
      <c r="B153" s="36"/>
      <c r="C153" s="240" t="s">
        <v>321</v>
      </c>
      <c r="D153" s="240" t="s">
        <v>329</v>
      </c>
      <c r="E153" s="241" t="s">
        <v>876</v>
      </c>
      <c r="F153" s="242" t="s">
        <v>1872</v>
      </c>
      <c r="G153" s="243" t="s">
        <v>272</v>
      </c>
      <c r="H153" s="244">
        <v>50</v>
      </c>
      <c r="I153" s="245"/>
      <c r="J153" s="246">
        <f>ROUND(I153*H153,2)</f>
        <v>0</v>
      </c>
      <c r="K153" s="242" t="s">
        <v>1</v>
      </c>
      <c r="L153" s="247"/>
      <c r="M153" s="248" t="s">
        <v>1</v>
      </c>
      <c r="N153" s="249"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286</v>
      </c>
      <c r="AT153" s="233" t="s">
        <v>329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274</v>
      </c>
      <c r="BM153" s="233" t="s">
        <v>335</v>
      </c>
    </row>
    <row r="154" s="2" customFormat="1">
      <c r="A154" s="35"/>
      <c r="B154" s="36"/>
      <c r="C154" s="37"/>
      <c r="D154" s="235" t="s">
        <v>275</v>
      </c>
      <c r="E154" s="37"/>
      <c r="F154" s="236" t="s">
        <v>1845</v>
      </c>
      <c r="G154" s="37"/>
      <c r="H154" s="37"/>
      <c r="I154" s="237"/>
      <c r="J154" s="37"/>
      <c r="K154" s="37"/>
      <c r="L154" s="41"/>
      <c r="M154" s="238"/>
      <c r="N154" s="239"/>
      <c r="O154" s="88"/>
      <c r="P154" s="88"/>
      <c r="Q154" s="88"/>
      <c r="R154" s="88"/>
      <c r="S154" s="88"/>
      <c r="T154" s="89"/>
      <c r="U154" s="35"/>
      <c r="V154" s="35"/>
      <c r="W154" s="35"/>
      <c r="X154" s="35"/>
      <c r="Y154" s="35"/>
      <c r="Z154" s="35"/>
      <c r="AA154" s="35"/>
      <c r="AB154" s="35"/>
      <c r="AC154" s="35"/>
      <c r="AD154" s="35"/>
      <c r="AE154" s="35"/>
      <c r="AT154" s="14" t="s">
        <v>275</v>
      </c>
      <c r="AU154" s="14" t="s">
        <v>73</v>
      </c>
    </row>
    <row r="155" s="2" customFormat="1" ht="16.5" customHeight="1">
      <c r="A155" s="35"/>
      <c r="B155" s="36"/>
      <c r="C155" s="240" t="s">
        <v>321</v>
      </c>
      <c r="D155" s="240" t="s">
        <v>329</v>
      </c>
      <c r="E155" s="241" t="s">
        <v>1239</v>
      </c>
      <c r="F155" s="242" t="s">
        <v>1872</v>
      </c>
      <c r="G155" s="243" t="s">
        <v>272</v>
      </c>
      <c r="H155" s="244">
        <v>50</v>
      </c>
      <c r="I155" s="245"/>
      <c r="J155" s="246">
        <f>ROUND(I155*H155,2)</f>
        <v>0</v>
      </c>
      <c r="K155" s="242" t="s">
        <v>1</v>
      </c>
      <c r="L155" s="247"/>
      <c r="M155" s="248" t="s">
        <v>1</v>
      </c>
      <c r="N155" s="249"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286</v>
      </c>
      <c r="AT155" s="233" t="s">
        <v>329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274</v>
      </c>
      <c r="BM155" s="233" t="s">
        <v>337</v>
      </c>
    </row>
    <row r="156" s="2" customFormat="1">
      <c r="A156" s="35"/>
      <c r="B156" s="36"/>
      <c r="C156" s="37"/>
      <c r="D156" s="235" t="s">
        <v>275</v>
      </c>
      <c r="E156" s="37"/>
      <c r="F156" s="236" t="s">
        <v>1845</v>
      </c>
      <c r="G156" s="37"/>
      <c r="H156" s="37"/>
      <c r="I156" s="237"/>
      <c r="J156" s="37"/>
      <c r="K156" s="37"/>
      <c r="L156" s="41"/>
      <c r="M156" s="238"/>
      <c r="N156" s="239"/>
      <c r="O156" s="88"/>
      <c r="P156" s="88"/>
      <c r="Q156" s="88"/>
      <c r="R156" s="88"/>
      <c r="S156" s="88"/>
      <c r="T156" s="89"/>
      <c r="U156" s="35"/>
      <c r="V156" s="35"/>
      <c r="W156" s="35"/>
      <c r="X156" s="35"/>
      <c r="Y156" s="35"/>
      <c r="Z156" s="35"/>
      <c r="AA156" s="35"/>
      <c r="AB156" s="35"/>
      <c r="AC156" s="35"/>
      <c r="AD156" s="35"/>
      <c r="AE156" s="35"/>
      <c r="AT156" s="14" t="s">
        <v>275</v>
      </c>
      <c r="AU156" s="14" t="s">
        <v>73</v>
      </c>
    </row>
    <row r="157" s="2" customFormat="1" ht="16.5" customHeight="1">
      <c r="A157" s="35"/>
      <c r="B157" s="36"/>
      <c r="C157" s="240" t="s">
        <v>297</v>
      </c>
      <c r="D157" s="240" t="s">
        <v>329</v>
      </c>
      <c r="E157" s="241" t="s">
        <v>1242</v>
      </c>
      <c r="F157" s="242" t="s">
        <v>1873</v>
      </c>
      <c r="G157" s="243" t="s">
        <v>272</v>
      </c>
      <c r="H157" s="244">
        <v>70</v>
      </c>
      <c r="I157" s="245"/>
      <c r="J157" s="246">
        <f>ROUND(I157*H157,2)</f>
        <v>0</v>
      </c>
      <c r="K157" s="242" t="s">
        <v>1</v>
      </c>
      <c r="L157" s="247"/>
      <c r="M157" s="248" t="s">
        <v>1</v>
      </c>
      <c r="N157" s="249" t="s">
        <v>38</v>
      </c>
      <c r="O157" s="88"/>
      <c r="P157" s="231">
        <f>O157*H157</f>
        <v>0</v>
      </c>
      <c r="Q157" s="231">
        <v>0</v>
      </c>
      <c r="R157" s="231">
        <f>Q157*H157</f>
        <v>0</v>
      </c>
      <c r="S157" s="231">
        <v>0</v>
      </c>
      <c r="T157" s="232">
        <f>S157*H157</f>
        <v>0</v>
      </c>
      <c r="U157" s="35"/>
      <c r="V157" s="35"/>
      <c r="W157" s="35"/>
      <c r="X157" s="35"/>
      <c r="Y157" s="35"/>
      <c r="Z157" s="35"/>
      <c r="AA157" s="35"/>
      <c r="AB157" s="35"/>
      <c r="AC157" s="35"/>
      <c r="AD157" s="35"/>
      <c r="AE157" s="35"/>
      <c r="AR157" s="233" t="s">
        <v>286</v>
      </c>
      <c r="AT157" s="233" t="s">
        <v>329</v>
      </c>
      <c r="AU157" s="233" t="s">
        <v>73</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274</v>
      </c>
      <c r="BM157" s="233" t="s">
        <v>341</v>
      </c>
    </row>
    <row r="158" s="2" customFormat="1">
      <c r="A158" s="35"/>
      <c r="B158" s="36"/>
      <c r="C158" s="37"/>
      <c r="D158" s="235" t="s">
        <v>275</v>
      </c>
      <c r="E158" s="37"/>
      <c r="F158" s="236" t="s">
        <v>1845</v>
      </c>
      <c r="G158" s="37"/>
      <c r="H158" s="37"/>
      <c r="I158" s="237"/>
      <c r="J158" s="37"/>
      <c r="K158" s="37"/>
      <c r="L158" s="41"/>
      <c r="M158" s="238"/>
      <c r="N158" s="239"/>
      <c r="O158" s="88"/>
      <c r="P158" s="88"/>
      <c r="Q158" s="88"/>
      <c r="R158" s="88"/>
      <c r="S158" s="88"/>
      <c r="T158" s="89"/>
      <c r="U158" s="35"/>
      <c r="V158" s="35"/>
      <c r="W158" s="35"/>
      <c r="X158" s="35"/>
      <c r="Y158" s="35"/>
      <c r="Z158" s="35"/>
      <c r="AA158" s="35"/>
      <c r="AB158" s="35"/>
      <c r="AC158" s="35"/>
      <c r="AD158" s="35"/>
      <c r="AE158" s="35"/>
      <c r="AT158" s="14" t="s">
        <v>275</v>
      </c>
      <c r="AU158" s="14" t="s">
        <v>73</v>
      </c>
    </row>
    <row r="159" s="2" customFormat="1" ht="24.15" customHeight="1">
      <c r="A159" s="35"/>
      <c r="B159" s="36"/>
      <c r="C159" s="240" t="s">
        <v>328</v>
      </c>
      <c r="D159" s="240" t="s">
        <v>329</v>
      </c>
      <c r="E159" s="241" t="s">
        <v>1243</v>
      </c>
      <c r="F159" s="242" t="s">
        <v>1874</v>
      </c>
      <c r="G159" s="243" t="s">
        <v>272</v>
      </c>
      <c r="H159" s="244">
        <v>2</v>
      </c>
      <c r="I159" s="245"/>
      <c r="J159" s="246">
        <f>ROUND(I159*H159,2)</f>
        <v>0</v>
      </c>
      <c r="K159" s="242" t="s">
        <v>1</v>
      </c>
      <c r="L159" s="247"/>
      <c r="M159" s="248" t="s">
        <v>1</v>
      </c>
      <c r="N159" s="249" t="s">
        <v>38</v>
      </c>
      <c r="O159" s="88"/>
      <c r="P159" s="231">
        <f>O159*H159</f>
        <v>0</v>
      </c>
      <c r="Q159" s="231">
        <v>0</v>
      </c>
      <c r="R159" s="231">
        <f>Q159*H159</f>
        <v>0</v>
      </c>
      <c r="S159" s="231">
        <v>0</v>
      </c>
      <c r="T159" s="232">
        <f>S159*H159</f>
        <v>0</v>
      </c>
      <c r="U159" s="35"/>
      <c r="V159" s="35"/>
      <c r="W159" s="35"/>
      <c r="X159" s="35"/>
      <c r="Y159" s="35"/>
      <c r="Z159" s="35"/>
      <c r="AA159" s="35"/>
      <c r="AB159" s="35"/>
      <c r="AC159" s="35"/>
      <c r="AD159" s="35"/>
      <c r="AE159" s="35"/>
      <c r="AR159" s="233" t="s">
        <v>286</v>
      </c>
      <c r="AT159" s="233" t="s">
        <v>329</v>
      </c>
      <c r="AU159" s="233" t="s">
        <v>73</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274</v>
      </c>
      <c r="BM159" s="233" t="s">
        <v>345</v>
      </c>
    </row>
    <row r="160" s="2" customFormat="1" ht="24.15" customHeight="1">
      <c r="A160" s="35"/>
      <c r="B160" s="36"/>
      <c r="C160" s="240" t="s">
        <v>303</v>
      </c>
      <c r="D160" s="240" t="s">
        <v>329</v>
      </c>
      <c r="E160" s="241" t="s">
        <v>1255</v>
      </c>
      <c r="F160" s="242" t="s">
        <v>1875</v>
      </c>
      <c r="G160" s="243" t="s">
        <v>272</v>
      </c>
      <c r="H160" s="244">
        <v>4</v>
      </c>
      <c r="I160" s="245"/>
      <c r="J160" s="246">
        <f>ROUND(I160*H160,2)</f>
        <v>0</v>
      </c>
      <c r="K160" s="242" t="s">
        <v>1</v>
      </c>
      <c r="L160" s="247"/>
      <c r="M160" s="248" t="s">
        <v>1</v>
      </c>
      <c r="N160" s="249" t="s">
        <v>38</v>
      </c>
      <c r="O160" s="88"/>
      <c r="P160" s="231">
        <f>O160*H160</f>
        <v>0</v>
      </c>
      <c r="Q160" s="231">
        <v>0</v>
      </c>
      <c r="R160" s="231">
        <f>Q160*H160</f>
        <v>0</v>
      </c>
      <c r="S160" s="231">
        <v>0</v>
      </c>
      <c r="T160" s="232">
        <f>S160*H160</f>
        <v>0</v>
      </c>
      <c r="U160" s="35"/>
      <c r="V160" s="35"/>
      <c r="W160" s="35"/>
      <c r="X160" s="35"/>
      <c r="Y160" s="35"/>
      <c r="Z160" s="35"/>
      <c r="AA160" s="35"/>
      <c r="AB160" s="35"/>
      <c r="AC160" s="35"/>
      <c r="AD160" s="35"/>
      <c r="AE160" s="35"/>
      <c r="AR160" s="233" t="s">
        <v>286</v>
      </c>
      <c r="AT160" s="233" t="s">
        <v>329</v>
      </c>
      <c r="AU160" s="233" t="s">
        <v>73</v>
      </c>
      <c r="AY160" s="14" t="s">
        <v>266</v>
      </c>
      <c r="BE160" s="234">
        <f>IF(N160="základní",J160,0)</f>
        <v>0</v>
      </c>
      <c r="BF160" s="234">
        <f>IF(N160="snížená",J160,0)</f>
        <v>0</v>
      </c>
      <c r="BG160" s="234">
        <f>IF(N160="zákl. přenesená",J160,0)</f>
        <v>0</v>
      </c>
      <c r="BH160" s="234">
        <f>IF(N160="sníž. přenesená",J160,0)</f>
        <v>0</v>
      </c>
      <c r="BI160" s="234">
        <f>IF(N160="nulová",J160,0)</f>
        <v>0</v>
      </c>
      <c r="BJ160" s="14" t="s">
        <v>81</v>
      </c>
      <c r="BK160" s="234">
        <f>ROUND(I160*H160,2)</f>
        <v>0</v>
      </c>
      <c r="BL160" s="14" t="s">
        <v>274</v>
      </c>
      <c r="BM160" s="233" t="s">
        <v>350</v>
      </c>
    </row>
    <row r="161" s="2" customFormat="1" ht="24.15" customHeight="1">
      <c r="A161" s="35"/>
      <c r="B161" s="36"/>
      <c r="C161" s="240" t="s">
        <v>334</v>
      </c>
      <c r="D161" s="240" t="s">
        <v>329</v>
      </c>
      <c r="E161" s="241" t="s">
        <v>1876</v>
      </c>
      <c r="F161" s="242" t="s">
        <v>1877</v>
      </c>
      <c r="G161" s="243" t="s">
        <v>272</v>
      </c>
      <c r="H161" s="244">
        <v>4</v>
      </c>
      <c r="I161" s="245"/>
      <c r="J161" s="246">
        <f>ROUND(I161*H161,2)</f>
        <v>0</v>
      </c>
      <c r="K161" s="242" t="s">
        <v>1</v>
      </c>
      <c r="L161" s="247"/>
      <c r="M161" s="248" t="s">
        <v>1</v>
      </c>
      <c r="N161" s="249" t="s">
        <v>38</v>
      </c>
      <c r="O161" s="88"/>
      <c r="P161" s="231">
        <f>O161*H161</f>
        <v>0</v>
      </c>
      <c r="Q161" s="231">
        <v>0</v>
      </c>
      <c r="R161" s="231">
        <f>Q161*H161</f>
        <v>0</v>
      </c>
      <c r="S161" s="231">
        <v>0</v>
      </c>
      <c r="T161" s="232">
        <f>S161*H161</f>
        <v>0</v>
      </c>
      <c r="U161" s="35"/>
      <c r="V161" s="35"/>
      <c r="W161" s="35"/>
      <c r="X161" s="35"/>
      <c r="Y161" s="35"/>
      <c r="Z161" s="35"/>
      <c r="AA161" s="35"/>
      <c r="AB161" s="35"/>
      <c r="AC161" s="35"/>
      <c r="AD161" s="35"/>
      <c r="AE161" s="35"/>
      <c r="AR161" s="233" t="s">
        <v>286</v>
      </c>
      <c r="AT161" s="233" t="s">
        <v>329</v>
      </c>
      <c r="AU161" s="233" t="s">
        <v>73</v>
      </c>
      <c r="AY161" s="14" t="s">
        <v>266</v>
      </c>
      <c r="BE161" s="234">
        <f>IF(N161="základní",J161,0)</f>
        <v>0</v>
      </c>
      <c r="BF161" s="234">
        <f>IF(N161="snížená",J161,0)</f>
        <v>0</v>
      </c>
      <c r="BG161" s="234">
        <f>IF(N161="zákl. přenesená",J161,0)</f>
        <v>0</v>
      </c>
      <c r="BH161" s="234">
        <f>IF(N161="sníž. přenesená",J161,0)</f>
        <v>0</v>
      </c>
      <c r="BI161" s="234">
        <f>IF(N161="nulová",J161,0)</f>
        <v>0</v>
      </c>
      <c r="BJ161" s="14" t="s">
        <v>81</v>
      </c>
      <c r="BK161" s="234">
        <f>ROUND(I161*H161,2)</f>
        <v>0</v>
      </c>
      <c r="BL161" s="14" t="s">
        <v>274</v>
      </c>
      <c r="BM161" s="233" t="s">
        <v>354</v>
      </c>
    </row>
    <row r="162" s="2" customFormat="1" ht="24.15" customHeight="1">
      <c r="A162" s="35"/>
      <c r="B162" s="36"/>
      <c r="C162" s="240" t="s">
        <v>307</v>
      </c>
      <c r="D162" s="240" t="s">
        <v>329</v>
      </c>
      <c r="E162" s="241" t="s">
        <v>1878</v>
      </c>
      <c r="F162" s="242" t="s">
        <v>1879</v>
      </c>
      <c r="G162" s="243" t="s">
        <v>272</v>
      </c>
      <c r="H162" s="244">
        <v>2</v>
      </c>
      <c r="I162" s="245"/>
      <c r="J162" s="246">
        <f>ROUND(I162*H162,2)</f>
        <v>0</v>
      </c>
      <c r="K162" s="242" t="s">
        <v>1</v>
      </c>
      <c r="L162" s="247"/>
      <c r="M162" s="248" t="s">
        <v>1</v>
      </c>
      <c r="N162" s="249" t="s">
        <v>38</v>
      </c>
      <c r="O162" s="88"/>
      <c r="P162" s="231">
        <f>O162*H162</f>
        <v>0</v>
      </c>
      <c r="Q162" s="231">
        <v>0</v>
      </c>
      <c r="R162" s="231">
        <f>Q162*H162</f>
        <v>0</v>
      </c>
      <c r="S162" s="231">
        <v>0</v>
      </c>
      <c r="T162" s="232">
        <f>S162*H162</f>
        <v>0</v>
      </c>
      <c r="U162" s="35"/>
      <c r="V162" s="35"/>
      <c r="W162" s="35"/>
      <c r="X162" s="35"/>
      <c r="Y162" s="35"/>
      <c r="Z162" s="35"/>
      <c r="AA162" s="35"/>
      <c r="AB162" s="35"/>
      <c r="AC162" s="35"/>
      <c r="AD162" s="35"/>
      <c r="AE162" s="35"/>
      <c r="AR162" s="233" t="s">
        <v>286</v>
      </c>
      <c r="AT162" s="233" t="s">
        <v>329</v>
      </c>
      <c r="AU162" s="233" t="s">
        <v>73</v>
      </c>
      <c r="AY162" s="14" t="s">
        <v>266</v>
      </c>
      <c r="BE162" s="234">
        <f>IF(N162="základní",J162,0)</f>
        <v>0</v>
      </c>
      <c r="BF162" s="234">
        <f>IF(N162="snížená",J162,0)</f>
        <v>0</v>
      </c>
      <c r="BG162" s="234">
        <f>IF(N162="zákl. přenesená",J162,0)</f>
        <v>0</v>
      </c>
      <c r="BH162" s="234">
        <f>IF(N162="sníž. přenesená",J162,0)</f>
        <v>0</v>
      </c>
      <c r="BI162" s="234">
        <f>IF(N162="nulová",J162,0)</f>
        <v>0</v>
      </c>
      <c r="BJ162" s="14" t="s">
        <v>81</v>
      </c>
      <c r="BK162" s="234">
        <f>ROUND(I162*H162,2)</f>
        <v>0</v>
      </c>
      <c r="BL162" s="14" t="s">
        <v>274</v>
      </c>
      <c r="BM162" s="233" t="s">
        <v>359</v>
      </c>
    </row>
    <row r="163" s="2" customFormat="1" ht="24.15" customHeight="1">
      <c r="A163" s="35"/>
      <c r="B163" s="36"/>
      <c r="C163" s="240" t="s">
        <v>7</v>
      </c>
      <c r="D163" s="240" t="s">
        <v>329</v>
      </c>
      <c r="E163" s="241" t="s">
        <v>1880</v>
      </c>
      <c r="F163" s="242" t="s">
        <v>1881</v>
      </c>
      <c r="G163" s="243" t="s">
        <v>272</v>
      </c>
      <c r="H163" s="244">
        <v>4</v>
      </c>
      <c r="I163" s="245"/>
      <c r="J163" s="246">
        <f>ROUND(I163*H163,2)</f>
        <v>0</v>
      </c>
      <c r="K163" s="242" t="s">
        <v>1</v>
      </c>
      <c r="L163" s="247"/>
      <c r="M163" s="248" t="s">
        <v>1</v>
      </c>
      <c r="N163" s="249" t="s">
        <v>38</v>
      </c>
      <c r="O163" s="88"/>
      <c r="P163" s="231">
        <f>O163*H163</f>
        <v>0</v>
      </c>
      <c r="Q163" s="231">
        <v>0</v>
      </c>
      <c r="R163" s="231">
        <f>Q163*H163</f>
        <v>0</v>
      </c>
      <c r="S163" s="231">
        <v>0</v>
      </c>
      <c r="T163" s="232">
        <f>S163*H163</f>
        <v>0</v>
      </c>
      <c r="U163" s="35"/>
      <c r="V163" s="35"/>
      <c r="W163" s="35"/>
      <c r="X163" s="35"/>
      <c r="Y163" s="35"/>
      <c r="Z163" s="35"/>
      <c r="AA163" s="35"/>
      <c r="AB163" s="35"/>
      <c r="AC163" s="35"/>
      <c r="AD163" s="35"/>
      <c r="AE163" s="35"/>
      <c r="AR163" s="233" t="s">
        <v>286</v>
      </c>
      <c r="AT163" s="233" t="s">
        <v>329</v>
      </c>
      <c r="AU163" s="233" t="s">
        <v>73</v>
      </c>
      <c r="AY163" s="14" t="s">
        <v>266</v>
      </c>
      <c r="BE163" s="234">
        <f>IF(N163="základní",J163,0)</f>
        <v>0</v>
      </c>
      <c r="BF163" s="234">
        <f>IF(N163="snížená",J163,0)</f>
        <v>0</v>
      </c>
      <c r="BG163" s="234">
        <f>IF(N163="zákl. přenesená",J163,0)</f>
        <v>0</v>
      </c>
      <c r="BH163" s="234">
        <f>IF(N163="sníž. přenesená",J163,0)</f>
        <v>0</v>
      </c>
      <c r="BI163" s="234">
        <f>IF(N163="nulová",J163,0)</f>
        <v>0</v>
      </c>
      <c r="BJ163" s="14" t="s">
        <v>81</v>
      </c>
      <c r="BK163" s="234">
        <f>ROUND(I163*H163,2)</f>
        <v>0</v>
      </c>
      <c r="BL163" s="14" t="s">
        <v>274</v>
      </c>
      <c r="BM163" s="233" t="s">
        <v>363</v>
      </c>
    </row>
    <row r="164" s="2" customFormat="1" ht="24.15" customHeight="1">
      <c r="A164" s="35"/>
      <c r="B164" s="36"/>
      <c r="C164" s="240" t="s">
        <v>310</v>
      </c>
      <c r="D164" s="240" t="s">
        <v>329</v>
      </c>
      <c r="E164" s="241" t="s">
        <v>1882</v>
      </c>
      <c r="F164" s="242" t="s">
        <v>1883</v>
      </c>
      <c r="G164" s="243" t="s">
        <v>272</v>
      </c>
      <c r="H164" s="244">
        <v>6</v>
      </c>
      <c r="I164" s="245"/>
      <c r="J164" s="246">
        <f>ROUND(I164*H164,2)</f>
        <v>0</v>
      </c>
      <c r="K164" s="242" t="s">
        <v>1</v>
      </c>
      <c r="L164" s="247"/>
      <c r="M164" s="248" t="s">
        <v>1</v>
      </c>
      <c r="N164" s="249" t="s">
        <v>38</v>
      </c>
      <c r="O164" s="88"/>
      <c r="P164" s="231">
        <f>O164*H164</f>
        <v>0</v>
      </c>
      <c r="Q164" s="231">
        <v>0</v>
      </c>
      <c r="R164" s="231">
        <f>Q164*H164</f>
        <v>0</v>
      </c>
      <c r="S164" s="231">
        <v>0</v>
      </c>
      <c r="T164" s="232">
        <f>S164*H164</f>
        <v>0</v>
      </c>
      <c r="U164" s="35"/>
      <c r="V164" s="35"/>
      <c r="W164" s="35"/>
      <c r="X164" s="35"/>
      <c r="Y164" s="35"/>
      <c r="Z164" s="35"/>
      <c r="AA164" s="35"/>
      <c r="AB164" s="35"/>
      <c r="AC164" s="35"/>
      <c r="AD164" s="35"/>
      <c r="AE164" s="35"/>
      <c r="AR164" s="233" t="s">
        <v>286</v>
      </c>
      <c r="AT164" s="233" t="s">
        <v>329</v>
      </c>
      <c r="AU164" s="233" t="s">
        <v>73</v>
      </c>
      <c r="AY164" s="14" t="s">
        <v>266</v>
      </c>
      <c r="BE164" s="234">
        <f>IF(N164="základní",J164,0)</f>
        <v>0</v>
      </c>
      <c r="BF164" s="234">
        <f>IF(N164="snížená",J164,0)</f>
        <v>0</v>
      </c>
      <c r="BG164" s="234">
        <f>IF(N164="zákl. přenesená",J164,0)</f>
        <v>0</v>
      </c>
      <c r="BH164" s="234">
        <f>IF(N164="sníž. přenesená",J164,0)</f>
        <v>0</v>
      </c>
      <c r="BI164" s="234">
        <f>IF(N164="nulová",J164,0)</f>
        <v>0</v>
      </c>
      <c r="BJ164" s="14" t="s">
        <v>81</v>
      </c>
      <c r="BK164" s="234">
        <f>ROUND(I164*H164,2)</f>
        <v>0</v>
      </c>
      <c r="BL164" s="14" t="s">
        <v>274</v>
      </c>
      <c r="BM164" s="233" t="s">
        <v>368</v>
      </c>
    </row>
    <row r="165" s="2" customFormat="1" ht="24.15" customHeight="1">
      <c r="A165" s="35"/>
      <c r="B165" s="36"/>
      <c r="C165" s="240" t="s">
        <v>347</v>
      </c>
      <c r="D165" s="240" t="s">
        <v>329</v>
      </c>
      <c r="E165" s="241" t="s">
        <v>1884</v>
      </c>
      <c r="F165" s="242" t="s">
        <v>1885</v>
      </c>
      <c r="G165" s="243" t="s">
        <v>272</v>
      </c>
      <c r="H165" s="244">
        <v>4</v>
      </c>
      <c r="I165" s="245"/>
      <c r="J165" s="246">
        <f>ROUND(I165*H165,2)</f>
        <v>0</v>
      </c>
      <c r="K165" s="242" t="s">
        <v>1</v>
      </c>
      <c r="L165" s="247"/>
      <c r="M165" s="248" t="s">
        <v>1</v>
      </c>
      <c r="N165" s="249" t="s">
        <v>38</v>
      </c>
      <c r="O165" s="88"/>
      <c r="P165" s="231">
        <f>O165*H165</f>
        <v>0</v>
      </c>
      <c r="Q165" s="231">
        <v>0</v>
      </c>
      <c r="R165" s="231">
        <f>Q165*H165</f>
        <v>0</v>
      </c>
      <c r="S165" s="231">
        <v>0</v>
      </c>
      <c r="T165" s="232">
        <f>S165*H165</f>
        <v>0</v>
      </c>
      <c r="U165" s="35"/>
      <c r="V165" s="35"/>
      <c r="W165" s="35"/>
      <c r="X165" s="35"/>
      <c r="Y165" s="35"/>
      <c r="Z165" s="35"/>
      <c r="AA165" s="35"/>
      <c r="AB165" s="35"/>
      <c r="AC165" s="35"/>
      <c r="AD165" s="35"/>
      <c r="AE165" s="35"/>
      <c r="AR165" s="233" t="s">
        <v>286</v>
      </c>
      <c r="AT165" s="233" t="s">
        <v>329</v>
      </c>
      <c r="AU165" s="233" t="s">
        <v>73</v>
      </c>
      <c r="AY165" s="14" t="s">
        <v>266</v>
      </c>
      <c r="BE165" s="234">
        <f>IF(N165="základní",J165,0)</f>
        <v>0</v>
      </c>
      <c r="BF165" s="234">
        <f>IF(N165="snížená",J165,0)</f>
        <v>0</v>
      </c>
      <c r="BG165" s="234">
        <f>IF(N165="zákl. přenesená",J165,0)</f>
        <v>0</v>
      </c>
      <c r="BH165" s="234">
        <f>IF(N165="sníž. přenesená",J165,0)</f>
        <v>0</v>
      </c>
      <c r="BI165" s="234">
        <f>IF(N165="nulová",J165,0)</f>
        <v>0</v>
      </c>
      <c r="BJ165" s="14" t="s">
        <v>81</v>
      </c>
      <c r="BK165" s="234">
        <f>ROUND(I165*H165,2)</f>
        <v>0</v>
      </c>
      <c r="BL165" s="14" t="s">
        <v>274</v>
      </c>
      <c r="BM165" s="233" t="s">
        <v>373</v>
      </c>
    </row>
    <row r="166" s="2" customFormat="1" ht="24.15" customHeight="1">
      <c r="A166" s="35"/>
      <c r="B166" s="36"/>
      <c r="C166" s="240" t="s">
        <v>314</v>
      </c>
      <c r="D166" s="240" t="s">
        <v>329</v>
      </c>
      <c r="E166" s="241" t="s">
        <v>1886</v>
      </c>
      <c r="F166" s="242" t="s">
        <v>1887</v>
      </c>
      <c r="G166" s="243" t="s">
        <v>272</v>
      </c>
      <c r="H166" s="244">
        <v>3</v>
      </c>
      <c r="I166" s="245"/>
      <c r="J166" s="246">
        <f>ROUND(I166*H166,2)</f>
        <v>0</v>
      </c>
      <c r="K166" s="242" t="s">
        <v>1</v>
      </c>
      <c r="L166" s="247"/>
      <c r="M166" s="248" t="s">
        <v>1</v>
      </c>
      <c r="N166" s="249" t="s">
        <v>38</v>
      </c>
      <c r="O166" s="88"/>
      <c r="P166" s="231">
        <f>O166*H166</f>
        <v>0</v>
      </c>
      <c r="Q166" s="231">
        <v>0</v>
      </c>
      <c r="R166" s="231">
        <f>Q166*H166</f>
        <v>0</v>
      </c>
      <c r="S166" s="231">
        <v>0</v>
      </c>
      <c r="T166" s="232">
        <f>S166*H166</f>
        <v>0</v>
      </c>
      <c r="U166" s="35"/>
      <c r="V166" s="35"/>
      <c r="W166" s="35"/>
      <c r="X166" s="35"/>
      <c r="Y166" s="35"/>
      <c r="Z166" s="35"/>
      <c r="AA166" s="35"/>
      <c r="AB166" s="35"/>
      <c r="AC166" s="35"/>
      <c r="AD166" s="35"/>
      <c r="AE166" s="35"/>
      <c r="AR166" s="233" t="s">
        <v>286</v>
      </c>
      <c r="AT166" s="233" t="s">
        <v>329</v>
      </c>
      <c r="AU166" s="233" t="s">
        <v>73</v>
      </c>
      <c r="AY166" s="14" t="s">
        <v>266</v>
      </c>
      <c r="BE166" s="234">
        <f>IF(N166="základní",J166,0)</f>
        <v>0</v>
      </c>
      <c r="BF166" s="234">
        <f>IF(N166="snížená",J166,0)</f>
        <v>0</v>
      </c>
      <c r="BG166" s="234">
        <f>IF(N166="zákl. přenesená",J166,0)</f>
        <v>0</v>
      </c>
      <c r="BH166" s="234">
        <f>IF(N166="sníž. přenesená",J166,0)</f>
        <v>0</v>
      </c>
      <c r="BI166" s="234">
        <f>IF(N166="nulová",J166,0)</f>
        <v>0</v>
      </c>
      <c r="BJ166" s="14" t="s">
        <v>81</v>
      </c>
      <c r="BK166" s="234">
        <f>ROUND(I166*H166,2)</f>
        <v>0</v>
      </c>
      <c r="BL166" s="14" t="s">
        <v>274</v>
      </c>
      <c r="BM166" s="233" t="s">
        <v>378</v>
      </c>
    </row>
    <row r="167" s="2" customFormat="1" ht="24.15" customHeight="1">
      <c r="A167" s="35"/>
      <c r="B167" s="36"/>
      <c r="C167" s="240" t="s">
        <v>356</v>
      </c>
      <c r="D167" s="240" t="s">
        <v>329</v>
      </c>
      <c r="E167" s="241" t="s">
        <v>1888</v>
      </c>
      <c r="F167" s="242" t="s">
        <v>1889</v>
      </c>
      <c r="G167" s="243" t="s">
        <v>272</v>
      </c>
      <c r="H167" s="244">
        <v>5</v>
      </c>
      <c r="I167" s="245"/>
      <c r="J167" s="246">
        <f>ROUND(I167*H167,2)</f>
        <v>0</v>
      </c>
      <c r="K167" s="242" t="s">
        <v>1</v>
      </c>
      <c r="L167" s="247"/>
      <c r="M167" s="248" t="s">
        <v>1</v>
      </c>
      <c r="N167" s="249" t="s">
        <v>38</v>
      </c>
      <c r="O167" s="88"/>
      <c r="P167" s="231">
        <f>O167*H167</f>
        <v>0</v>
      </c>
      <c r="Q167" s="231">
        <v>0</v>
      </c>
      <c r="R167" s="231">
        <f>Q167*H167</f>
        <v>0</v>
      </c>
      <c r="S167" s="231">
        <v>0</v>
      </c>
      <c r="T167" s="232">
        <f>S167*H167</f>
        <v>0</v>
      </c>
      <c r="U167" s="35"/>
      <c r="V167" s="35"/>
      <c r="W167" s="35"/>
      <c r="X167" s="35"/>
      <c r="Y167" s="35"/>
      <c r="Z167" s="35"/>
      <c r="AA167" s="35"/>
      <c r="AB167" s="35"/>
      <c r="AC167" s="35"/>
      <c r="AD167" s="35"/>
      <c r="AE167" s="35"/>
      <c r="AR167" s="233" t="s">
        <v>286</v>
      </c>
      <c r="AT167" s="233" t="s">
        <v>329</v>
      </c>
      <c r="AU167" s="233" t="s">
        <v>73</v>
      </c>
      <c r="AY167" s="14" t="s">
        <v>266</v>
      </c>
      <c r="BE167" s="234">
        <f>IF(N167="základní",J167,0)</f>
        <v>0</v>
      </c>
      <c r="BF167" s="234">
        <f>IF(N167="snížená",J167,0)</f>
        <v>0</v>
      </c>
      <c r="BG167" s="234">
        <f>IF(N167="zákl. přenesená",J167,0)</f>
        <v>0</v>
      </c>
      <c r="BH167" s="234">
        <f>IF(N167="sníž. přenesená",J167,0)</f>
        <v>0</v>
      </c>
      <c r="BI167" s="234">
        <f>IF(N167="nulová",J167,0)</f>
        <v>0</v>
      </c>
      <c r="BJ167" s="14" t="s">
        <v>81</v>
      </c>
      <c r="BK167" s="234">
        <f>ROUND(I167*H167,2)</f>
        <v>0</v>
      </c>
      <c r="BL167" s="14" t="s">
        <v>274</v>
      </c>
      <c r="BM167" s="233" t="s">
        <v>382</v>
      </c>
    </row>
    <row r="168" s="2" customFormat="1" ht="24.15" customHeight="1">
      <c r="A168" s="35"/>
      <c r="B168" s="36"/>
      <c r="C168" s="240" t="s">
        <v>319</v>
      </c>
      <c r="D168" s="240" t="s">
        <v>329</v>
      </c>
      <c r="E168" s="241" t="s">
        <v>1890</v>
      </c>
      <c r="F168" s="242" t="s">
        <v>1891</v>
      </c>
      <c r="G168" s="243" t="s">
        <v>272</v>
      </c>
      <c r="H168" s="244">
        <v>1</v>
      </c>
      <c r="I168" s="245"/>
      <c r="J168" s="246">
        <f>ROUND(I168*H168,2)</f>
        <v>0</v>
      </c>
      <c r="K168" s="242" t="s">
        <v>1</v>
      </c>
      <c r="L168" s="247"/>
      <c r="M168" s="248" t="s">
        <v>1</v>
      </c>
      <c r="N168" s="249" t="s">
        <v>38</v>
      </c>
      <c r="O168" s="88"/>
      <c r="P168" s="231">
        <f>O168*H168</f>
        <v>0</v>
      </c>
      <c r="Q168" s="231">
        <v>0</v>
      </c>
      <c r="R168" s="231">
        <f>Q168*H168</f>
        <v>0</v>
      </c>
      <c r="S168" s="231">
        <v>0</v>
      </c>
      <c r="T168" s="232">
        <f>S168*H168</f>
        <v>0</v>
      </c>
      <c r="U168" s="35"/>
      <c r="V168" s="35"/>
      <c r="W168" s="35"/>
      <c r="X168" s="35"/>
      <c r="Y168" s="35"/>
      <c r="Z168" s="35"/>
      <c r="AA168" s="35"/>
      <c r="AB168" s="35"/>
      <c r="AC168" s="35"/>
      <c r="AD168" s="35"/>
      <c r="AE168" s="35"/>
      <c r="AR168" s="233" t="s">
        <v>286</v>
      </c>
      <c r="AT168" s="233" t="s">
        <v>329</v>
      </c>
      <c r="AU168" s="233" t="s">
        <v>73</v>
      </c>
      <c r="AY168" s="14" t="s">
        <v>266</v>
      </c>
      <c r="BE168" s="234">
        <f>IF(N168="základní",J168,0)</f>
        <v>0</v>
      </c>
      <c r="BF168" s="234">
        <f>IF(N168="snížená",J168,0)</f>
        <v>0</v>
      </c>
      <c r="BG168" s="234">
        <f>IF(N168="zákl. přenesená",J168,0)</f>
        <v>0</v>
      </c>
      <c r="BH168" s="234">
        <f>IF(N168="sníž. přenesená",J168,0)</f>
        <v>0</v>
      </c>
      <c r="BI168" s="234">
        <f>IF(N168="nulová",J168,0)</f>
        <v>0</v>
      </c>
      <c r="BJ168" s="14" t="s">
        <v>81</v>
      </c>
      <c r="BK168" s="234">
        <f>ROUND(I168*H168,2)</f>
        <v>0</v>
      </c>
      <c r="BL168" s="14" t="s">
        <v>274</v>
      </c>
      <c r="BM168" s="233" t="s">
        <v>385</v>
      </c>
    </row>
    <row r="169" s="2" customFormat="1" ht="24.15" customHeight="1">
      <c r="A169" s="35"/>
      <c r="B169" s="36"/>
      <c r="C169" s="240" t="s">
        <v>365</v>
      </c>
      <c r="D169" s="240" t="s">
        <v>329</v>
      </c>
      <c r="E169" s="241" t="s">
        <v>1892</v>
      </c>
      <c r="F169" s="242" t="s">
        <v>1893</v>
      </c>
      <c r="G169" s="243" t="s">
        <v>272</v>
      </c>
      <c r="H169" s="244">
        <v>2</v>
      </c>
      <c r="I169" s="245"/>
      <c r="J169" s="246">
        <f>ROUND(I169*H169,2)</f>
        <v>0</v>
      </c>
      <c r="K169" s="242" t="s">
        <v>1</v>
      </c>
      <c r="L169" s="247"/>
      <c r="M169" s="248" t="s">
        <v>1</v>
      </c>
      <c r="N169" s="249" t="s">
        <v>38</v>
      </c>
      <c r="O169" s="88"/>
      <c r="P169" s="231">
        <f>O169*H169</f>
        <v>0</v>
      </c>
      <c r="Q169" s="231">
        <v>0</v>
      </c>
      <c r="R169" s="231">
        <f>Q169*H169</f>
        <v>0</v>
      </c>
      <c r="S169" s="231">
        <v>0</v>
      </c>
      <c r="T169" s="232">
        <f>S169*H169</f>
        <v>0</v>
      </c>
      <c r="U169" s="35"/>
      <c r="V169" s="35"/>
      <c r="W169" s="35"/>
      <c r="X169" s="35"/>
      <c r="Y169" s="35"/>
      <c r="Z169" s="35"/>
      <c r="AA169" s="35"/>
      <c r="AB169" s="35"/>
      <c r="AC169" s="35"/>
      <c r="AD169" s="35"/>
      <c r="AE169" s="35"/>
      <c r="AR169" s="233" t="s">
        <v>286</v>
      </c>
      <c r="AT169" s="233" t="s">
        <v>329</v>
      </c>
      <c r="AU169" s="233" t="s">
        <v>73</v>
      </c>
      <c r="AY169" s="14" t="s">
        <v>266</v>
      </c>
      <c r="BE169" s="234">
        <f>IF(N169="základní",J169,0)</f>
        <v>0</v>
      </c>
      <c r="BF169" s="234">
        <f>IF(N169="snížená",J169,0)</f>
        <v>0</v>
      </c>
      <c r="BG169" s="234">
        <f>IF(N169="zákl. přenesená",J169,0)</f>
        <v>0</v>
      </c>
      <c r="BH169" s="234">
        <f>IF(N169="sníž. přenesená",J169,0)</f>
        <v>0</v>
      </c>
      <c r="BI169" s="234">
        <f>IF(N169="nulová",J169,0)</f>
        <v>0</v>
      </c>
      <c r="BJ169" s="14" t="s">
        <v>81</v>
      </c>
      <c r="BK169" s="234">
        <f>ROUND(I169*H169,2)</f>
        <v>0</v>
      </c>
      <c r="BL169" s="14" t="s">
        <v>274</v>
      </c>
      <c r="BM169" s="233" t="s">
        <v>387</v>
      </c>
    </row>
    <row r="170" s="2" customFormat="1">
      <c r="A170" s="35"/>
      <c r="B170" s="36"/>
      <c r="C170" s="37"/>
      <c r="D170" s="235" t="s">
        <v>275</v>
      </c>
      <c r="E170" s="37"/>
      <c r="F170" s="236" t="s">
        <v>1894</v>
      </c>
      <c r="G170" s="37"/>
      <c r="H170" s="37"/>
      <c r="I170" s="237"/>
      <c r="J170" s="37"/>
      <c r="K170" s="37"/>
      <c r="L170" s="41"/>
      <c r="M170" s="238"/>
      <c r="N170" s="239"/>
      <c r="O170" s="88"/>
      <c r="P170" s="88"/>
      <c r="Q170" s="88"/>
      <c r="R170" s="88"/>
      <c r="S170" s="88"/>
      <c r="T170" s="89"/>
      <c r="U170" s="35"/>
      <c r="V170" s="35"/>
      <c r="W170" s="35"/>
      <c r="X170" s="35"/>
      <c r="Y170" s="35"/>
      <c r="Z170" s="35"/>
      <c r="AA170" s="35"/>
      <c r="AB170" s="35"/>
      <c r="AC170" s="35"/>
      <c r="AD170" s="35"/>
      <c r="AE170" s="35"/>
      <c r="AT170" s="14" t="s">
        <v>275</v>
      </c>
      <c r="AU170" s="14" t="s">
        <v>73</v>
      </c>
    </row>
    <row r="171" s="2" customFormat="1" ht="24.15" customHeight="1">
      <c r="A171" s="35"/>
      <c r="B171" s="36"/>
      <c r="C171" s="240" t="s">
        <v>370</v>
      </c>
      <c r="D171" s="240" t="s">
        <v>329</v>
      </c>
      <c r="E171" s="241" t="s">
        <v>1895</v>
      </c>
      <c r="F171" s="242" t="s">
        <v>1896</v>
      </c>
      <c r="G171" s="243" t="s">
        <v>272</v>
      </c>
      <c r="H171" s="244">
        <v>2</v>
      </c>
      <c r="I171" s="245"/>
      <c r="J171" s="246">
        <f>ROUND(I171*H171,2)</f>
        <v>0</v>
      </c>
      <c r="K171" s="242" t="s">
        <v>1</v>
      </c>
      <c r="L171" s="247"/>
      <c r="M171" s="248" t="s">
        <v>1</v>
      </c>
      <c r="N171" s="249" t="s">
        <v>38</v>
      </c>
      <c r="O171" s="88"/>
      <c r="P171" s="231">
        <f>O171*H171</f>
        <v>0</v>
      </c>
      <c r="Q171" s="231">
        <v>0</v>
      </c>
      <c r="R171" s="231">
        <f>Q171*H171</f>
        <v>0</v>
      </c>
      <c r="S171" s="231">
        <v>0</v>
      </c>
      <c r="T171" s="232">
        <f>S171*H171</f>
        <v>0</v>
      </c>
      <c r="U171" s="35"/>
      <c r="V171" s="35"/>
      <c r="W171" s="35"/>
      <c r="X171" s="35"/>
      <c r="Y171" s="35"/>
      <c r="Z171" s="35"/>
      <c r="AA171" s="35"/>
      <c r="AB171" s="35"/>
      <c r="AC171" s="35"/>
      <c r="AD171" s="35"/>
      <c r="AE171" s="35"/>
      <c r="AR171" s="233" t="s">
        <v>286</v>
      </c>
      <c r="AT171" s="233" t="s">
        <v>329</v>
      </c>
      <c r="AU171" s="233" t="s">
        <v>73</v>
      </c>
      <c r="AY171" s="14" t="s">
        <v>266</v>
      </c>
      <c r="BE171" s="234">
        <f>IF(N171="základní",J171,0)</f>
        <v>0</v>
      </c>
      <c r="BF171" s="234">
        <f>IF(N171="snížená",J171,0)</f>
        <v>0</v>
      </c>
      <c r="BG171" s="234">
        <f>IF(N171="zákl. přenesená",J171,0)</f>
        <v>0</v>
      </c>
      <c r="BH171" s="234">
        <f>IF(N171="sníž. přenesená",J171,0)</f>
        <v>0</v>
      </c>
      <c r="BI171" s="234">
        <f>IF(N171="nulová",J171,0)</f>
        <v>0</v>
      </c>
      <c r="BJ171" s="14" t="s">
        <v>81</v>
      </c>
      <c r="BK171" s="234">
        <f>ROUND(I171*H171,2)</f>
        <v>0</v>
      </c>
      <c r="BL171" s="14" t="s">
        <v>274</v>
      </c>
      <c r="BM171" s="233" t="s">
        <v>391</v>
      </c>
    </row>
    <row r="172" s="2" customFormat="1" ht="24.15" customHeight="1">
      <c r="A172" s="35"/>
      <c r="B172" s="36"/>
      <c r="C172" s="240" t="s">
        <v>375</v>
      </c>
      <c r="D172" s="240" t="s">
        <v>329</v>
      </c>
      <c r="E172" s="241" t="s">
        <v>1897</v>
      </c>
      <c r="F172" s="242" t="s">
        <v>1898</v>
      </c>
      <c r="G172" s="243" t="s">
        <v>272</v>
      </c>
      <c r="H172" s="244">
        <v>2</v>
      </c>
      <c r="I172" s="245"/>
      <c r="J172" s="246">
        <f>ROUND(I172*H172,2)</f>
        <v>0</v>
      </c>
      <c r="K172" s="242" t="s">
        <v>1</v>
      </c>
      <c r="L172" s="247"/>
      <c r="M172" s="248" t="s">
        <v>1</v>
      </c>
      <c r="N172" s="249" t="s">
        <v>38</v>
      </c>
      <c r="O172" s="88"/>
      <c r="P172" s="231">
        <f>O172*H172</f>
        <v>0</v>
      </c>
      <c r="Q172" s="231">
        <v>0</v>
      </c>
      <c r="R172" s="231">
        <f>Q172*H172</f>
        <v>0</v>
      </c>
      <c r="S172" s="231">
        <v>0</v>
      </c>
      <c r="T172" s="232">
        <f>S172*H172</f>
        <v>0</v>
      </c>
      <c r="U172" s="35"/>
      <c r="V172" s="35"/>
      <c r="W172" s="35"/>
      <c r="X172" s="35"/>
      <c r="Y172" s="35"/>
      <c r="Z172" s="35"/>
      <c r="AA172" s="35"/>
      <c r="AB172" s="35"/>
      <c r="AC172" s="35"/>
      <c r="AD172" s="35"/>
      <c r="AE172" s="35"/>
      <c r="AR172" s="233" t="s">
        <v>286</v>
      </c>
      <c r="AT172" s="233" t="s">
        <v>329</v>
      </c>
      <c r="AU172" s="233" t="s">
        <v>73</v>
      </c>
      <c r="AY172" s="14" t="s">
        <v>266</v>
      </c>
      <c r="BE172" s="234">
        <f>IF(N172="základní",J172,0)</f>
        <v>0</v>
      </c>
      <c r="BF172" s="234">
        <f>IF(N172="snížená",J172,0)</f>
        <v>0</v>
      </c>
      <c r="BG172" s="234">
        <f>IF(N172="zákl. přenesená",J172,0)</f>
        <v>0</v>
      </c>
      <c r="BH172" s="234">
        <f>IF(N172="sníž. přenesená",J172,0)</f>
        <v>0</v>
      </c>
      <c r="BI172" s="234">
        <f>IF(N172="nulová",J172,0)</f>
        <v>0</v>
      </c>
      <c r="BJ172" s="14" t="s">
        <v>81</v>
      </c>
      <c r="BK172" s="234">
        <f>ROUND(I172*H172,2)</f>
        <v>0</v>
      </c>
      <c r="BL172" s="14" t="s">
        <v>274</v>
      </c>
      <c r="BM172" s="233" t="s">
        <v>396</v>
      </c>
    </row>
    <row r="173" s="2" customFormat="1" ht="24.15" customHeight="1">
      <c r="A173" s="35"/>
      <c r="B173" s="36"/>
      <c r="C173" s="240" t="s">
        <v>324</v>
      </c>
      <c r="D173" s="240" t="s">
        <v>329</v>
      </c>
      <c r="E173" s="241" t="s">
        <v>1899</v>
      </c>
      <c r="F173" s="242" t="s">
        <v>1900</v>
      </c>
      <c r="G173" s="243" t="s">
        <v>272</v>
      </c>
      <c r="H173" s="244">
        <v>4</v>
      </c>
      <c r="I173" s="245"/>
      <c r="J173" s="246">
        <f>ROUND(I173*H173,2)</f>
        <v>0</v>
      </c>
      <c r="K173" s="242" t="s">
        <v>1</v>
      </c>
      <c r="L173" s="247"/>
      <c r="M173" s="248" t="s">
        <v>1</v>
      </c>
      <c r="N173" s="249" t="s">
        <v>38</v>
      </c>
      <c r="O173" s="88"/>
      <c r="P173" s="231">
        <f>O173*H173</f>
        <v>0</v>
      </c>
      <c r="Q173" s="231">
        <v>0</v>
      </c>
      <c r="R173" s="231">
        <f>Q173*H173</f>
        <v>0</v>
      </c>
      <c r="S173" s="231">
        <v>0</v>
      </c>
      <c r="T173" s="232">
        <f>S173*H173</f>
        <v>0</v>
      </c>
      <c r="U173" s="35"/>
      <c r="V173" s="35"/>
      <c r="W173" s="35"/>
      <c r="X173" s="35"/>
      <c r="Y173" s="35"/>
      <c r="Z173" s="35"/>
      <c r="AA173" s="35"/>
      <c r="AB173" s="35"/>
      <c r="AC173" s="35"/>
      <c r="AD173" s="35"/>
      <c r="AE173" s="35"/>
      <c r="AR173" s="233" t="s">
        <v>286</v>
      </c>
      <c r="AT173" s="233" t="s">
        <v>329</v>
      </c>
      <c r="AU173" s="233" t="s">
        <v>73</v>
      </c>
      <c r="AY173" s="14" t="s">
        <v>266</v>
      </c>
      <c r="BE173" s="234">
        <f>IF(N173="základní",J173,0)</f>
        <v>0</v>
      </c>
      <c r="BF173" s="234">
        <f>IF(N173="snížená",J173,0)</f>
        <v>0</v>
      </c>
      <c r="BG173" s="234">
        <f>IF(N173="zákl. přenesená",J173,0)</f>
        <v>0</v>
      </c>
      <c r="BH173" s="234">
        <f>IF(N173="sníž. přenesená",J173,0)</f>
        <v>0</v>
      </c>
      <c r="BI173" s="234">
        <f>IF(N173="nulová",J173,0)</f>
        <v>0</v>
      </c>
      <c r="BJ173" s="14" t="s">
        <v>81</v>
      </c>
      <c r="BK173" s="234">
        <f>ROUND(I173*H173,2)</f>
        <v>0</v>
      </c>
      <c r="BL173" s="14" t="s">
        <v>274</v>
      </c>
      <c r="BM173" s="233" t="s">
        <v>400</v>
      </c>
    </row>
    <row r="174" s="2" customFormat="1" ht="24.15" customHeight="1">
      <c r="A174" s="35"/>
      <c r="B174" s="36"/>
      <c r="C174" s="240" t="s">
        <v>384</v>
      </c>
      <c r="D174" s="240" t="s">
        <v>329</v>
      </c>
      <c r="E174" s="241" t="s">
        <v>1901</v>
      </c>
      <c r="F174" s="242" t="s">
        <v>1902</v>
      </c>
      <c r="G174" s="243" t="s">
        <v>272</v>
      </c>
      <c r="H174" s="244">
        <v>4</v>
      </c>
      <c r="I174" s="245"/>
      <c r="J174" s="246">
        <f>ROUND(I174*H174,2)</f>
        <v>0</v>
      </c>
      <c r="K174" s="242" t="s">
        <v>1</v>
      </c>
      <c r="L174" s="247"/>
      <c r="M174" s="248" t="s">
        <v>1</v>
      </c>
      <c r="N174" s="249" t="s">
        <v>38</v>
      </c>
      <c r="O174" s="88"/>
      <c r="P174" s="231">
        <f>O174*H174</f>
        <v>0</v>
      </c>
      <c r="Q174" s="231">
        <v>0</v>
      </c>
      <c r="R174" s="231">
        <f>Q174*H174</f>
        <v>0</v>
      </c>
      <c r="S174" s="231">
        <v>0</v>
      </c>
      <c r="T174" s="232">
        <f>S174*H174</f>
        <v>0</v>
      </c>
      <c r="U174" s="35"/>
      <c r="V174" s="35"/>
      <c r="W174" s="35"/>
      <c r="X174" s="35"/>
      <c r="Y174" s="35"/>
      <c r="Z174" s="35"/>
      <c r="AA174" s="35"/>
      <c r="AB174" s="35"/>
      <c r="AC174" s="35"/>
      <c r="AD174" s="35"/>
      <c r="AE174" s="35"/>
      <c r="AR174" s="233" t="s">
        <v>286</v>
      </c>
      <c r="AT174" s="233" t="s">
        <v>329</v>
      </c>
      <c r="AU174" s="233" t="s">
        <v>73</v>
      </c>
      <c r="AY174" s="14" t="s">
        <v>266</v>
      </c>
      <c r="BE174" s="234">
        <f>IF(N174="základní",J174,0)</f>
        <v>0</v>
      </c>
      <c r="BF174" s="234">
        <f>IF(N174="snížená",J174,0)</f>
        <v>0</v>
      </c>
      <c r="BG174" s="234">
        <f>IF(N174="zákl. přenesená",J174,0)</f>
        <v>0</v>
      </c>
      <c r="BH174" s="234">
        <f>IF(N174="sníž. přenesená",J174,0)</f>
        <v>0</v>
      </c>
      <c r="BI174" s="234">
        <f>IF(N174="nulová",J174,0)</f>
        <v>0</v>
      </c>
      <c r="BJ174" s="14" t="s">
        <v>81</v>
      </c>
      <c r="BK174" s="234">
        <f>ROUND(I174*H174,2)</f>
        <v>0</v>
      </c>
      <c r="BL174" s="14" t="s">
        <v>274</v>
      </c>
      <c r="BM174" s="233" t="s">
        <v>405</v>
      </c>
    </row>
    <row r="175" s="2" customFormat="1" ht="24.15" customHeight="1">
      <c r="A175" s="35"/>
      <c r="B175" s="36"/>
      <c r="C175" s="240" t="s">
        <v>327</v>
      </c>
      <c r="D175" s="240" t="s">
        <v>329</v>
      </c>
      <c r="E175" s="241" t="s">
        <v>1903</v>
      </c>
      <c r="F175" s="242" t="s">
        <v>1904</v>
      </c>
      <c r="G175" s="243" t="s">
        <v>272</v>
      </c>
      <c r="H175" s="244">
        <v>3</v>
      </c>
      <c r="I175" s="245"/>
      <c r="J175" s="246">
        <f>ROUND(I175*H175,2)</f>
        <v>0</v>
      </c>
      <c r="K175" s="242" t="s">
        <v>1</v>
      </c>
      <c r="L175" s="247"/>
      <c r="M175" s="248" t="s">
        <v>1</v>
      </c>
      <c r="N175" s="249" t="s">
        <v>38</v>
      </c>
      <c r="O175" s="88"/>
      <c r="P175" s="231">
        <f>O175*H175</f>
        <v>0</v>
      </c>
      <c r="Q175" s="231">
        <v>0</v>
      </c>
      <c r="R175" s="231">
        <f>Q175*H175</f>
        <v>0</v>
      </c>
      <c r="S175" s="231">
        <v>0</v>
      </c>
      <c r="T175" s="232">
        <f>S175*H175</f>
        <v>0</v>
      </c>
      <c r="U175" s="35"/>
      <c r="V175" s="35"/>
      <c r="W175" s="35"/>
      <c r="X175" s="35"/>
      <c r="Y175" s="35"/>
      <c r="Z175" s="35"/>
      <c r="AA175" s="35"/>
      <c r="AB175" s="35"/>
      <c r="AC175" s="35"/>
      <c r="AD175" s="35"/>
      <c r="AE175" s="35"/>
      <c r="AR175" s="233" t="s">
        <v>286</v>
      </c>
      <c r="AT175" s="233" t="s">
        <v>329</v>
      </c>
      <c r="AU175" s="233" t="s">
        <v>73</v>
      </c>
      <c r="AY175" s="14" t="s">
        <v>266</v>
      </c>
      <c r="BE175" s="234">
        <f>IF(N175="základní",J175,0)</f>
        <v>0</v>
      </c>
      <c r="BF175" s="234">
        <f>IF(N175="snížená",J175,0)</f>
        <v>0</v>
      </c>
      <c r="BG175" s="234">
        <f>IF(N175="zákl. přenesená",J175,0)</f>
        <v>0</v>
      </c>
      <c r="BH175" s="234">
        <f>IF(N175="sníž. přenesená",J175,0)</f>
        <v>0</v>
      </c>
      <c r="BI175" s="234">
        <f>IF(N175="nulová",J175,0)</f>
        <v>0</v>
      </c>
      <c r="BJ175" s="14" t="s">
        <v>81</v>
      </c>
      <c r="BK175" s="234">
        <f>ROUND(I175*H175,2)</f>
        <v>0</v>
      </c>
      <c r="BL175" s="14" t="s">
        <v>274</v>
      </c>
      <c r="BM175" s="233" t="s">
        <v>410</v>
      </c>
    </row>
    <row r="176" s="2" customFormat="1" ht="24.15" customHeight="1">
      <c r="A176" s="35"/>
      <c r="B176" s="36"/>
      <c r="C176" s="240" t="s">
        <v>393</v>
      </c>
      <c r="D176" s="240" t="s">
        <v>329</v>
      </c>
      <c r="E176" s="241" t="s">
        <v>1905</v>
      </c>
      <c r="F176" s="242" t="s">
        <v>1906</v>
      </c>
      <c r="G176" s="243" t="s">
        <v>272</v>
      </c>
      <c r="H176" s="244">
        <v>3</v>
      </c>
      <c r="I176" s="245"/>
      <c r="J176" s="246">
        <f>ROUND(I176*H176,2)</f>
        <v>0</v>
      </c>
      <c r="K176" s="242" t="s">
        <v>1</v>
      </c>
      <c r="L176" s="247"/>
      <c r="M176" s="248" t="s">
        <v>1</v>
      </c>
      <c r="N176" s="249" t="s">
        <v>38</v>
      </c>
      <c r="O176" s="88"/>
      <c r="P176" s="231">
        <f>O176*H176</f>
        <v>0</v>
      </c>
      <c r="Q176" s="231">
        <v>0</v>
      </c>
      <c r="R176" s="231">
        <f>Q176*H176</f>
        <v>0</v>
      </c>
      <c r="S176" s="231">
        <v>0</v>
      </c>
      <c r="T176" s="232">
        <f>S176*H176</f>
        <v>0</v>
      </c>
      <c r="U176" s="35"/>
      <c r="V176" s="35"/>
      <c r="W176" s="35"/>
      <c r="X176" s="35"/>
      <c r="Y176" s="35"/>
      <c r="Z176" s="35"/>
      <c r="AA176" s="35"/>
      <c r="AB176" s="35"/>
      <c r="AC176" s="35"/>
      <c r="AD176" s="35"/>
      <c r="AE176" s="35"/>
      <c r="AR176" s="233" t="s">
        <v>286</v>
      </c>
      <c r="AT176" s="233" t="s">
        <v>329</v>
      </c>
      <c r="AU176" s="233" t="s">
        <v>73</v>
      </c>
      <c r="AY176" s="14" t="s">
        <v>266</v>
      </c>
      <c r="BE176" s="234">
        <f>IF(N176="základní",J176,0)</f>
        <v>0</v>
      </c>
      <c r="BF176" s="234">
        <f>IF(N176="snížená",J176,0)</f>
        <v>0</v>
      </c>
      <c r="BG176" s="234">
        <f>IF(N176="zákl. přenesená",J176,0)</f>
        <v>0</v>
      </c>
      <c r="BH176" s="234">
        <f>IF(N176="sníž. přenesená",J176,0)</f>
        <v>0</v>
      </c>
      <c r="BI176" s="234">
        <f>IF(N176="nulová",J176,0)</f>
        <v>0</v>
      </c>
      <c r="BJ176" s="14" t="s">
        <v>81</v>
      </c>
      <c r="BK176" s="234">
        <f>ROUND(I176*H176,2)</f>
        <v>0</v>
      </c>
      <c r="BL176" s="14" t="s">
        <v>274</v>
      </c>
      <c r="BM176" s="233" t="s">
        <v>415</v>
      </c>
    </row>
    <row r="177" s="2" customFormat="1" ht="24.15" customHeight="1">
      <c r="A177" s="35"/>
      <c r="B177" s="36"/>
      <c r="C177" s="240" t="s">
        <v>332</v>
      </c>
      <c r="D177" s="240" t="s">
        <v>329</v>
      </c>
      <c r="E177" s="241" t="s">
        <v>1907</v>
      </c>
      <c r="F177" s="242" t="s">
        <v>1908</v>
      </c>
      <c r="G177" s="243" t="s">
        <v>272</v>
      </c>
      <c r="H177" s="244">
        <v>5</v>
      </c>
      <c r="I177" s="245"/>
      <c r="J177" s="246">
        <f>ROUND(I177*H177,2)</f>
        <v>0</v>
      </c>
      <c r="K177" s="242" t="s">
        <v>1</v>
      </c>
      <c r="L177" s="247"/>
      <c r="M177" s="248" t="s">
        <v>1</v>
      </c>
      <c r="N177" s="249" t="s">
        <v>38</v>
      </c>
      <c r="O177" s="88"/>
      <c r="P177" s="231">
        <f>O177*H177</f>
        <v>0</v>
      </c>
      <c r="Q177" s="231">
        <v>0</v>
      </c>
      <c r="R177" s="231">
        <f>Q177*H177</f>
        <v>0</v>
      </c>
      <c r="S177" s="231">
        <v>0</v>
      </c>
      <c r="T177" s="232">
        <f>S177*H177</f>
        <v>0</v>
      </c>
      <c r="U177" s="35"/>
      <c r="V177" s="35"/>
      <c r="W177" s="35"/>
      <c r="X177" s="35"/>
      <c r="Y177" s="35"/>
      <c r="Z177" s="35"/>
      <c r="AA177" s="35"/>
      <c r="AB177" s="35"/>
      <c r="AC177" s="35"/>
      <c r="AD177" s="35"/>
      <c r="AE177" s="35"/>
      <c r="AR177" s="233" t="s">
        <v>286</v>
      </c>
      <c r="AT177" s="233" t="s">
        <v>329</v>
      </c>
      <c r="AU177" s="233" t="s">
        <v>73</v>
      </c>
      <c r="AY177" s="14" t="s">
        <v>266</v>
      </c>
      <c r="BE177" s="234">
        <f>IF(N177="základní",J177,0)</f>
        <v>0</v>
      </c>
      <c r="BF177" s="234">
        <f>IF(N177="snížená",J177,0)</f>
        <v>0</v>
      </c>
      <c r="BG177" s="234">
        <f>IF(N177="zákl. přenesená",J177,0)</f>
        <v>0</v>
      </c>
      <c r="BH177" s="234">
        <f>IF(N177="sníž. přenesená",J177,0)</f>
        <v>0</v>
      </c>
      <c r="BI177" s="234">
        <f>IF(N177="nulová",J177,0)</f>
        <v>0</v>
      </c>
      <c r="BJ177" s="14" t="s">
        <v>81</v>
      </c>
      <c r="BK177" s="234">
        <f>ROUND(I177*H177,2)</f>
        <v>0</v>
      </c>
      <c r="BL177" s="14" t="s">
        <v>274</v>
      </c>
      <c r="BM177" s="233" t="s">
        <v>419</v>
      </c>
    </row>
    <row r="178" s="2" customFormat="1" ht="24.15" customHeight="1">
      <c r="A178" s="35"/>
      <c r="B178" s="36"/>
      <c r="C178" s="240" t="s">
        <v>402</v>
      </c>
      <c r="D178" s="240" t="s">
        <v>329</v>
      </c>
      <c r="E178" s="241" t="s">
        <v>1909</v>
      </c>
      <c r="F178" s="242" t="s">
        <v>1910</v>
      </c>
      <c r="G178" s="243" t="s">
        <v>272</v>
      </c>
      <c r="H178" s="244">
        <v>6</v>
      </c>
      <c r="I178" s="245"/>
      <c r="J178" s="246">
        <f>ROUND(I178*H178,2)</f>
        <v>0</v>
      </c>
      <c r="K178" s="242" t="s">
        <v>1</v>
      </c>
      <c r="L178" s="247"/>
      <c r="M178" s="248" t="s">
        <v>1</v>
      </c>
      <c r="N178" s="249" t="s">
        <v>38</v>
      </c>
      <c r="O178" s="88"/>
      <c r="P178" s="231">
        <f>O178*H178</f>
        <v>0</v>
      </c>
      <c r="Q178" s="231">
        <v>0</v>
      </c>
      <c r="R178" s="231">
        <f>Q178*H178</f>
        <v>0</v>
      </c>
      <c r="S178" s="231">
        <v>0</v>
      </c>
      <c r="T178" s="232">
        <f>S178*H178</f>
        <v>0</v>
      </c>
      <c r="U178" s="35"/>
      <c r="V178" s="35"/>
      <c r="W178" s="35"/>
      <c r="X178" s="35"/>
      <c r="Y178" s="35"/>
      <c r="Z178" s="35"/>
      <c r="AA178" s="35"/>
      <c r="AB178" s="35"/>
      <c r="AC178" s="35"/>
      <c r="AD178" s="35"/>
      <c r="AE178" s="35"/>
      <c r="AR178" s="233" t="s">
        <v>286</v>
      </c>
      <c r="AT178" s="233" t="s">
        <v>329</v>
      </c>
      <c r="AU178" s="233" t="s">
        <v>73</v>
      </c>
      <c r="AY178" s="14" t="s">
        <v>266</v>
      </c>
      <c r="BE178" s="234">
        <f>IF(N178="základní",J178,0)</f>
        <v>0</v>
      </c>
      <c r="BF178" s="234">
        <f>IF(N178="snížená",J178,0)</f>
        <v>0</v>
      </c>
      <c r="BG178" s="234">
        <f>IF(N178="zákl. přenesená",J178,0)</f>
        <v>0</v>
      </c>
      <c r="BH178" s="234">
        <f>IF(N178="sníž. přenesená",J178,0)</f>
        <v>0</v>
      </c>
      <c r="BI178" s="234">
        <f>IF(N178="nulová",J178,0)</f>
        <v>0</v>
      </c>
      <c r="BJ178" s="14" t="s">
        <v>81</v>
      </c>
      <c r="BK178" s="234">
        <f>ROUND(I178*H178,2)</f>
        <v>0</v>
      </c>
      <c r="BL178" s="14" t="s">
        <v>274</v>
      </c>
      <c r="BM178" s="233" t="s">
        <v>424</v>
      </c>
    </row>
    <row r="179" s="2" customFormat="1" ht="24.15" customHeight="1">
      <c r="A179" s="35"/>
      <c r="B179" s="36"/>
      <c r="C179" s="240" t="s">
        <v>407</v>
      </c>
      <c r="D179" s="240" t="s">
        <v>329</v>
      </c>
      <c r="E179" s="241" t="s">
        <v>1911</v>
      </c>
      <c r="F179" s="242" t="s">
        <v>1912</v>
      </c>
      <c r="G179" s="243" t="s">
        <v>272</v>
      </c>
      <c r="H179" s="244">
        <v>4</v>
      </c>
      <c r="I179" s="245"/>
      <c r="J179" s="246">
        <f>ROUND(I179*H179,2)</f>
        <v>0</v>
      </c>
      <c r="K179" s="242" t="s">
        <v>1</v>
      </c>
      <c r="L179" s="247"/>
      <c r="M179" s="248" t="s">
        <v>1</v>
      </c>
      <c r="N179" s="249" t="s">
        <v>38</v>
      </c>
      <c r="O179" s="88"/>
      <c r="P179" s="231">
        <f>O179*H179</f>
        <v>0</v>
      </c>
      <c r="Q179" s="231">
        <v>0</v>
      </c>
      <c r="R179" s="231">
        <f>Q179*H179</f>
        <v>0</v>
      </c>
      <c r="S179" s="231">
        <v>0</v>
      </c>
      <c r="T179" s="232">
        <f>S179*H179</f>
        <v>0</v>
      </c>
      <c r="U179" s="35"/>
      <c r="V179" s="35"/>
      <c r="W179" s="35"/>
      <c r="X179" s="35"/>
      <c r="Y179" s="35"/>
      <c r="Z179" s="35"/>
      <c r="AA179" s="35"/>
      <c r="AB179" s="35"/>
      <c r="AC179" s="35"/>
      <c r="AD179" s="35"/>
      <c r="AE179" s="35"/>
      <c r="AR179" s="233" t="s">
        <v>286</v>
      </c>
      <c r="AT179" s="233" t="s">
        <v>329</v>
      </c>
      <c r="AU179" s="233" t="s">
        <v>73</v>
      </c>
      <c r="AY179" s="14" t="s">
        <v>266</v>
      </c>
      <c r="BE179" s="234">
        <f>IF(N179="základní",J179,0)</f>
        <v>0</v>
      </c>
      <c r="BF179" s="234">
        <f>IF(N179="snížená",J179,0)</f>
        <v>0</v>
      </c>
      <c r="BG179" s="234">
        <f>IF(N179="zákl. přenesená",J179,0)</f>
        <v>0</v>
      </c>
      <c r="BH179" s="234">
        <f>IF(N179="sníž. přenesená",J179,0)</f>
        <v>0</v>
      </c>
      <c r="BI179" s="234">
        <f>IF(N179="nulová",J179,0)</f>
        <v>0</v>
      </c>
      <c r="BJ179" s="14" t="s">
        <v>81</v>
      </c>
      <c r="BK179" s="234">
        <f>ROUND(I179*H179,2)</f>
        <v>0</v>
      </c>
      <c r="BL179" s="14" t="s">
        <v>274</v>
      </c>
      <c r="BM179" s="233" t="s">
        <v>426</v>
      </c>
    </row>
    <row r="180" s="2" customFormat="1" ht="24.15" customHeight="1">
      <c r="A180" s="35"/>
      <c r="B180" s="36"/>
      <c r="C180" s="240" t="s">
        <v>412</v>
      </c>
      <c r="D180" s="240" t="s">
        <v>329</v>
      </c>
      <c r="E180" s="241" t="s">
        <v>1913</v>
      </c>
      <c r="F180" s="242" t="s">
        <v>1914</v>
      </c>
      <c r="G180" s="243" t="s">
        <v>272</v>
      </c>
      <c r="H180" s="244">
        <v>1</v>
      </c>
      <c r="I180" s="245"/>
      <c r="J180" s="246">
        <f>ROUND(I180*H180,2)</f>
        <v>0</v>
      </c>
      <c r="K180" s="242" t="s">
        <v>1</v>
      </c>
      <c r="L180" s="247"/>
      <c r="M180" s="248" t="s">
        <v>1</v>
      </c>
      <c r="N180" s="249" t="s">
        <v>38</v>
      </c>
      <c r="O180" s="88"/>
      <c r="P180" s="231">
        <f>O180*H180</f>
        <v>0</v>
      </c>
      <c r="Q180" s="231">
        <v>0</v>
      </c>
      <c r="R180" s="231">
        <f>Q180*H180</f>
        <v>0</v>
      </c>
      <c r="S180" s="231">
        <v>0</v>
      </c>
      <c r="T180" s="232">
        <f>S180*H180</f>
        <v>0</v>
      </c>
      <c r="U180" s="35"/>
      <c r="V180" s="35"/>
      <c r="W180" s="35"/>
      <c r="X180" s="35"/>
      <c r="Y180" s="35"/>
      <c r="Z180" s="35"/>
      <c r="AA180" s="35"/>
      <c r="AB180" s="35"/>
      <c r="AC180" s="35"/>
      <c r="AD180" s="35"/>
      <c r="AE180" s="35"/>
      <c r="AR180" s="233" t="s">
        <v>286</v>
      </c>
      <c r="AT180" s="233" t="s">
        <v>329</v>
      </c>
      <c r="AU180" s="233" t="s">
        <v>73</v>
      </c>
      <c r="AY180" s="14" t="s">
        <v>266</v>
      </c>
      <c r="BE180" s="234">
        <f>IF(N180="základní",J180,0)</f>
        <v>0</v>
      </c>
      <c r="BF180" s="234">
        <f>IF(N180="snížená",J180,0)</f>
        <v>0</v>
      </c>
      <c r="BG180" s="234">
        <f>IF(N180="zákl. přenesená",J180,0)</f>
        <v>0</v>
      </c>
      <c r="BH180" s="234">
        <f>IF(N180="sníž. přenesená",J180,0)</f>
        <v>0</v>
      </c>
      <c r="BI180" s="234">
        <f>IF(N180="nulová",J180,0)</f>
        <v>0</v>
      </c>
      <c r="BJ180" s="14" t="s">
        <v>81</v>
      </c>
      <c r="BK180" s="234">
        <f>ROUND(I180*H180,2)</f>
        <v>0</v>
      </c>
      <c r="BL180" s="14" t="s">
        <v>274</v>
      </c>
      <c r="BM180" s="233" t="s">
        <v>429</v>
      </c>
    </row>
    <row r="181" s="2" customFormat="1" ht="24.15" customHeight="1">
      <c r="A181" s="35"/>
      <c r="B181" s="36"/>
      <c r="C181" s="240" t="s">
        <v>335</v>
      </c>
      <c r="D181" s="240" t="s">
        <v>329</v>
      </c>
      <c r="E181" s="241" t="s">
        <v>1915</v>
      </c>
      <c r="F181" s="242" t="s">
        <v>1916</v>
      </c>
      <c r="G181" s="243" t="s">
        <v>272</v>
      </c>
      <c r="H181" s="244">
        <v>2</v>
      </c>
      <c r="I181" s="245"/>
      <c r="J181" s="246">
        <f>ROUND(I181*H181,2)</f>
        <v>0</v>
      </c>
      <c r="K181" s="242" t="s">
        <v>1</v>
      </c>
      <c r="L181" s="247"/>
      <c r="M181" s="248" t="s">
        <v>1</v>
      </c>
      <c r="N181" s="249" t="s">
        <v>38</v>
      </c>
      <c r="O181" s="88"/>
      <c r="P181" s="231">
        <f>O181*H181</f>
        <v>0</v>
      </c>
      <c r="Q181" s="231">
        <v>0</v>
      </c>
      <c r="R181" s="231">
        <f>Q181*H181</f>
        <v>0</v>
      </c>
      <c r="S181" s="231">
        <v>0</v>
      </c>
      <c r="T181" s="232">
        <f>S181*H181</f>
        <v>0</v>
      </c>
      <c r="U181" s="35"/>
      <c r="V181" s="35"/>
      <c r="W181" s="35"/>
      <c r="X181" s="35"/>
      <c r="Y181" s="35"/>
      <c r="Z181" s="35"/>
      <c r="AA181" s="35"/>
      <c r="AB181" s="35"/>
      <c r="AC181" s="35"/>
      <c r="AD181" s="35"/>
      <c r="AE181" s="35"/>
      <c r="AR181" s="233" t="s">
        <v>286</v>
      </c>
      <c r="AT181" s="233" t="s">
        <v>329</v>
      </c>
      <c r="AU181" s="233" t="s">
        <v>73</v>
      </c>
      <c r="AY181" s="14" t="s">
        <v>266</v>
      </c>
      <c r="BE181" s="234">
        <f>IF(N181="základní",J181,0)</f>
        <v>0</v>
      </c>
      <c r="BF181" s="234">
        <f>IF(N181="snížená",J181,0)</f>
        <v>0</v>
      </c>
      <c r="BG181" s="234">
        <f>IF(N181="zákl. přenesená",J181,0)</f>
        <v>0</v>
      </c>
      <c r="BH181" s="234">
        <f>IF(N181="sníž. přenesená",J181,0)</f>
        <v>0</v>
      </c>
      <c r="BI181" s="234">
        <f>IF(N181="nulová",J181,0)</f>
        <v>0</v>
      </c>
      <c r="BJ181" s="14" t="s">
        <v>81</v>
      </c>
      <c r="BK181" s="234">
        <f>ROUND(I181*H181,2)</f>
        <v>0</v>
      </c>
      <c r="BL181" s="14" t="s">
        <v>274</v>
      </c>
      <c r="BM181" s="233" t="s">
        <v>431</v>
      </c>
    </row>
    <row r="182" s="2" customFormat="1">
      <c r="A182" s="35"/>
      <c r="B182" s="36"/>
      <c r="C182" s="37"/>
      <c r="D182" s="235" t="s">
        <v>275</v>
      </c>
      <c r="E182" s="37"/>
      <c r="F182" s="236" t="s">
        <v>1894</v>
      </c>
      <c r="G182" s="37"/>
      <c r="H182" s="37"/>
      <c r="I182" s="237"/>
      <c r="J182" s="37"/>
      <c r="K182" s="37"/>
      <c r="L182" s="41"/>
      <c r="M182" s="238"/>
      <c r="N182" s="239"/>
      <c r="O182" s="88"/>
      <c r="P182" s="88"/>
      <c r="Q182" s="88"/>
      <c r="R182" s="88"/>
      <c r="S182" s="88"/>
      <c r="T182" s="89"/>
      <c r="U182" s="35"/>
      <c r="V182" s="35"/>
      <c r="W182" s="35"/>
      <c r="X182" s="35"/>
      <c r="Y182" s="35"/>
      <c r="Z182" s="35"/>
      <c r="AA182" s="35"/>
      <c r="AB182" s="35"/>
      <c r="AC182" s="35"/>
      <c r="AD182" s="35"/>
      <c r="AE182" s="35"/>
      <c r="AT182" s="14" t="s">
        <v>275</v>
      </c>
      <c r="AU182" s="14" t="s">
        <v>73</v>
      </c>
    </row>
    <row r="183" s="2" customFormat="1" ht="24.15" customHeight="1">
      <c r="A183" s="35"/>
      <c r="B183" s="36"/>
      <c r="C183" s="240" t="s">
        <v>421</v>
      </c>
      <c r="D183" s="240" t="s">
        <v>329</v>
      </c>
      <c r="E183" s="241" t="s">
        <v>1917</v>
      </c>
      <c r="F183" s="242" t="s">
        <v>1918</v>
      </c>
      <c r="G183" s="243" t="s">
        <v>272</v>
      </c>
      <c r="H183" s="244">
        <v>2</v>
      </c>
      <c r="I183" s="245"/>
      <c r="J183" s="246">
        <f>ROUND(I183*H183,2)</f>
        <v>0</v>
      </c>
      <c r="K183" s="242" t="s">
        <v>1</v>
      </c>
      <c r="L183" s="247"/>
      <c r="M183" s="248" t="s">
        <v>1</v>
      </c>
      <c r="N183" s="249" t="s">
        <v>38</v>
      </c>
      <c r="O183" s="88"/>
      <c r="P183" s="231">
        <f>O183*H183</f>
        <v>0</v>
      </c>
      <c r="Q183" s="231">
        <v>0</v>
      </c>
      <c r="R183" s="231">
        <f>Q183*H183</f>
        <v>0</v>
      </c>
      <c r="S183" s="231">
        <v>0</v>
      </c>
      <c r="T183" s="232">
        <f>S183*H183</f>
        <v>0</v>
      </c>
      <c r="U183" s="35"/>
      <c r="V183" s="35"/>
      <c r="W183" s="35"/>
      <c r="X183" s="35"/>
      <c r="Y183" s="35"/>
      <c r="Z183" s="35"/>
      <c r="AA183" s="35"/>
      <c r="AB183" s="35"/>
      <c r="AC183" s="35"/>
      <c r="AD183" s="35"/>
      <c r="AE183" s="35"/>
      <c r="AR183" s="233" t="s">
        <v>286</v>
      </c>
      <c r="AT183" s="233" t="s">
        <v>329</v>
      </c>
      <c r="AU183" s="233" t="s">
        <v>73</v>
      </c>
      <c r="AY183" s="14" t="s">
        <v>266</v>
      </c>
      <c r="BE183" s="234">
        <f>IF(N183="základní",J183,0)</f>
        <v>0</v>
      </c>
      <c r="BF183" s="234">
        <f>IF(N183="snížená",J183,0)</f>
        <v>0</v>
      </c>
      <c r="BG183" s="234">
        <f>IF(N183="zákl. přenesená",J183,0)</f>
        <v>0</v>
      </c>
      <c r="BH183" s="234">
        <f>IF(N183="sníž. přenesená",J183,0)</f>
        <v>0</v>
      </c>
      <c r="BI183" s="234">
        <f>IF(N183="nulová",J183,0)</f>
        <v>0</v>
      </c>
      <c r="BJ183" s="14" t="s">
        <v>81</v>
      </c>
      <c r="BK183" s="234">
        <f>ROUND(I183*H183,2)</f>
        <v>0</v>
      </c>
      <c r="BL183" s="14" t="s">
        <v>274</v>
      </c>
      <c r="BM183" s="233" t="s">
        <v>434</v>
      </c>
    </row>
    <row r="184" s="2" customFormat="1" ht="24.15" customHeight="1">
      <c r="A184" s="35"/>
      <c r="B184" s="36"/>
      <c r="C184" s="240" t="s">
        <v>337</v>
      </c>
      <c r="D184" s="240" t="s">
        <v>329</v>
      </c>
      <c r="E184" s="241" t="s">
        <v>1919</v>
      </c>
      <c r="F184" s="242" t="s">
        <v>1920</v>
      </c>
      <c r="G184" s="243" t="s">
        <v>272</v>
      </c>
      <c r="H184" s="244">
        <v>1</v>
      </c>
      <c r="I184" s="245"/>
      <c r="J184" s="246">
        <f>ROUND(I184*H184,2)</f>
        <v>0</v>
      </c>
      <c r="K184" s="242" t="s">
        <v>1</v>
      </c>
      <c r="L184" s="247"/>
      <c r="M184" s="248" t="s">
        <v>1</v>
      </c>
      <c r="N184" s="249" t="s">
        <v>38</v>
      </c>
      <c r="O184" s="88"/>
      <c r="P184" s="231">
        <f>O184*H184</f>
        <v>0</v>
      </c>
      <c r="Q184" s="231">
        <v>0</v>
      </c>
      <c r="R184" s="231">
        <f>Q184*H184</f>
        <v>0</v>
      </c>
      <c r="S184" s="231">
        <v>0</v>
      </c>
      <c r="T184" s="232">
        <f>S184*H184</f>
        <v>0</v>
      </c>
      <c r="U184" s="35"/>
      <c r="V184" s="35"/>
      <c r="W184" s="35"/>
      <c r="X184" s="35"/>
      <c r="Y184" s="35"/>
      <c r="Z184" s="35"/>
      <c r="AA184" s="35"/>
      <c r="AB184" s="35"/>
      <c r="AC184" s="35"/>
      <c r="AD184" s="35"/>
      <c r="AE184" s="35"/>
      <c r="AR184" s="233" t="s">
        <v>286</v>
      </c>
      <c r="AT184" s="233" t="s">
        <v>329</v>
      </c>
      <c r="AU184" s="233" t="s">
        <v>73</v>
      </c>
      <c r="AY184" s="14" t="s">
        <v>266</v>
      </c>
      <c r="BE184" s="234">
        <f>IF(N184="základní",J184,0)</f>
        <v>0</v>
      </c>
      <c r="BF184" s="234">
        <f>IF(N184="snížená",J184,0)</f>
        <v>0</v>
      </c>
      <c r="BG184" s="234">
        <f>IF(N184="zákl. přenesená",J184,0)</f>
        <v>0</v>
      </c>
      <c r="BH184" s="234">
        <f>IF(N184="sníž. přenesená",J184,0)</f>
        <v>0</v>
      </c>
      <c r="BI184" s="234">
        <f>IF(N184="nulová",J184,0)</f>
        <v>0</v>
      </c>
      <c r="BJ184" s="14" t="s">
        <v>81</v>
      </c>
      <c r="BK184" s="234">
        <f>ROUND(I184*H184,2)</f>
        <v>0</v>
      </c>
      <c r="BL184" s="14" t="s">
        <v>274</v>
      </c>
      <c r="BM184" s="233" t="s">
        <v>438</v>
      </c>
    </row>
    <row r="185" s="2" customFormat="1" ht="24.15" customHeight="1">
      <c r="A185" s="35"/>
      <c r="B185" s="36"/>
      <c r="C185" s="240" t="s">
        <v>428</v>
      </c>
      <c r="D185" s="240" t="s">
        <v>329</v>
      </c>
      <c r="E185" s="241" t="s">
        <v>1921</v>
      </c>
      <c r="F185" s="242" t="s">
        <v>1922</v>
      </c>
      <c r="G185" s="243" t="s">
        <v>272</v>
      </c>
      <c r="H185" s="244">
        <v>5</v>
      </c>
      <c r="I185" s="245"/>
      <c r="J185" s="246">
        <f>ROUND(I185*H185,2)</f>
        <v>0</v>
      </c>
      <c r="K185" s="242" t="s">
        <v>1</v>
      </c>
      <c r="L185" s="247"/>
      <c r="M185" s="248" t="s">
        <v>1</v>
      </c>
      <c r="N185" s="249" t="s">
        <v>38</v>
      </c>
      <c r="O185" s="88"/>
      <c r="P185" s="231">
        <f>O185*H185</f>
        <v>0</v>
      </c>
      <c r="Q185" s="231">
        <v>0</v>
      </c>
      <c r="R185" s="231">
        <f>Q185*H185</f>
        <v>0</v>
      </c>
      <c r="S185" s="231">
        <v>0</v>
      </c>
      <c r="T185" s="232">
        <f>S185*H185</f>
        <v>0</v>
      </c>
      <c r="U185" s="35"/>
      <c r="V185" s="35"/>
      <c r="W185" s="35"/>
      <c r="X185" s="35"/>
      <c r="Y185" s="35"/>
      <c r="Z185" s="35"/>
      <c r="AA185" s="35"/>
      <c r="AB185" s="35"/>
      <c r="AC185" s="35"/>
      <c r="AD185" s="35"/>
      <c r="AE185" s="35"/>
      <c r="AR185" s="233" t="s">
        <v>286</v>
      </c>
      <c r="AT185" s="233" t="s">
        <v>329</v>
      </c>
      <c r="AU185" s="233" t="s">
        <v>73</v>
      </c>
      <c r="AY185" s="14" t="s">
        <v>266</v>
      </c>
      <c r="BE185" s="234">
        <f>IF(N185="základní",J185,0)</f>
        <v>0</v>
      </c>
      <c r="BF185" s="234">
        <f>IF(N185="snížená",J185,0)</f>
        <v>0</v>
      </c>
      <c r="BG185" s="234">
        <f>IF(N185="zákl. přenesená",J185,0)</f>
        <v>0</v>
      </c>
      <c r="BH185" s="234">
        <f>IF(N185="sníž. přenesená",J185,0)</f>
        <v>0</v>
      </c>
      <c r="BI185" s="234">
        <f>IF(N185="nulová",J185,0)</f>
        <v>0</v>
      </c>
      <c r="BJ185" s="14" t="s">
        <v>81</v>
      </c>
      <c r="BK185" s="234">
        <f>ROUND(I185*H185,2)</f>
        <v>0</v>
      </c>
      <c r="BL185" s="14" t="s">
        <v>274</v>
      </c>
      <c r="BM185" s="233" t="s">
        <v>443</v>
      </c>
    </row>
    <row r="186" s="2" customFormat="1" ht="24.15" customHeight="1">
      <c r="A186" s="35"/>
      <c r="B186" s="36"/>
      <c r="C186" s="240" t="s">
        <v>341</v>
      </c>
      <c r="D186" s="240" t="s">
        <v>329</v>
      </c>
      <c r="E186" s="241" t="s">
        <v>1923</v>
      </c>
      <c r="F186" s="242" t="s">
        <v>1924</v>
      </c>
      <c r="G186" s="243" t="s">
        <v>272</v>
      </c>
      <c r="H186" s="244">
        <v>6</v>
      </c>
      <c r="I186" s="245"/>
      <c r="J186" s="246">
        <f>ROUND(I186*H186,2)</f>
        <v>0</v>
      </c>
      <c r="K186" s="242" t="s">
        <v>1</v>
      </c>
      <c r="L186" s="247"/>
      <c r="M186" s="248" t="s">
        <v>1</v>
      </c>
      <c r="N186" s="249" t="s">
        <v>38</v>
      </c>
      <c r="O186" s="88"/>
      <c r="P186" s="231">
        <f>O186*H186</f>
        <v>0</v>
      </c>
      <c r="Q186" s="231">
        <v>0</v>
      </c>
      <c r="R186" s="231">
        <f>Q186*H186</f>
        <v>0</v>
      </c>
      <c r="S186" s="231">
        <v>0</v>
      </c>
      <c r="T186" s="232">
        <f>S186*H186</f>
        <v>0</v>
      </c>
      <c r="U186" s="35"/>
      <c r="V186" s="35"/>
      <c r="W186" s="35"/>
      <c r="X186" s="35"/>
      <c r="Y186" s="35"/>
      <c r="Z186" s="35"/>
      <c r="AA186" s="35"/>
      <c r="AB186" s="35"/>
      <c r="AC186" s="35"/>
      <c r="AD186" s="35"/>
      <c r="AE186" s="35"/>
      <c r="AR186" s="233" t="s">
        <v>286</v>
      </c>
      <c r="AT186" s="233" t="s">
        <v>329</v>
      </c>
      <c r="AU186" s="233" t="s">
        <v>73</v>
      </c>
      <c r="AY186" s="14" t="s">
        <v>266</v>
      </c>
      <c r="BE186" s="234">
        <f>IF(N186="základní",J186,0)</f>
        <v>0</v>
      </c>
      <c r="BF186" s="234">
        <f>IF(N186="snížená",J186,0)</f>
        <v>0</v>
      </c>
      <c r="BG186" s="234">
        <f>IF(N186="zákl. přenesená",J186,0)</f>
        <v>0</v>
      </c>
      <c r="BH186" s="234">
        <f>IF(N186="sníž. přenesená",J186,0)</f>
        <v>0</v>
      </c>
      <c r="BI186" s="234">
        <f>IF(N186="nulová",J186,0)</f>
        <v>0</v>
      </c>
      <c r="BJ186" s="14" t="s">
        <v>81</v>
      </c>
      <c r="BK186" s="234">
        <f>ROUND(I186*H186,2)</f>
        <v>0</v>
      </c>
      <c r="BL186" s="14" t="s">
        <v>274</v>
      </c>
      <c r="BM186" s="233" t="s">
        <v>447</v>
      </c>
    </row>
    <row r="187" s="2" customFormat="1" ht="24.15" customHeight="1">
      <c r="A187" s="35"/>
      <c r="B187" s="36"/>
      <c r="C187" s="240" t="s">
        <v>433</v>
      </c>
      <c r="D187" s="240" t="s">
        <v>329</v>
      </c>
      <c r="E187" s="241" t="s">
        <v>1925</v>
      </c>
      <c r="F187" s="242" t="s">
        <v>1926</v>
      </c>
      <c r="G187" s="243" t="s">
        <v>272</v>
      </c>
      <c r="H187" s="244">
        <v>6</v>
      </c>
      <c r="I187" s="245"/>
      <c r="J187" s="246">
        <f>ROUND(I187*H187,2)</f>
        <v>0</v>
      </c>
      <c r="K187" s="242" t="s">
        <v>1</v>
      </c>
      <c r="L187" s="247"/>
      <c r="M187" s="248" t="s">
        <v>1</v>
      </c>
      <c r="N187" s="249" t="s">
        <v>38</v>
      </c>
      <c r="O187" s="88"/>
      <c r="P187" s="231">
        <f>O187*H187</f>
        <v>0</v>
      </c>
      <c r="Q187" s="231">
        <v>0</v>
      </c>
      <c r="R187" s="231">
        <f>Q187*H187</f>
        <v>0</v>
      </c>
      <c r="S187" s="231">
        <v>0</v>
      </c>
      <c r="T187" s="232">
        <f>S187*H187</f>
        <v>0</v>
      </c>
      <c r="U187" s="35"/>
      <c r="V187" s="35"/>
      <c r="W187" s="35"/>
      <c r="X187" s="35"/>
      <c r="Y187" s="35"/>
      <c r="Z187" s="35"/>
      <c r="AA187" s="35"/>
      <c r="AB187" s="35"/>
      <c r="AC187" s="35"/>
      <c r="AD187" s="35"/>
      <c r="AE187" s="35"/>
      <c r="AR187" s="233" t="s">
        <v>286</v>
      </c>
      <c r="AT187" s="233" t="s">
        <v>329</v>
      </c>
      <c r="AU187" s="233" t="s">
        <v>73</v>
      </c>
      <c r="AY187" s="14" t="s">
        <v>266</v>
      </c>
      <c r="BE187" s="234">
        <f>IF(N187="základní",J187,0)</f>
        <v>0</v>
      </c>
      <c r="BF187" s="234">
        <f>IF(N187="snížená",J187,0)</f>
        <v>0</v>
      </c>
      <c r="BG187" s="234">
        <f>IF(N187="zákl. přenesená",J187,0)</f>
        <v>0</v>
      </c>
      <c r="BH187" s="234">
        <f>IF(N187="sníž. přenesená",J187,0)</f>
        <v>0</v>
      </c>
      <c r="BI187" s="234">
        <f>IF(N187="nulová",J187,0)</f>
        <v>0</v>
      </c>
      <c r="BJ187" s="14" t="s">
        <v>81</v>
      </c>
      <c r="BK187" s="234">
        <f>ROUND(I187*H187,2)</f>
        <v>0</v>
      </c>
      <c r="BL187" s="14" t="s">
        <v>274</v>
      </c>
      <c r="BM187" s="233" t="s">
        <v>452</v>
      </c>
    </row>
    <row r="188" s="2" customFormat="1" ht="24.15" customHeight="1">
      <c r="A188" s="35"/>
      <c r="B188" s="36"/>
      <c r="C188" s="240" t="s">
        <v>345</v>
      </c>
      <c r="D188" s="240" t="s">
        <v>329</v>
      </c>
      <c r="E188" s="241" t="s">
        <v>1927</v>
      </c>
      <c r="F188" s="242" t="s">
        <v>1928</v>
      </c>
      <c r="G188" s="243" t="s">
        <v>272</v>
      </c>
      <c r="H188" s="244">
        <v>4</v>
      </c>
      <c r="I188" s="245"/>
      <c r="J188" s="246">
        <f>ROUND(I188*H188,2)</f>
        <v>0</v>
      </c>
      <c r="K188" s="242" t="s">
        <v>1</v>
      </c>
      <c r="L188" s="247"/>
      <c r="M188" s="248" t="s">
        <v>1</v>
      </c>
      <c r="N188" s="249" t="s">
        <v>38</v>
      </c>
      <c r="O188" s="88"/>
      <c r="P188" s="231">
        <f>O188*H188</f>
        <v>0</v>
      </c>
      <c r="Q188" s="231">
        <v>0</v>
      </c>
      <c r="R188" s="231">
        <f>Q188*H188</f>
        <v>0</v>
      </c>
      <c r="S188" s="231">
        <v>0</v>
      </c>
      <c r="T188" s="232">
        <f>S188*H188</f>
        <v>0</v>
      </c>
      <c r="U188" s="35"/>
      <c r="V188" s="35"/>
      <c r="W188" s="35"/>
      <c r="X188" s="35"/>
      <c r="Y188" s="35"/>
      <c r="Z188" s="35"/>
      <c r="AA188" s="35"/>
      <c r="AB188" s="35"/>
      <c r="AC188" s="35"/>
      <c r="AD188" s="35"/>
      <c r="AE188" s="35"/>
      <c r="AR188" s="233" t="s">
        <v>286</v>
      </c>
      <c r="AT188" s="233" t="s">
        <v>329</v>
      </c>
      <c r="AU188" s="233" t="s">
        <v>73</v>
      </c>
      <c r="AY188" s="14" t="s">
        <v>266</v>
      </c>
      <c r="BE188" s="234">
        <f>IF(N188="základní",J188,0)</f>
        <v>0</v>
      </c>
      <c r="BF188" s="234">
        <f>IF(N188="snížená",J188,0)</f>
        <v>0</v>
      </c>
      <c r="BG188" s="234">
        <f>IF(N188="zákl. přenesená",J188,0)</f>
        <v>0</v>
      </c>
      <c r="BH188" s="234">
        <f>IF(N188="sníž. přenesená",J188,0)</f>
        <v>0</v>
      </c>
      <c r="BI188" s="234">
        <f>IF(N188="nulová",J188,0)</f>
        <v>0</v>
      </c>
      <c r="BJ188" s="14" t="s">
        <v>81</v>
      </c>
      <c r="BK188" s="234">
        <f>ROUND(I188*H188,2)</f>
        <v>0</v>
      </c>
      <c r="BL188" s="14" t="s">
        <v>274</v>
      </c>
      <c r="BM188" s="233" t="s">
        <v>456</v>
      </c>
    </row>
    <row r="189" s="2" customFormat="1">
      <c r="A189" s="35"/>
      <c r="B189" s="36"/>
      <c r="C189" s="37"/>
      <c r="D189" s="235" t="s">
        <v>275</v>
      </c>
      <c r="E189" s="37"/>
      <c r="F189" s="236" t="s">
        <v>1894</v>
      </c>
      <c r="G189" s="37"/>
      <c r="H189" s="37"/>
      <c r="I189" s="237"/>
      <c r="J189" s="37"/>
      <c r="K189" s="37"/>
      <c r="L189" s="41"/>
      <c r="M189" s="238"/>
      <c r="N189" s="239"/>
      <c r="O189" s="88"/>
      <c r="P189" s="88"/>
      <c r="Q189" s="88"/>
      <c r="R189" s="88"/>
      <c r="S189" s="88"/>
      <c r="T189" s="89"/>
      <c r="U189" s="35"/>
      <c r="V189" s="35"/>
      <c r="W189" s="35"/>
      <c r="X189" s="35"/>
      <c r="Y189" s="35"/>
      <c r="Z189" s="35"/>
      <c r="AA189" s="35"/>
      <c r="AB189" s="35"/>
      <c r="AC189" s="35"/>
      <c r="AD189" s="35"/>
      <c r="AE189" s="35"/>
      <c r="AT189" s="14" t="s">
        <v>275</v>
      </c>
      <c r="AU189" s="14" t="s">
        <v>73</v>
      </c>
    </row>
    <row r="190" s="2" customFormat="1" ht="24.15" customHeight="1">
      <c r="A190" s="35"/>
      <c r="B190" s="36"/>
      <c r="C190" s="240" t="s">
        <v>440</v>
      </c>
      <c r="D190" s="240" t="s">
        <v>329</v>
      </c>
      <c r="E190" s="241" t="s">
        <v>1929</v>
      </c>
      <c r="F190" s="242" t="s">
        <v>1930</v>
      </c>
      <c r="G190" s="243" t="s">
        <v>272</v>
      </c>
      <c r="H190" s="244">
        <v>2</v>
      </c>
      <c r="I190" s="245"/>
      <c r="J190" s="246">
        <f>ROUND(I190*H190,2)</f>
        <v>0</v>
      </c>
      <c r="K190" s="242" t="s">
        <v>1</v>
      </c>
      <c r="L190" s="247"/>
      <c r="M190" s="248" t="s">
        <v>1</v>
      </c>
      <c r="N190" s="249" t="s">
        <v>38</v>
      </c>
      <c r="O190" s="88"/>
      <c r="P190" s="231">
        <f>O190*H190</f>
        <v>0</v>
      </c>
      <c r="Q190" s="231">
        <v>0</v>
      </c>
      <c r="R190" s="231">
        <f>Q190*H190</f>
        <v>0</v>
      </c>
      <c r="S190" s="231">
        <v>0</v>
      </c>
      <c r="T190" s="232">
        <f>S190*H190</f>
        <v>0</v>
      </c>
      <c r="U190" s="35"/>
      <c r="V190" s="35"/>
      <c r="W190" s="35"/>
      <c r="X190" s="35"/>
      <c r="Y190" s="35"/>
      <c r="Z190" s="35"/>
      <c r="AA190" s="35"/>
      <c r="AB190" s="35"/>
      <c r="AC190" s="35"/>
      <c r="AD190" s="35"/>
      <c r="AE190" s="35"/>
      <c r="AR190" s="233" t="s">
        <v>286</v>
      </c>
      <c r="AT190" s="233" t="s">
        <v>329</v>
      </c>
      <c r="AU190" s="233" t="s">
        <v>73</v>
      </c>
      <c r="AY190" s="14" t="s">
        <v>266</v>
      </c>
      <c r="BE190" s="234">
        <f>IF(N190="základní",J190,0)</f>
        <v>0</v>
      </c>
      <c r="BF190" s="234">
        <f>IF(N190="snížená",J190,0)</f>
        <v>0</v>
      </c>
      <c r="BG190" s="234">
        <f>IF(N190="zákl. přenesená",J190,0)</f>
        <v>0</v>
      </c>
      <c r="BH190" s="234">
        <f>IF(N190="sníž. přenesená",J190,0)</f>
        <v>0</v>
      </c>
      <c r="BI190" s="234">
        <f>IF(N190="nulová",J190,0)</f>
        <v>0</v>
      </c>
      <c r="BJ190" s="14" t="s">
        <v>81</v>
      </c>
      <c r="BK190" s="234">
        <f>ROUND(I190*H190,2)</f>
        <v>0</v>
      </c>
      <c r="BL190" s="14" t="s">
        <v>274</v>
      </c>
      <c r="BM190" s="233" t="s">
        <v>461</v>
      </c>
    </row>
    <row r="191" s="2" customFormat="1" ht="24.15" customHeight="1">
      <c r="A191" s="35"/>
      <c r="B191" s="36"/>
      <c r="C191" s="240" t="s">
        <v>350</v>
      </c>
      <c r="D191" s="240" t="s">
        <v>329</v>
      </c>
      <c r="E191" s="241" t="s">
        <v>1931</v>
      </c>
      <c r="F191" s="242" t="s">
        <v>1932</v>
      </c>
      <c r="G191" s="243" t="s">
        <v>272</v>
      </c>
      <c r="H191" s="244">
        <v>1</v>
      </c>
      <c r="I191" s="245"/>
      <c r="J191" s="246">
        <f>ROUND(I191*H191,2)</f>
        <v>0</v>
      </c>
      <c r="K191" s="242" t="s">
        <v>1</v>
      </c>
      <c r="L191" s="247"/>
      <c r="M191" s="248" t="s">
        <v>1</v>
      </c>
      <c r="N191" s="249" t="s">
        <v>38</v>
      </c>
      <c r="O191" s="88"/>
      <c r="P191" s="231">
        <f>O191*H191</f>
        <v>0</v>
      </c>
      <c r="Q191" s="231">
        <v>0</v>
      </c>
      <c r="R191" s="231">
        <f>Q191*H191</f>
        <v>0</v>
      </c>
      <c r="S191" s="231">
        <v>0</v>
      </c>
      <c r="T191" s="232">
        <f>S191*H191</f>
        <v>0</v>
      </c>
      <c r="U191" s="35"/>
      <c r="V191" s="35"/>
      <c r="W191" s="35"/>
      <c r="X191" s="35"/>
      <c r="Y191" s="35"/>
      <c r="Z191" s="35"/>
      <c r="AA191" s="35"/>
      <c r="AB191" s="35"/>
      <c r="AC191" s="35"/>
      <c r="AD191" s="35"/>
      <c r="AE191" s="35"/>
      <c r="AR191" s="233" t="s">
        <v>286</v>
      </c>
      <c r="AT191" s="233" t="s">
        <v>329</v>
      </c>
      <c r="AU191" s="233" t="s">
        <v>73</v>
      </c>
      <c r="AY191" s="14" t="s">
        <v>266</v>
      </c>
      <c r="BE191" s="234">
        <f>IF(N191="základní",J191,0)</f>
        <v>0</v>
      </c>
      <c r="BF191" s="234">
        <f>IF(N191="snížená",J191,0)</f>
        <v>0</v>
      </c>
      <c r="BG191" s="234">
        <f>IF(N191="zákl. přenesená",J191,0)</f>
        <v>0</v>
      </c>
      <c r="BH191" s="234">
        <f>IF(N191="sníž. přenesená",J191,0)</f>
        <v>0</v>
      </c>
      <c r="BI191" s="234">
        <f>IF(N191="nulová",J191,0)</f>
        <v>0</v>
      </c>
      <c r="BJ191" s="14" t="s">
        <v>81</v>
      </c>
      <c r="BK191" s="234">
        <f>ROUND(I191*H191,2)</f>
        <v>0</v>
      </c>
      <c r="BL191" s="14" t="s">
        <v>274</v>
      </c>
      <c r="BM191" s="233" t="s">
        <v>465</v>
      </c>
    </row>
    <row r="192" s="2" customFormat="1" ht="24.15" customHeight="1">
      <c r="A192" s="35"/>
      <c r="B192" s="36"/>
      <c r="C192" s="240" t="s">
        <v>449</v>
      </c>
      <c r="D192" s="240" t="s">
        <v>329</v>
      </c>
      <c r="E192" s="241" t="s">
        <v>1933</v>
      </c>
      <c r="F192" s="242" t="s">
        <v>1934</v>
      </c>
      <c r="G192" s="243" t="s">
        <v>272</v>
      </c>
      <c r="H192" s="244">
        <v>22</v>
      </c>
      <c r="I192" s="245"/>
      <c r="J192" s="246">
        <f>ROUND(I192*H192,2)</f>
        <v>0</v>
      </c>
      <c r="K192" s="242" t="s">
        <v>1</v>
      </c>
      <c r="L192" s="247"/>
      <c r="M192" s="248" t="s">
        <v>1</v>
      </c>
      <c r="N192" s="249" t="s">
        <v>38</v>
      </c>
      <c r="O192" s="88"/>
      <c r="P192" s="231">
        <f>O192*H192</f>
        <v>0</v>
      </c>
      <c r="Q192" s="231">
        <v>0</v>
      </c>
      <c r="R192" s="231">
        <f>Q192*H192</f>
        <v>0</v>
      </c>
      <c r="S192" s="231">
        <v>0</v>
      </c>
      <c r="T192" s="232">
        <f>S192*H192</f>
        <v>0</v>
      </c>
      <c r="U192" s="35"/>
      <c r="V192" s="35"/>
      <c r="W192" s="35"/>
      <c r="X192" s="35"/>
      <c r="Y192" s="35"/>
      <c r="Z192" s="35"/>
      <c r="AA192" s="35"/>
      <c r="AB192" s="35"/>
      <c r="AC192" s="35"/>
      <c r="AD192" s="35"/>
      <c r="AE192" s="35"/>
      <c r="AR192" s="233" t="s">
        <v>286</v>
      </c>
      <c r="AT192" s="233" t="s">
        <v>329</v>
      </c>
      <c r="AU192" s="233" t="s">
        <v>73</v>
      </c>
      <c r="AY192" s="14" t="s">
        <v>266</v>
      </c>
      <c r="BE192" s="234">
        <f>IF(N192="základní",J192,0)</f>
        <v>0</v>
      </c>
      <c r="BF192" s="234">
        <f>IF(N192="snížená",J192,0)</f>
        <v>0</v>
      </c>
      <c r="BG192" s="234">
        <f>IF(N192="zákl. přenesená",J192,0)</f>
        <v>0</v>
      </c>
      <c r="BH192" s="234">
        <f>IF(N192="sníž. přenesená",J192,0)</f>
        <v>0</v>
      </c>
      <c r="BI192" s="234">
        <f>IF(N192="nulová",J192,0)</f>
        <v>0</v>
      </c>
      <c r="BJ192" s="14" t="s">
        <v>81</v>
      </c>
      <c r="BK192" s="234">
        <f>ROUND(I192*H192,2)</f>
        <v>0</v>
      </c>
      <c r="BL192" s="14" t="s">
        <v>274</v>
      </c>
      <c r="BM192" s="233" t="s">
        <v>470</v>
      </c>
    </row>
    <row r="193" s="2" customFormat="1" ht="24.15" customHeight="1">
      <c r="A193" s="35"/>
      <c r="B193" s="36"/>
      <c r="C193" s="240" t="s">
        <v>354</v>
      </c>
      <c r="D193" s="240" t="s">
        <v>329</v>
      </c>
      <c r="E193" s="241" t="s">
        <v>1935</v>
      </c>
      <c r="F193" s="242" t="s">
        <v>1936</v>
      </c>
      <c r="G193" s="243" t="s">
        <v>272</v>
      </c>
      <c r="H193" s="244">
        <v>6</v>
      </c>
      <c r="I193" s="245"/>
      <c r="J193" s="246">
        <f>ROUND(I193*H193,2)</f>
        <v>0</v>
      </c>
      <c r="K193" s="242" t="s">
        <v>1</v>
      </c>
      <c r="L193" s="247"/>
      <c r="M193" s="248" t="s">
        <v>1</v>
      </c>
      <c r="N193" s="249" t="s">
        <v>38</v>
      </c>
      <c r="O193" s="88"/>
      <c r="P193" s="231">
        <f>O193*H193</f>
        <v>0</v>
      </c>
      <c r="Q193" s="231">
        <v>0</v>
      </c>
      <c r="R193" s="231">
        <f>Q193*H193</f>
        <v>0</v>
      </c>
      <c r="S193" s="231">
        <v>0</v>
      </c>
      <c r="T193" s="232">
        <f>S193*H193</f>
        <v>0</v>
      </c>
      <c r="U193" s="35"/>
      <c r="V193" s="35"/>
      <c r="W193" s="35"/>
      <c r="X193" s="35"/>
      <c r="Y193" s="35"/>
      <c r="Z193" s="35"/>
      <c r="AA193" s="35"/>
      <c r="AB193" s="35"/>
      <c r="AC193" s="35"/>
      <c r="AD193" s="35"/>
      <c r="AE193" s="35"/>
      <c r="AR193" s="233" t="s">
        <v>286</v>
      </c>
      <c r="AT193" s="233" t="s">
        <v>329</v>
      </c>
      <c r="AU193" s="233" t="s">
        <v>73</v>
      </c>
      <c r="AY193" s="14" t="s">
        <v>266</v>
      </c>
      <c r="BE193" s="234">
        <f>IF(N193="základní",J193,0)</f>
        <v>0</v>
      </c>
      <c r="BF193" s="234">
        <f>IF(N193="snížená",J193,0)</f>
        <v>0</v>
      </c>
      <c r="BG193" s="234">
        <f>IF(N193="zákl. přenesená",J193,0)</f>
        <v>0</v>
      </c>
      <c r="BH193" s="234">
        <f>IF(N193="sníž. přenesená",J193,0)</f>
        <v>0</v>
      </c>
      <c r="BI193" s="234">
        <f>IF(N193="nulová",J193,0)</f>
        <v>0</v>
      </c>
      <c r="BJ193" s="14" t="s">
        <v>81</v>
      </c>
      <c r="BK193" s="234">
        <f>ROUND(I193*H193,2)</f>
        <v>0</v>
      </c>
      <c r="BL193" s="14" t="s">
        <v>274</v>
      </c>
      <c r="BM193" s="233" t="s">
        <v>475</v>
      </c>
    </row>
    <row r="194" s="2" customFormat="1" ht="24.15" customHeight="1">
      <c r="A194" s="35"/>
      <c r="B194" s="36"/>
      <c r="C194" s="240" t="s">
        <v>458</v>
      </c>
      <c r="D194" s="240" t="s">
        <v>329</v>
      </c>
      <c r="E194" s="241" t="s">
        <v>1937</v>
      </c>
      <c r="F194" s="242" t="s">
        <v>1938</v>
      </c>
      <c r="G194" s="243" t="s">
        <v>272</v>
      </c>
      <c r="H194" s="244">
        <v>33</v>
      </c>
      <c r="I194" s="245"/>
      <c r="J194" s="246">
        <f>ROUND(I194*H194,2)</f>
        <v>0</v>
      </c>
      <c r="K194" s="242" t="s">
        <v>1</v>
      </c>
      <c r="L194" s="247"/>
      <c r="M194" s="248" t="s">
        <v>1</v>
      </c>
      <c r="N194" s="249" t="s">
        <v>38</v>
      </c>
      <c r="O194" s="88"/>
      <c r="P194" s="231">
        <f>O194*H194</f>
        <v>0</v>
      </c>
      <c r="Q194" s="231">
        <v>0</v>
      </c>
      <c r="R194" s="231">
        <f>Q194*H194</f>
        <v>0</v>
      </c>
      <c r="S194" s="231">
        <v>0</v>
      </c>
      <c r="T194" s="232">
        <f>S194*H194</f>
        <v>0</v>
      </c>
      <c r="U194" s="35"/>
      <c r="V194" s="35"/>
      <c r="W194" s="35"/>
      <c r="X194" s="35"/>
      <c r="Y194" s="35"/>
      <c r="Z194" s="35"/>
      <c r="AA194" s="35"/>
      <c r="AB194" s="35"/>
      <c r="AC194" s="35"/>
      <c r="AD194" s="35"/>
      <c r="AE194" s="35"/>
      <c r="AR194" s="233" t="s">
        <v>286</v>
      </c>
      <c r="AT194" s="233" t="s">
        <v>329</v>
      </c>
      <c r="AU194" s="233" t="s">
        <v>73</v>
      </c>
      <c r="AY194" s="14" t="s">
        <v>266</v>
      </c>
      <c r="BE194" s="234">
        <f>IF(N194="základní",J194,0)</f>
        <v>0</v>
      </c>
      <c r="BF194" s="234">
        <f>IF(N194="snížená",J194,0)</f>
        <v>0</v>
      </c>
      <c r="BG194" s="234">
        <f>IF(N194="zákl. přenesená",J194,0)</f>
        <v>0</v>
      </c>
      <c r="BH194" s="234">
        <f>IF(N194="sníž. přenesená",J194,0)</f>
        <v>0</v>
      </c>
      <c r="BI194" s="234">
        <f>IF(N194="nulová",J194,0)</f>
        <v>0</v>
      </c>
      <c r="BJ194" s="14" t="s">
        <v>81</v>
      </c>
      <c r="BK194" s="234">
        <f>ROUND(I194*H194,2)</f>
        <v>0</v>
      </c>
      <c r="BL194" s="14" t="s">
        <v>274</v>
      </c>
      <c r="BM194" s="233" t="s">
        <v>480</v>
      </c>
    </row>
    <row r="195" s="2" customFormat="1" ht="24.15" customHeight="1">
      <c r="A195" s="35"/>
      <c r="B195" s="36"/>
      <c r="C195" s="240" t="s">
        <v>359</v>
      </c>
      <c r="D195" s="240" t="s">
        <v>329</v>
      </c>
      <c r="E195" s="241" t="s">
        <v>1939</v>
      </c>
      <c r="F195" s="242" t="s">
        <v>1940</v>
      </c>
      <c r="G195" s="243" t="s">
        <v>272</v>
      </c>
      <c r="H195" s="244">
        <v>4</v>
      </c>
      <c r="I195" s="245"/>
      <c r="J195" s="246">
        <f>ROUND(I195*H195,2)</f>
        <v>0</v>
      </c>
      <c r="K195" s="242" t="s">
        <v>1</v>
      </c>
      <c r="L195" s="247"/>
      <c r="M195" s="248" t="s">
        <v>1</v>
      </c>
      <c r="N195" s="249" t="s">
        <v>38</v>
      </c>
      <c r="O195" s="88"/>
      <c r="P195" s="231">
        <f>O195*H195</f>
        <v>0</v>
      </c>
      <c r="Q195" s="231">
        <v>0</v>
      </c>
      <c r="R195" s="231">
        <f>Q195*H195</f>
        <v>0</v>
      </c>
      <c r="S195" s="231">
        <v>0</v>
      </c>
      <c r="T195" s="232">
        <f>S195*H195</f>
        <v>0</v>
      </c>
      <c r="U195" s="35"/>
      <c r="V195" s="35"/>
      <c r="W195" s="35"/>
      <c r="X195" s="35"/>
      <c r="Y195" s="35"/>
      <c r="Z195" s="35"/>
      <c r="AA195" s="35"/>
      <c r="AB195" s="35"/>
      <c r="AC195" s="35"/>
      <c r="AD195" s="35"/>
      <c r="AE195" s="35"/>
      <c r="AR195" s="233" t="s">
        <v>286</v>
      </c>
      <c r="AT195" s="233" t="s">
        <v>329</v>
      </c>
      <c r="AU195" s="233" t="s">
        <v>73</v>
      </c>
      <c r="AY195" s="14" t="s">
        <v>266</v>
      </c>
      <c r="BE195" s="234">
        <f>IF(N195="základní",J195,0)</f>
        <v>0</v>
      </c>
      <c r="BF195" s="234">
        <f>IF(N195="snížená",J195,0)</f>
        <v>0</v>
      </c>
      <c r="BG195" s="234">
        <f>IF(N195="zákl. přenesená",J195,0)</f>
        <v>0</v>
      </c>
      <c r="BH195" s="234">
        <f>IF(N195="sníž. přenesená",J195,0)</f>
        <v>0</v>
      </c>
      <c r="BI195" s="234">
        <f>IF(N195="nulová",J195,0)</f>
        <v>0</v>
      </c>
      <c r="BJ195" s="14" t="s">
        <v>81</v>
      </c>
      <c r="BK195" s="234">
        <f>ROUND(I195*H195,2)</f>
        <v>0</v>
      </c>
      <c r="BL195" s="14" t="s">
        <v>274</v>
      </c>
      <c r="BM195" s="233" t="s">
        <v>484</v>
      </c>
    </row>
    <row r="196" s="2" customFormat="1" ht="24.15" customHeight="1">
      <c r="A196" s="35"/>
      <c r="B196" s="36"/>
      <c r="C196" s="240" t="s">
        <v>467</v>
      </c>
      <c r="D196" s="240" t="s">
        <v>329</v>
      </c>
      <c r="E196" s="241" t="s">
        <v>1941</v>
      </c>
      <c r="F196" s="242" t="s">
        <v>1942</v>
      </c>
      <c r="G196" s="243" t="s">
        <v>272</v>
      </c>
      <c r="H196" s="244">
        <v>6</v>
      </c>
      <c r="I196" s="245"/>
      <c r="J196" s="246">
        <f>ROUND(I196*H196,2)</f>
        <v>0</v>
      </c>
      <c r="K196" s="242" t="s">
        <v>1</v>
      </c>
      <c r="L196" s="247"/>
      <c r="M196" s="248" t="s">
        <v>1</v>
      </c>
      <c r="N196" s="249" t="s">
        <v>38</v>
      </c>
      <c r="O196" s="88"/>
      <c r="P196" s="231">
        <f>O196*H196</f>
        <v>0</v>
      </c>
      <c r="Q196" s="231">
        <v>0</v>
      </c>
      <c r="R196" s="231">
        <f>Q196*H196</f>
        <v>0</v>
      </c>
      <c r="S196" s="231">
        <v>0</v>
      </c>
      <c r="T196" s="232">
        <f>S196*H196</f>
        <v>0</v>
      </c>
      <c r="U196" s="35"/>
      <c r="V196" s="35"/>
      <c r="W196" s="35"/>
      <c r="X196" s="35"/>
      <c r="Y196" s="35"/>
      <c r="Z196" s="35"/>
      <c r="AA196" s="35"/>
      <c r="AB196" s="35"/>
      <c r="AC196" s="35"/>
      <c r="AD196" s="35"/>
      <c r="AE196" s="35"/>
      <c r="AR196" s="233" t="s">
        <v>286</v>
      </c>
      <c r="AT196" s="233" t="s">
        <v>329</v>
      </c>
      <c r="AU196" s="233" t="s">
        <v>73</v>
      </c>
      <c r="AY196" s="14" t="s">
        <v>266</v>
      </c>
      <c r="BE196" s="234">
        <f>IF(N196="základní",J196,0)</f>
        <v>0</v>
      </c>
      <c r="BF196" s="234">
        <f>IF(N196="snížená",J196,0)</f>
        <v>0</v>
      </c>
      <c r="BG196" s="234">
        <f>IF(N196="zákl. přenesená",J196,0)</f>
        <v>0</v>
      </c>
      <c r="BH196" s="234">
        <f>IF(N196="sníž. přenesená",J196,0)</f>
        <v>0</v>
      </c>
      <c r="BI196" s="234">
        <f>IF(N196="nulová",J196,0)</f>
        <v>0</v>
      </c>
      <c r="BJ196" s="14" t="s">
        <v>81</v>
      </c>
      <c r="BK196" s="234">
        <f>ROUND(I196*H196,2)</f>
        <v>0</v>
      </c>
      <c r="BL196" s="14" t="s">
        <v>274</v>
      </c>
      <c r="BM196" s="233" t="s">
        <v>489</v>
      </c>
    </row>
    <row r="197" s="2" customFormat="1">
      <c r="A197" s="35"/>
      <c r="B197" s="36"/>
      <c r="C197" s="37"/>
      <c r="D197" s="235" t="s">
        <v>275</v>
      </c>
      <c r="E197" s="37"/>
      <c r="F197" s="236" t="s">
        <v>1894</v>
      </c>
      <c r="G197" s="37"/>
      <c r="H197" s="37"/>
      <c r="I197" s="237"/>
      <c r="J197" s="37"/>
      <c r="K197" s="37"/>
      <c r="L197" s="41"/>
      <c r="M197" s="254"/>
      <c r="N197" s="255"/>
      <c r="O197" s="256"/>
      <c r="P197" s="256"/>
      <c r="Q197" s="256"/>
      <c r="R197" s="256"/>
      <c r="S197" s="256"/>
      <c r="T197" s="257"/>
      <c r="U197" s="35"/>
      <c r="V197" s="35"/>
      <c r="W197" s="35"/>
      <c r="X197" s="35"/>
      <c r="Y197" s="35"/>
      <c r="Z197" s="35"/>
      <c r="AA197" s="35"/>
      <c r="AB197" s="35"/>
      <c r="AC197" s="35"/>
      <c r="AD197" s="35"/>
      <c r="AE197" s="35"/>
      <c r="AT197" s="14" t="s">
        <v>275</v>
      </c>
      <c r="AU197" s="14" t="s">
        <v>73</v>
      </c>
    </row>
    <row r="198" s="2" customFormat="1" ht="6.96" customHeight="1">
      <c r="A198" s="35"/>
      <c r="B198" s="63"/>
      <c r="C198" s="64"/>
      <c r="D198" s="64"/>
      <c r="E198" s="64"/>
      <c r="F198" s="64"/>
      <c r="G198" s="64"/>
      <c r="H198" s="64"/>
      <c r="I198" s="64"/>
      <c r="J198" s="64"/>
      <c r="K198" s="64"/>
      <c r="L198" s="41"/>
      <c r="M198" s="35"/>
      <c r="O198" s="35"/>
      <c r="P198" s="35"/>
      <c r="Q198" s="35"/>
      <c r="R198" s="35"/>
      <c r="S198" s="35"/>
      <c r="T198" s="35"/>
      <c r="U198" s="35"/>
      <c r="V198" s="35"/>
      <c r="W198" s="35"/>
      <c r="X198" s="35"/>
      <c r="Y198" s="35"/>
      <c r="Z198" s="35"/>
      <c r="AA198" s="35"/>
      <c r="AB198" s="35"/>
      <c r="AC198" s="35"/>
      <c r="AD198" s="35"/>
      <c r="AE198" s="35"/>
    </row>
  </sheetData>
  <sheetProtection sheet="1" autoFilter="0" formatColumns="0" formatRows="0" objects="1" scenarios="1" spinCount="100000" saltValue="3ovZbE971WbxvVmIN9toqpOixwKZ/THI7Zv3+KSUB619imhhlU3Kry0pXmnAnDXhuq/c+SLr8c2B7BT4NYdRDQ==" hashValue="W3Es1Nuu9ORtjtJ9dbQuutjOSoKJ++I4KR+wNGnn/dxQyOy5cx0fSSJ8+jLFY/cNbkg+PY9c0ojMy235fTLp9A==" algorithmName="SHA-512" password="CC35"/>
  <autoFilter ref="C115:K197"/>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129</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2" customFormat="1" ht="12" customHeight="1">
      <c r="A8" s="35"/>
      <c r="B8" s="41"/>
      <c r="C8" s="35"/>
      <c r="D8" s="148" t="s">
        <v>240</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0" t="s">
        <v>1943</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1" t="str">
        <f>'Rekapitulace stavby'!AN8</f>
        <v>9. 1. 2025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2"/>
      <c r="B27" s="153"/>
      <c r="C27" s="152"/>
      <c r="D27" s="152"/>
      <c r="E27" s="154" t="s">
        <v>1</v>
      </c>
      <c r="F27" s="154"/>
      <c r="G27" s="154"/>
      <c r="H27" s="154"/>
      <c r="I27" s="152"/>
      <c r="J27" s="152"/>
      <c r="K27" s="152"/>
      <c r="L27" s="155"/>
      <c r="S27" s="152"/>
      <c r="T27" s="152"/>
      <c r="U27" s="152"/>
      <c r="V27" s="152"/>
      <c r="W27" s="152"/>
      <c r="X27" s="152"/>
      <c r="Y27" s="152"/>
      <c r="Z27" s="152"/>
      <c r="AA27" s="152"/>
      <c r="AB27" s="152"/>
      <c r="AC27" s="152"/>
      <c r="AD27" s="152"/>
      <c r="AE27" s="152"/>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6"/>
      <c r="E29" s="156"/>
      <c r="F29" s="156"/>
      <c r="G29" s="156"/>
      <c r="H29" s="156"/>
      <c r="I29" s="156"/>
      <c r="J29" s="156"/>
      <c r="K29" s="156"/>
      <c r="L29" s="60"/>
      <c r="S29" s="35"/>
      <c r="T29" s="35"/>
      <c r="U29" s="35"/>
      <c r="V29" s="35"/>
      <c r="W29" s="35"/>
      <c r="X29" s="35"/>
      <c r="Y29" s="35"/>
      <c r="Z29" s="35"/>
      <c r="AA29" s="35"/>
      <c r="AB29" s="35"/>
      <c r="AC29" s="35"/>
      <c r="AD29" s="35"/>
      <c r="AE29" s="35"/>
    </row>
    <row r="30" s="2" customFormat="1" ht="25.44" customHeight="1">
      <c r="A30" s="35"/>
      <c r="B30" s="41"/>
      <c r="C30" s="35"/>
      <c r="D30" s="157" t="s">
        <v>33</v>
      </c>
      <c r="E30" s="35"/>
      <c r="F30" s="35"/>
      <c r="G30" s="35"/>
      <c r="H30" s="35"/>
      <c r="I30" s="35"/>
      <c r="J30" s="158">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14.4" customHeight="1">
      <c r="A32" s="35"/>
      <c r="B32" s="41"/>
      <c r="C32" s="35"/>
      <c r="D32" s="35"/>
      <c r="E32" s="35"/>
      <c r="F32" s="159" t="s">
        <v>35</v>
      </c>
      <c r="G32" s="35"/>
      <c r="H32" s="35"/>
      <c r="I32" s="159" t="s">
        <v>34</v>
      </c>
      <c r="J32" s="159" t="s">
        <v>36</v>
      </c>
      <c r="K32" s="35"/>
      <c r="L32" s="60"/>
      <c r="S32" s="35"/>
      <c r="T32" s="35"/>
      <c r="U32" s="35"/>
      <c r="V32" s="35"/>
      <c r="W32" s="35"/>
      <c r="X32" s="35"/>
      <c r="Y32" s="35"/>
      <c r="Z32" s="35"/>
      <c r="AA32" s="35"/>
      <c r="AB32" s="35"/>
      <c r="AC32" s="35"/>
      <c r="AD32" s="35"/>
      <c r="AE32" s="35"/>
    </row>
    <row r="33" s="2" customFormat="1" ht="14.4" customHeight="1">
      <c r="A33" s="35"/>
      <c r="B33" s="41"/>
      <c r="C33" s="35"/>
      <c r="D33" s="160" t="s">
        <v>37</v>
      </c>
      <c r="E33" s="148" t="s">
        <v>38</v>
      </c>
      <c r="F33" s="161">
        <f>ROUND((SUM(BE116:BE124)),  2)</f>
        <v>0</v>
      </c>
      <c r="G33" s="35"/>
      <c r="H33" s="35"/>
      <c r="I33" s="162">
        <v>0.20999999999999999</v>
      </c>
      <c r="J33" s="161">
        <f>ROUND(((SUM(BE116:BE124))*I33),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ROUND((SUM(BF116:BF124)),  2)</f>
        <v>0</v>
      </c>
      <c r="G34" s="35"/>
      <c r="H34" s="35"/>
      <c r="I34" s="162">
        <v>0.12</v>
      </c>
      <c r="J34" s="161">
        <f>ROUND(((SUM(BF116:BF124))*I34),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ROUND((SUM(BG116:BG124)),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ROUND((SUM(BH116:BH124)),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ROUND((SUM(BI116:BI124)),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240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14 - VON</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9. 1. 2025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2" t="s">
        <v>243</v>
      </c>
      <c r="D94" s="183"/>
      <c r="E94" s="183"/>
      <c r="F94" s="183"/>
      <c r="G94" s="183"/>
      <c r="H94" s="183"/>
      <c r="I94" s="183"/>
      <c r="J94" s="184" t="s">
        <v>244</v>
      </c>
      <c r="K94" s="183"/>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5" t="s">
        <v>245</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246</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251</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Choceň (včetně) – Pardubice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240</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14 - VON</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9. 1. 2025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7"/>
      <c r="B115" s="198"/>
      <c r="C115" s="199" t="s">
        <v>252</v>
      </c>
      <c r="D115" s="200" t="s">
        <v>58</v>
      </c>
      <c r="E115" s="200" t="s">
        <v>54</v>
      </c>
      <c r="F115" s="200" t="s">
        <v>55</v>
      </c>
      <c r="G115" s="200" t="s">
        <v>253</v>
      </c>
      <c r="H115" s="200" t="s">
        <v>254</v>
      </c>
      <c r="I115" s="200" t="s">
        <v>255</v>
      </c>
      <c r="J115" s="200" t="s">
        <v>244</v>
      </c>
      <c r="K115" s="201" t="s">
        <v>256</v>
      </c>
      <c r="L115" s="202"/>
      <c r="M115" s="97" t="s">
        <v>1</v>
      </c>
      <c r="N115" s="98" t="s">
        <v>37</v>
      </c>
      <c r="O115" s="98" t="s">
        <v>257</v>
      </c>
      <c r="P115" s="98" t="s">
        <v>258</v>
      </c>
      <c r="Q115" s="98" t="s">
        <v>259</v>
      </c>
      <c r="R115" s="98" t="s">
        <v>260</v>
      </c>
      <c r="S115" s="98" t="s">
        <v>261</v>
      </c>
      <c r="T115" s="99" t="s">
        <v>262</v>
      </c>
      <c r="U115" s="197"/>
      <c r="V115" s="197"/>
      <c r="W115" s="197"/>
      <c r="X115" s="197"/>
      <c r="Y115" s="197"/>
      <c r="Z115" s="197"/>
      <c r="AA115" s="197"/>
      <c r="AB115" s="197"/>
      <c r="AC115" s="197"/>
      <c r="AD115" s="197"/>
      <c r="AE115" s="197"/>
    </row>
    <row r="116" s="2" customFormat="1" ht="22.8" customHeight="1">
      <c r="A116" s="35"/>
      <c r="B116" s="36"/>
      <c r="C116" s="104" t="s">
        <v>263</v>
      </c>
      <c r="D116" s="37"/>
      <c r="E116" s="37"/>
      <c r="F116" s="37"/>
      <c r="G116" s="37"/>
      <c r="H116" s="37"/>
      <c r="I116" s="37"/>
      <c r="J116" s="203">
        <f>BK116</f>
        <v>0</v>
      </c>
      <c r="K116" s="37"/>
      <c r="L116" s="41"/>
      <c r="M116" s="100"/>
      <c r="N116" s="204"/>
      <c r="O116" s="101"/>
      <c r="P116" s="205">
        <f>SUM(P117:P124)</f>
        <v>0</v>
      </c>
      <c r="Q116" s="101"/>
      <c r="R116" s="205">
        <f>SUM(R117:R124)</f>
        <v>0</v>
      </c>
      <c r="S116" s="101"/>
      <c r="T116" s="206">
        <f>SUM(T117:T124)</f>
        <v>0</v>
      </c>
      <c r="U116" s="35"/>
      <c r="V116" s="35"/>
      <c r="W116" s="35"/>
      <c r="X116" s="35"/>
      <c r="Y116" s="35"/>
      <c r="Z116" s="35"/>
      <c r="AA116" s="35"/>
      <c r="AB116" s="35"/>
      <c r="AC116" s="35"/>
      <c r="AD116" s="35"/>
      <c r="AE116" s="35"/>
      <c r="AT116" s="14" t="s">
        <v>72</v>
      </c>
      <c r="AU116" s="14" t="s">
        <v>246</v>
      </c>
      <c r="BK116" s="207">
        <f>SUM(BK117:BK124)</f>
        <v>0</v>
      </c>
    </row>
    <row r="117" s="2" customFormat="1" ht="78" customHeight="1">
      <c r="A117" s="35"/>
      <c r="B117" s="36"/>
      <c r="C117" s="222" t="s">
        <v>81</v>
      </c>
      <c r="D117" s="222" t="s">
        <v>269</v>
      </c>
      <c r="E117" s="223" t="s">
        <v>1944</v>
      </c>
      <c r="F117" s="224" t="s">
        <v>1945</v>
      </c>
      <c r="G117" s="225" t="s">
        <v>1946</v>
      </c>
      <c r="H117" s="258"/>
      <c r="I117" s="227"/>
      <c r="J117" s="228">
        <f>ROUND(I117*H117,2)</f>
        <v>0</v>
      </c>
      <c r="K117" s="224" t="s">
        <v>273</v>
      </c>
      <c r="L117" s="41"/>
      <c r="M117" s="229" t="s">
        <v>1</v>
      </c>
      <c r="N117" s="230" t="s">
        <v>38</v>
      </c>
      <c r="O117" s="88"/>
      <c r="P117" s="231">
        <f>O117*H117</f>
        <v>0</v>
      </c>
      <c r="Q117" s="231">
        <v>0</v>
      </c>
      <c r="R117" s="231">
        <f>Q117*H117</f>
        <v>0</v>
      </c>
      <c r="S117" s="231">
        <v>0</v>
      </c>
      <c r="T117" s="232">
        <f>S117*H117</f>
        <v>0</v>
      </c>
      <c r="U117" s="35"/>
      <c r="V117" s="35"/>
      <c r="W117" s="35"/>
      <c r="X117" s="35"/>
      <c r="Y117" s="35"/>
      <c r="Z117" s="35"/>
      <c r="AA117" s="35"/>
      <c r="AB117" s="35"/>
      <c r="AC117" s="35"/>
      <c r="AD117" s="35"/>
      <c r="AE117" s="35"/>
      <c r="AR117" s="233" t="s">
        <v>274</v>
      </c>
      <c r="AT117" s="233" t="s">
        <v>269</v>
      </c>
      <c r="AU117" s="233" t="s">
        <v>73</v>
      </c>
      <c r="AY117" s="14" t="s">
        <v>266</v>
      </c>
      <c r="BE117" s="234">
        <f>IF(N117="základní",J117,0)</f>
        <v>0</v>
      </c>
      <c r="BF117" s="234">
        <f>IF(N117="snížená",J117,0)</f>
        <v>0</v>
      </c>
      <c r="BG117" s="234">
        <f>IF(N117="zákl. přenesená",J117,0)</f>
        <v>0</v>
      </c>
      <c r="BH117" s="234">
        <f>IF(N117="sníž. přenesená",J117,0)</f>
        <v>0</v>
      </c>
      <c r="BI117" s="234">
        <f>IF(N117="nulová",J117,0)</f>
        <v>0</v>
      </c>
      <c r="BJ117" s="14" t="s">
        <v>81</v>
      </c>
      <c r="BK117" s="234">
        <f>ROUND(I117*H117,2)</f>
        <v>0</v>
      </c>
      <c r="BL117" s="14" t="s">
        <v>274</v>
      </c>
      <c r="BM117" s="233" t="s">
        <v>83</v>
      </c>
    </row>
    <row r="118" s="2" customFormat="1" ht="24.15" customHeight="1">
      <c r="A118" s="35"/>
      <c r="B118" s="36"/>
      <c r="C118" s="222" t="s">
        <v>83</v>
      </c>
      <c r="D118" s="222" t="s">
        <v>269</v>
      </c>
      <c r="E118" s="223" t="s">
        <v>1947</v>
      </c>
      <c r="F118" s="224" t="s">
        <v>1948</v>
      </c>
      <c r="G118" s="225" t="s">
        <v>1946</v>
      </c>
      <c r="H118" s="258"/>
      <c r="I118" s="227"/>
      <c r="J118" s="228">
        <f>ROUND(I118*H118,2)</f>
        <v>0</v>
      </c>
      <c r="K118" s="224" t="s">
        <v>273</v>
      </c>
      <c r="L118" s="41"/>
      <c r="M118" s="229" t="s">
        <v>1</v>
      </c>
      <c r="N118" s="230" t="s">
        <v>38</v>
      </c>
      <c r="O118" s="88"/>
      <c r="P118" s="231">
        <f>O118*H118</f>
        <v>0</v>
      </c>
      <c r="Q118" s="231">
        <v>0</v>
      </c>
      <c r="R118" s="231">
        <f>Q118*H118</f>
        <v>0</v>
      </c>
      <c r="S118" s="231">
        <v>0</v>
      </c>
      <c r="T118" s="232">
        <f>S118*H118</f>
        <v>0</v>
      </c>
      <c r="U118" s="35"/>
      <c r="V118" s="35"/>
      <c r="W118" s="35"/>
      <c r="X118" s="35"/>
      <c r="Y118" s="35"/>
      <c r="Z118" s="35"/>
      <c r="AA118" s="35"/>
      <c r="AB118" s="35"/>
      <c r="AC118" s="35"/>
      <c r="AD118" s="35"/>
      <c r="AE118" s="35"/>
      <c r="AR118" s="233" t="s">
        <v>274</v>
      </c>
      <c r="AT118" s="233" t="s">
        <v>269</v>
      </c>
      <c r="AU118" s="233" t="s">
        <v>73</v>
      </c>
      <c r="AY118" s="14" t="s">
        <v>266</v>
      </c>
      <c r="BE118" s="234">
        <f>IF(N118="základní",J118,0)</f>
        <v>0</v>
      </c>
      <c r="BF118" s="234">
        <f>IF(N118="snížená",J118,0)</f>
        <v>0</v>
      </c>
      <c r="BG118" s="234">
        <f>IF(N118="zákl. přenesená",J118,0)</f>
        <v>0</v>
      </c>
      <c r="BH118" s="234">
        <f>IF(N118="sníž. přenesená",J118,0)</f>
        <v>0</v>
      </c>
      <c r="BI118" s="234">
        <f>IF(N118="nulová",J118,0)</f>
        <v>0</v>
      </c>
      <c r="BJ118" s="14" t="s">
        <v>81</v>
      </c>
      <c r="BK118" s="234">
        <f>ROUND(I118*H118,2)</f>
        <v>0</v>
      </c>
      <c r="BL118" s="14" t="s">
        <v>274</v>
      </c>
      <c r="BM118" s="233" t="s">
        <v>274</v>
      </c>
    </row>
    <row r="119" s="2" customFormat="1" ht="21.75" customHeight="1">
      <c r="A119" s="35"/>
      <c r="B119" s="36"/>
      <c r="C119" s="222" t="s">
        <v>137</v>
      </c>
      <c r="D119" s="222" t="s">
        <v>269</v>
      </c>
      <c r="E119" s="223" t="s">
        <v>1949</v>
      </c>
      <c r="F119" s="224" t="s">
        <v>1950</v>
      </c>
      <c r="G119" s="225" t="s">
        <v>1946</v>
      </c>
      <c r="H119" s="258"/>
      <c r="I119" s="227"/>
      <c r="J119" s="228">
        <f>ROUND(I119*H119,2)</f>
        <v>0</v>
      </c>
      <c r="K119" s="224" t="s">
        <v>273</v>
      </c>
      <c r="L119" s="41"/>
      <c r="M119" s="229" t="s">
        <v>1</v>
      </c>
      <c r="N119" s="230" t="s">
        <v>38</v>
      </c>
      <c r="O119" s="88"/>
      <c r="P119" s="231">
        <f>O119*H119</f>
        <v>0</v>
      </c>
      <c r="Q119" s="231">
        <v>0</v>
      </c>
      <c r="R119" s="231">
        <f>Q119*H119</f>
        <v>0</v>
      </c>
      <c r="S119" s="231">
        <v>0</v>
      </c>
      <c r="T119" s="232">
        <f>S119*H119</f>
        <v>0</v>
      </c>
      <c r="U119" s="35"/>
      <c r="V119" s="35"/>
      <c r="W119" s="35"/>
      <c r="X119" s="35"/>
      <c r="Y119" s="35"/>
      <c r="Z119" s="35"/>
      <c r="AA119" s="35"/>
      <c r="AB119" s="35"/>
      <c r="AC119" s="35"/>
      <c r="AD119" s="35"/>
      <c r="AE119" s="35"/>
      <c r="AR119" s="233" t="s">
        <v>274</v>
      </c>
      <c r="AT119" s="233" t="s">
        <v>269</v>
      </c>
      <c r="AU119" s="233" t="s">
        <v>73</v>
      </c>
      <c r="AY119" s="14" t="s">
        <v>266</v>
      </c>
      <c r="BE119" s="234">
        <f>IF(N119="základní",J119,0)</f>
        <v>0</v>
      </c>
      <c r="BF119" s="234">
        <f>IF(N119="snížená",J119,0)</f>
        <v>0</v>
      </c>
      <c r="BG119" s="234">
        <f>IF(N119="zákl. přenesená",J119,0)</f>
        <v>0</v>
      </c>
      <c r="BH119" s="234">
        <f>IF(N119="sníž. přenesená",J119,0)</f>
        <v>0</v>
      </c>
      <c r="BI119" s="234">
        <f>IF(N119="nulová",J119,0)</f>
        <v>0</v>
      </c>
      <c r="BJ119" s="14" t="s">
        <v>81</v>
      </c>
      <c r="BK119" s="234">
        <f>ROUND(I119*H119,2)</f>
        <v>0</v>
      </c>
      <c r="BL119" s="14" t="s">
        <v>274</v>
      </c>
      <c r="BM119" s="233" t="s">
        <v>1951</v>
      </c>
    </row>
    <row r="120" s="2" customFormat="1" ht="55.5" customHeight="1">
      <c r="A120" s="35"/>
      <c r="B120" s="36"/>
      <c r="C120" s="222" t="s">
        <v>274</v>
      </c>
      <c r="D120" s="222" t="s">
        <v>269</v>
      </c>
      <c r="E120" s="223" t="s">
        <v>1952</v>
      </c>
      <c r="F120" s="224" t="s">
        <v>1953</v>
      </c>
      <c r="G120" s="225" t="s">
        <v>1946</v>
      </c>
      <c r="H120" s="258"/>
      <c r="I120" s="227"/>
      <c r="J120" s="228">
        <f>ROUND(I120*H120,2)</f>
        <v>0</v>
      </c>
      <c r="K120" s="224" t="s">
        <v>273</v>
      </c>
      <c r="L120" s="41"/>
      <c r="M120" s="229" t="s">
        <v>1</v>
      </c>
      <c r="N120" s="230" t="s">
        <v>38</v>
      </c>
      <c r="O120" s="88"/>
      <c r="P120" s="231">
        <f>O120*H120</f>
        <v>0</v>
      </c>
      <c r="Q120" s="231">
        <v>0</v>
      </c>
      <c r="R120" s="231">
        <f>Q120*H120</f>
        <v>0</v>
      </c>
      <c r="S120" s="231">
        <v>0</v>
      </c>
      <c r="T120" s="232">
        <f>S120*H120</f>
        <v>0</v>
      </c>
      <c r="U120" s="35"/>
      <c r="V120" s="35"/>
      <c r="W120" s="35"/>
      <c r="X120" s="35"/>
      <c r="Y120" s="35"/>
      <c r="Z120" s="35"/>
      <c r="AA120" s="35"/>
      <c r="AB120" s="35"/>
      <c r="AC120" s="35"/>
      <c r="AD120" s="35"/>
      <c r="AE120" s="35"/>
      <c r="AR120" s="233" t="s">
        <v>274</v>
      </c>
      <c r="AT120" s="233" t="s">
        <v>269</v>
      </c>
      <c r="AU120" s="233" t="s">
        <v>73</v>
      </c>
      <c r="AY120" s="14" t="s">
        <v>266</v>
      </c>
      <c r="BE120" s="234">
        <f>IF(N120="základní",J120,0)</f>
        <v>0</v>
      </c>
      <c r="BF120" s="234">
        <f>IF(N120="snížená",J120,0)</f>
        <v>0</v>
      </c>
      <c r="BG120" s="234">
        <f>IF(N120="zákl. přenesená",J120,0)</f>
        <v>0</v>
      </c>
      <c r="BH120" s="234">
        <f>IF(N120="sníž. přenesená",J120,0)</f>
        <v>0</v>
      </c>
      <c r="BI120" s="234">
        <f>IF(N120="nulová",J120,0)</f>
        <v>0</v>
      </c>
      <c r="BJ120" s="14" t="s">
        <v>81</v>
      </c>
      <c r="BK120" s="234">
        <f>ROUND(I120*H120,2)</f>
        <v>0</v>
      </c>
      <c r="BL120" s="14" t="s">
        <v>274</v>
      </c>
      <c r="BM120" s="233" t="s">
        <v>290</v>
      </c>
    </row>
    <row r="121" s="2" customFormat="1" ht="21.75" customHeight="1">
      <c r="A121" s="35"/>
      <c r="B121" s="36"/>
      <c r="C121" s="222" t="s">
        <v>267</v>
      </c>
      <c r="D121" s="222" t="s">
        <v>269</v>
      </c>
      <c r="E121" s="223" t="s">
        <v>1954</v>
      </c>
      <c r="F121" s="224" t="s">
        <v>1955</v>
      </c>
      <c r="G121" s="225" t="s">
        <v>1946</v>
      </c>
      <c r="H121" s="258"/>
      <c r="I121" s="227"/>
      <c r="J121" s="228">
        <f>ROUND(I121*H121,2)</f>
        <v>0</v>
      </c>
      <c r="K121" s="224" t="s">
        <v>273</v>
      </c>
      <c r="L121" s="41"/>
      <c r="M121" s="229" t="s">
        <v>1</v>
      </c>
      <c r="N121" s="230" t="s">
        <v>38</v>
      </c>
      <c r="O121" s="88"/>
      <c r="P121" s="231">
        <f>O121*H121</f>
        <v>0</v>
      </c>
      <c r="Q121" s="231">
        <v>0</v>
      </c>
      <c r="R121" s="231">
        <f>Q121*H121</f>
        <v>0</v>
      </c>
      <c r="S121" s="231">
        <v>0</v>
      </c>
      <c r="T121" s="232">
        <f>S121*H121</f>
        <v>0</v>
      </c>
      <c r="U121" s="35"/>
      <c r="V121" s="35"/>
      <c r="W121" s="35"/>
      <c r="X121" s="35"/>
      <c r="Y121" s="35"/>
      <c r="Z121" s="35"/>
      <c r="AA121" s="35"/>
      <c r="AB121" s="35"/>
      <c r="AC121" s="35"/>
      <c r="AD121" s="35"/>
      <c r="AE121" s="35"/>
      <c r="AR121" s="233" t="s">
        <v>274</v>
      </c>
      <c r="AT121" s="233" t="s">
        <v>269</v>
      </c>
      <c r="AU121" s="233" t="s">
        <v>73</v>
      </c>
      <c r="AY121" s="14" t="s">
        <v>266</v>
      </c>
      <c r="BE121" s="234">
        <f>IF(N121="základní",J121,0)</f>
        <v>0</v>
      </c>
      <c r="BF121" s="234">
        <f>IF(N121="snížená",J121,0)</f>
        <v>0</v>
      </c>
      <c r="BG121" s="234">
        <f>IF(N121="zákl. přenesená",J121,0)</f>
        <v>0</v>
      </c>
      <c r="BH121" s="234">
        <f>IF(N121="sníž. přenesená",J121,0)</f>
        <v>0</v>
      </c>
      <c r="BI121" s="234">
        <f>IF(N121="nulová",J121,0)</f>
        <v>0</v>
      </c>
      <c r="BJ121" s="14" t="s">
        <v>81</v>
      </c>
      <c r="BK121" s="234">
        <f>ROUND(I121*H121,2)</f>
        <v>0</v>
      </c>
      <c r="BL121" s="14" t="s">
        <v>274</v>
      </c>
      <c r="BM121" s="233" t="s">
        <v>8</v>
      </c>
    </row>
    <row r="122" s="2" customFormat="1" ht="16.5" customHeight="1">
      <c r="A122" s="35"/>
      <c r="B122" s="36"/>
      <c r="C122" s="222" t="s">
        <v>283</v>
      </c>
      <c r="D122" s="222" t="s">
        <v>269</v>
      </c>
      <c r="E122" s="223" t="s">
        <v>1956</v>
      </c>
      <c r="F122" s="224" t="s">
        <v>1957</v>
      </c>
      <c r="G122" s="225" t="s">
        <v>1946</v>
      </c>
      <c r="H122" s="258"/>
      <c r="I122" s="227"/>
      <c r="J122" s="228">
        <f>ROUND(I122*H122,2)</f>
        <v>0</v>
      </c>
      <c r="K122" s="224" t="s">
        <v>273</v>
      </c>
      <c r="L122" s="41"/>
      <c r="M122" s="229" t="s">
        <v>1</v>
      </c>
      <c r="N122" s="230" t="s">
        <v>38</v>
      </c>
      <c r="O122" s="88"/>
      <c r="P122" s="231">
        <f>O122*H122</f>
        <v>0</v>
      </c>
      <c r="Q122" s="231">
        <v>0</v>
      </c>
      <c r="R122" s="231">
        <f>Q122*H122</f>
        <v>0</v>
      </c>
      <c r="S122" s="231">
        <v>0</v>
      </c>
      <c r="T122" s="232">
        <f>S122*H122</f>
        <v>0</v>
      </c>
      <c r="U122" s="35"/>
      <c r="V122" s="35"/>
      <c r="W122" s="35"/>
      <c r="X122" s="35"/>
      <c r="Y122" s="35"/>
      <c r="Z122" s="35"/>
      <c r="AA122" s="35"/>
      <c r="AB122" s="35"/>
      <c r="AC122" s="35"/>
      <c r="AD122" s="35"/>
      <c r="AE122" s="35"/>
      <c r="AR122" s="233" t="s">
        <v>274</v>
      </c>
      <c r="AT122" s="233" t="s">
        <v>269</v>
      </c>
      <c r="AU122" s="233" t="s">
        <v>73</v>
      </c>
      <c r="AY122" s="14" t="s">
        <v>266</v>
      </c>
      <c r="BE122" s="234">
        <f>IF(N122="základní",J122,0)</f>
        <v>0</v>
      </c>
      <c r="BF122" s="234">
        <f>IF(N122="snížená",J122,0)</f>
        <v>0</v>
      </c>
      <c r="BG122" s="234">
        <f>IF(N122="zákl. přenesená",J122,0)</f>
        <v>0</v>
      </c>
      <c r="BH122" s="234">
        <f>IF(N122="sníž. přenesená",J122,0)</f>
        <v>0</v>
      </c>
      <c r="BI122" s="234">
        <f>IF(N122="nulová",J122,0)</f>
        <v>0</v>
      </c>
      <c r="BJ122" s="14" t="s">
        <v>81</v>
      </c>
      <c r="BK122" s="234">
        <f>ROUND(I122*H122,2)</f>
        <v>0</v>
      </c>
      <c r="BL122" s="14" t="s">
        <v>274</v>
      </c>
      <c r="BM122" s="233" t="s">
        <v>918</v>
      </c>
    </row>
    <row r="123" s="2" customFormat="1" ht="49.05" customHeight="1">
      <c r="A123" s="35"/>
      <c r="B123" s="36"/>
      <c r="C123" s="222" t="s">
        <v>917</v>
      </c>
      <c r="D123" s="222" t="s">
        <v>269</v>
      </c>
      <c r="E123" s="223" t="s">
        <v>1958</v>
      </c>
      <c r="F123" s="224" t="s">
        <v>1959</v>
      </c>
      <c r="G123" s="225" t="s">
        <v>1946</v>
      </c>
      <c r="H123" s="258"/>
      <c r="I123" s="227"/>
      <c r="J123" s="228">
        <f>ROUND(I123*H123,2)</f>
        <v>0</v>
      </c>
      <c r="K123" s="224" t="s">
        <v>273</v>
      </c>
      <c r="L123" s="41"/>
      <c r="M123" s="229" t="s">
        <v>1</v>
      </c>
      <c r="N123" s="230" t="s">
        <v>38</v>
      </c>
      <c r="O123" s="88"/>
      <c r="P123" s="231">
        <f>O123*H123</f>
        <v>0</v>
      </c>
      <c r="Q123" s="231">
        <v>0</v>
      </c>
      <c r="R123" s="231">
        <f>Q123*H123</f>
        <v>0</v>
      </c>
      <c r="S123" s="231">
        <v>0</v>
      </c>
      <c r="T123" s="232">
        <f>S123*H123</f>
        <v>0</v>
      </c>
      <c r="U123" s="35"/>
      <c r="V123" s="35"/>
      <c r="W123" s="35"/>
      <c r="X123" s="35"/>
      <c r="Y123" s="35"/>
      <c r="Z123" s="35"/>
      <c r="AA123" s="35"/>
      <c r="AB123" s="35"/>
      <c r="AC123" s="35"/>
      <c r="AD123" s="35"/>
      <c r="AE123" s="35"/>
      <c r="AR123" s="233" t="s">
        <v>274</v>
      </c>
      <c r="AT123" s="233" t="s">
        <v>269</v>
      </c>
      <c r="AU123" s="233" t="s">
        <v>73</v>
      </c>
      <c r="AY123" s="14" t="s">
        <v>266</v>
      </c>
      <c r="BE123" s="234">
        <f>IF(N123="základní",J123,0)</f>
        <v>0</v>
      </c>
      <c r="BF123" s="234">
        <f>IF(N123="snížená",J123,0)</f>
        <v>0</v>
      </c>
      <c r="BG123" s="234">
        <f>IF(N123="zákl. přenesená",J123,0)</f>
        <v>0</v>
      </c>
      <c r="BH123" s="234">
        <f>IF(N123="sníž. přenesená",J123,0)</f>
        <v>0</v>
      </c>
      <c r="BI123" s="234">
        <f>IF(N123="nulová",J123,0)</f>
        <v>0</v>
      </c>
      <c r="BJ123" s="14" t="s">
        <v>81</v>
      </c>
      <c r="BK123" s="234">
        <f>ROUND(I123*H123,2)</f>
        <v>0</v>
      </c>
      <c r="BL123" s="14" t="s">
        <v>274</v>
      </c>
      <c r="BM123" s="233" t="s">
        <v>286</v>
      </c>
    </row>
    <row r="124" s="2" customFormat="1" ht="33" customHeight="1">
      <c r="A124" s="35"/>
      <c r="B124" s="36"/>
      <c r="C124" s="222" t="s">
        <v>286</v>
      </c>
      <c r="D124" s="222" t="s">
        <v>269</v>
      </c>
      <c r="E124" s="223" t="s">
        <v>436</v>
      </c>
      <c r="F124" s="224" t="s">
        <v>1960</v>
      </c>
      <c r="G124" s="225" t="s">
        <v>1946</v>
      </c>
      <c r="H124" s="258"/>
      <c r="I124" s="227"/>
      <c r="J124" s="228">
        <f>ROUND(I124*H124,2)</f>
        <v>0</v>
      </c>
      <c r="K124" s="224" t="s">
        <v>1</v>
      </c>
      <c r="L124" s="41"/>
      <c r="M124" s="259" t="s">
        <v>1</v>
      </c>
      <c r="N124" s="260" t="s">
        <v>38</v>
      </c>
      <c r="O124" s="256"/>
      <c r="P124" s="261">
        <f>O124*H124</f>
        <v>0</v>
      </c>
      <c r="Q124" s="261">
        <v>0</v>
      </c>
      <c r="R124" s="261">
        <f>Q124*H124</f>
        <v>0</v>
      </c>
      <c r="S124" s="261">
        <v>0</v>
      </c>
      <c r="T124" s="262">
        <f>S124*H124</f>
        <v>0</v>
      </c>
      <c r="U124" s="35"/>
      <c r="V124" s="35"/>
      <c r="W124" s="35"/>
      <c r="X124" s="35"/>
      <c r="Y124" s="35"/>
      <c r="Z124" s="35"/>
      <c r="AA124" s="35"/>
      <c r="AB124" s="35"/>
      <c r="AC124" s="35"/>
      <c r="AD124" s="35"/>
      <c r="AE124" s="35"/>
      <c r="AR124" s="233" t="s">
        <v>274</v>
      </c>
      <c r="AT124" s="233" t="s">
        <v>269</v>
      </c>
      <c r="AU124" s="233" t="s">
        <v>73</v>
      </c>
      <c r="AY124" s="14" t="s">
        <v>266</v>
      </c>
      <c r="BE124" s="234">
        <f>IF(N124="základní",J124,0)</f>
        <v>0</v>
      </c>
      <c r="BF124" s="234">
        <f>IF(N124="snížená",J124,0)</f>
        <v>0</v>
      </c>
      <c r="BG124" s="234">
        <f>IF(N124="zákl. přenesená",J124,0)</f>
        <v>0</v>
      </c>
      <c r="BH124" s="234">
        <f>IF(N124="sníž. přenesená",J124,0)</f>
        <v>0</v>
      </c>
      <c r="BI124" s="234">
        <f>IF(N124="nulová",J124,0)</f>
        <v>0</v>
      </c>
      <c r="BJ124" s="14" t="s">
        <v>81</v>
      </c>
      <c r="BK124" s="234">
        <f>ROUND(I124*H124,2)</f>
        <v>0</v>
      </c>
      <c r="BL124" s="14" t="s">
        <v>274</v>
      </c>
      <c r="BM124" s="233" t="s">
        <v>1961</v>
      </c>
    </row>
    <row r="125" s="2" customFormat="1" ht="6.96" customHeight="1">
      <c r="A125" s="35"/>
      <c r="B125" s="63"/>
      <c r="C125" s="64"/>
      <c r="D125" s="64"/>
      <c r="E125" s="64"/>
      <c r="F125" s="64"/>
      <c r="G125" s="64"/>
      <c r="H125" s="64"/>
      <c r="I125" s="64"/>
      <c r="J125" s="64"/>
      <c r="K125" s="64"/>
      <c r="L125" s="41"/>
      <c r="M125" s="35"/>
      <c r="O125" s="35"/>
      <c r="P125" s="35"/>
      <c r="Q125" s="35"/>
      <c r="R125" s="35"/>
      <c r="S125" s="35"/>
      <c r="T125" s="35"/>
      <c r="U125" s="35"/>
      <c r="V125" s="35"/>
      <c r="W125" s="35"/>
      <c r="X125" s="35"/>
      <c r="Y125" s="35"/>
      <c r="Z125" s="35"/>
      <c r="AA125" s="35"/>
      <c r="AB125" s="35"/>
      <c r="AC125" s="35"/>
      <c r="AD125" s="35"/>
      <c r="AE125" s="35"/>
    </row>
  </sheetData>
  <sheetProtection sheet="1" autoFilter="0" formatColumns="0" formatRows="0" objects="1" scenarios="1" spinCount="100000" saltValue="sHTd0rFasQrxcSGkcOURCpYvE4QiAysslhbs/L8qYUmc/Ipe/Tjdtbos0hSWvpfvKhpXzub5Zm3dvFXQBFAiYA==" hashValue="GHBi5RUT0Lhddx756R5Qsl51toNCv/HPnaTCl7s/pDiFbn+9Z7sW1OA0xO/XYRPl1K/0yulI+BtoYfEQlNjCtg==" algorithmName="SHA-512" password="CC35"/>
  <autoFilter ref="C115:K124"/>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138</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1962</v>
      </c>
      <c r="F9" s="1"/>
      <c r="G9" s="1"/>
      <c r="H9" s="1"/>
      <c r="L9" s="17"/>
    </row>
    <row r="10" s="1" customFormat="1" ht="12" customHeight="1">
      <c r="B10" s="17"/>
      <c r="D10" s="148" t="s">
        <v>1615</v>
      </c>
      <c r="L10" s="17"/>
    </row>
    <row r="11" s="2" customFormat="1" ht="16.5" customHeight="1">
      <c r="A11" s="35"/>
      <c r="B11" s="41"/>
      <c r="C11" s="35"/>
      <c r="D11" s="35"/>
      <c r="E11" s="160" t="s">
        <v>1963</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1964</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1965</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1966</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1967</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ROUND((SUM(BE127:BE156)),  2)</f>
        <v>0</v>
      </c>
      <c r="G37" s="35"/>
      <c r="H37" s="35"/>
      <c r="I37" s="162">
        <v>0.20999999999999999</v>
      </c>
      <c r="J37" s="161">
        <f>ROUND(((SUM(BE127:BE156))*I37),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ROUND((SUM(BF127:BF156)),  2)</f>
        <v>0</v>
      </c>
      <c r="G38" s="35"/>
      <c r="H38" s="35"/>
      <c r="I38" s="162">
        <v>0.12</v>
      </c>
      <c r="J38" s="161">
        <f>ROUND(((SUM(BF127:BF156))*I38),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ROUND((SUM(BG127:BG156)),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ROUND((SUM(BH127:BH156)),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ROUND((SUM(BI127:BI156)),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1962</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1963</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1964</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Choceň - Zámrsk</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246</v>
      </c>
    </row>
    <row r="101" s="9" customFormat="1" ht="24.96" customHeight="1">
      <c r="A101" s="9"/>
      <c r="B101" s="186"/>
      <c r="C101" s="187"/>
      <c r="D101" s="188" t="s">
        <v>1968</v>
      </c>
      <c r="E101" s="189"/>
      <c r="F101" s="189"/>
      <c r="G101" s="189"/>
      <c r="H101" s="189"/>
      <c r="I101" s="189"/>
      <c r="J101" s="190">
        <f>J128</f>
        <v>0</v>
      </c>
      <c r="K101" s="187"/>
      <c r="L101" s="191"/>
      <c r="S101" s="9"/>
      <c r="T101" s="9"/>
      <c r="U101" s="9"/>
      <c r="V101" s="9"/>
      <c r="W101" s="9"/>
      <c r="X101" s="9"/>
      <c r="Y101" s="9"/>
      <c r="Z101" s="9"/>
      <c r="AA101" s="9"/>
      <c r="AB101" s="9"/>
      <c r="AC101" s="9"/>
      <c r="AD101" s="9"/>
      <c r="AE101" s="9"/>
    </row>
    <row r="102" s="10" customFormat="1" ht="19.92" customHeight="1">
      <c r="A102" s="10"/>
      <c r="B102" s="192"/>
      <c r="C102" s="130"/>
      <c r="D102" s="193" t="s">
        <v>1969</v>
      </c>
      <c r="E102" s="194"/>
      <c r="F102" s="194"/>
      <c r="G102" s="194"/>
      <c r="H102" s="194"/>
      <c r="I102" s="194"/>
      <c r="J102" s="195">
        <f>J132</f>
        <v>0</v>
      </c>
      <c r="K102" s="130"/>
      <c r="L102" s="196"/>
      <c r="S102" s="10"/>
      <c r="T102" s="10"/>
      <c r="U102" s="10"/>
      <c r="V102" s="10"/>
      <c r="W102" s="10"/>
      <c r="X102" s="10"/>
      <c r="Y102" s="10"/>
      <c r="Z102" s="10"/>
      <c r="AA102" s="10"/>
      <c r="AB102" s="10"/>
      <c r="AC102" s="10"/>
      <c r="AD102" s="10"/>
      <c r="AE102" s="10"/>
    </row>
    <row r="103" s="9" customFormat="1" ht="24.96" customHeight="1">
      <c r="A103" s="9"/>
      <c r="B103" s="186"/>
      <c r="C103" s="187"/>
      <c r="D103" s="188" t="s">
        <v>1970</v>
      </c>
      <c r="E103" s="189"/>
      <c r="F103" s="189"/>
      <c r="G103" s="189"/>
      <c r="H103" s="189"/>
      <c r="I103" s="189"/>
      <c r="J103" s="190">
        <f>J135</f>
        <v>0</v>
      </c>
      <c r="K103" s="187"/>
      <c r="L103" s="191"/>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251</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Cyklická obnova trati v úseku Choceň (včetně) – Pardubice (mimo)</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240</v>
      </c>
      <c r="D114" s="19"/>
      <c r="E114" s="19"/>
      <c r="F114" s="19"/>
      <c r="G114" s="19"/>
      <c r="H114" s="19"/>
      <c r="I114" s="19"/>
      <c r="J114" s="19"/>
      <c r="K114" s="19"/>
      <c r="L114" s="17"/>
    </row>
    <row r="115" s="1" customFormat="1" ht="16.5" customHeight="1">
      <c r="B115" s="18"/>
      <c r="C115" s="19"/>
      <c r="D115" s="19"/>
      <c r="E115" s="181" t="s">
        <v>1962</v>
      </c>
      <c r="F115" s="19"/>
      <c r="G115" s="19"/>
      <c r="H115" s="19"/>
      <c r="I115" s="19"/>
      <c r="J115" s="19"/>
      <c r="K115" s="19"/>
      <c r="L115" s="17"/>
    </row>
    <row r="116" s="1" customFormat="1" ht="12" customHeight="1">
      <c r="B116" s="18"/>
      <c r="C116" s="29" t="s">
        <v>1615</v>
      </c>
      <c r="D116" s="19"/>
      <c r="E116" s="19"/>
      <c r="F116" s="19"/>
      <c r="G116" s="19"/>
      <c r="H116" s="19"/>
      <c r="I116" s="19"/>
      <c r="J116" s="19"/>
      <c r="K116" s="19"/>
      <c r="L116" s="17"/>
    </row>
    <row r="117" s="2" customFormat="1" ht="16.5" customHeight="1">
      <c r="A117" s="35"/>
      <c r="B117" s="36"/>
      <c r="C117" s="37"/>
      <c r="D117" s="37"/>
      <c r="E117" s="263" t="s">
        <v>1963</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1964</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01 - Dle sborníku ÚOŽI</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TÚ Choceň - Zámrsk</v>
      </c>
      <c r="G121" s="37"/>
      <c r="H121" s="37"/>
      <c r="I121" s="29" t="s">
        <v>22</v>
      </c>
      <c r="J121" s="76" t="str">
        <f>IF(J16="","",J16)</f>
        <v>9. 1. 2025</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 xml:space="preserve"> </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Slezák Jiří</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7"/>
      <c r="B126" s="198"/>
      <c r="C126" s="199" t="s">
        <v>252</v>
      </c>
      <c r="D126" s="200" t="s">
        <v>58</v>
      </c>
      <c r="E126" s="200" t="s">
        <v>54</v>
      </c>
      <c r="F126" s="200" t="s">
        <v>55</v>
      </c>
      <c r="G126" s="200" t="s">
        <v>253</v>
      </c>
      <c r="H126" s="200" t="s">
        <v>254</v>
      </c>
      <c r="I126" s="200" t="s">
        <v>255</v>
      </c>
      <c r="J126" s="200" t="s">
        <v>244</v>
      </c>
      <c r="K126" s="201" t="s">
        <v>256</v>
      </c>
      <c r="L126" s="202"/>
      <c r="M126" s="97" t="s">
        <v>1</v>
      </c>
      <c r="N126" s="98" t="s">
        <v>37</v>
      </c>
      <c r="O126" s="98" t="s">
        <v>257</v>
      </c>
      <c r="P126" s="98" t="s">
        <v>258</v>
      </c>
      <c r="Q126" s="98" t="s">
        <v>259</v>
      </c>
      <c r="R126" s="98" t="s">
        <v>260</v>
      </c>
      <c r="S126" s="98" t="s">
        <v>261</v>
      </c>
      <c r="T126" s="99" t="s">
        <v>262</v>
      </c>
      <c r="U126" s="197"/>
      <c r="V126" s="197"/>
      <c r="W126" s="197"/>
      <c r="X126" s="197"/>
      <c r="Y126" s="197"/>
      <c r="Z126" s="197"/>
      <c r="AA126" s="197"/>
      <c r="AB126" s="197"/>
      <c r="AC126" s="197"/>
      <c r="AD126" s="197"/>
      <c r="AE126" s="197"/>
    </row>
    <row r="127" s="2" customFormat="1" ht="22.8" customHeight="1">
      <c r="A127" s="35"/>
      <c r="B127" s="36"/>
      <c r="C127" s="104" t="s">
        <v>263</v>
      </c>
      <c r="D127" s="37"/>
      <c r="E127" s="37"/>
      <c r="F127" s="37"/>
      <c r="G127" s="37"/>
      <c r="H127" s="37"/>
      <c r="I127" s="37"/>
      <c r="J127" s="203">
        <f>BK127</f>
        <v>0</v>
      </c>
      <c r="K127" s="37"/>
      <c r="L127" s="41"/>
      <c r="M127" s="100"/>
      <c r="N127" s="204"/>
      <c r="O127" s="101"/>
      <c r="P127" s="205">
        <f>P128+P135</f>
        <v>0</v>
      </c>
      <c r="Q127" s="101"/>
      <c r="R127" s="205">
        <f>R128+R135</f>
        <v>0</v>
      </c>
      <c r="S127" s="101"/>
      <c r="T127" s="206">
        <f>T128+T135</f>
        <v>0</v>
      </c>
      <c r="U127" s="35"/>
      <c r="V127" s="35"/>
      <c r="W127" s="35"/>
      <c r="X127" s="35"/>
      <c r="Y127" s="35"/>
      <c r="Z127" s="35"/>
      <c r="AA127" s="35"/>
      <c r="AB127" s="35"/>
      <c r="AC127" s="35"/>
      <c r="AD127" s="35"/>
      <c r="AE127" s="35"/>
      <c r="AT127" s="14" t="s">
        <v>72</v>
      </c>
      <c r="AU127" s="14" t="s">
        <v>246</v>
      </c>
      <c r="BK127" s="207">
        <f>BK128+BK135</f>
        <v>0</v>
      </c>
    </row>
    <row r="128" s="12" customFormat="1" ht="25.92" customHeight="1">
      <c r="A128" s="12"/>
      <c r="B128" s="208"/>
      <c r="C128" s="209"/>
      <c r="D128" s="210" t="s">
        <v>72</v>
      </c>
      <c r="E128" s="211" t="s">
        <v>1971</v>
      </c>
      <c r="F128" s="211" t="s">
        <v>1972</v>
      </c>
      <c r="G128" s="209"/>
      <c r="H128" s="209"/>
      <c r="I128" s="212"/>
      <c r="J128" s="213">
        <f>BK128</f>
        <v>0</v>
      </c>
      <c r="K128" s="209"/>
      <c r="L128" s="214"/>
      <c r="M128" s="215"/>
      <c r="N128" s="216"/>
      <c r="O128" s="216"/>
      <c r="P128" s="217">
        <f>P129+SUM(P130:P132)</f>
        <v>0</v>
      </c>
      <c r="Q128" s="216"/>
      <c r="R128" s="217">
        <f>R129+SUM(R130:R132)</f>
        <v>0</v>
      </c>
      <c r="S128" s="216"/>
      <c r="T128" s="218">
        <f>T129+SUM(T130:T132)</f>
        <v>0</v>
      </c>
      <c r="U128" s="12"/>
      <c r="V128" s="12"/>
      <c r="W128" s="12"/>
      <c r="X128" s="12"/>
      <c r="Y128" s="12"/>
      <c r="Z128" s="12"/>
      <c r="AA128" s="12"/>
      <c r="AB128" s="12"/>
      <c r="AC128" s="12"/>
      <c r="AD128" s="12"/>
      <c r="AE128" s="12"/>
      <c r="AR128" s="219" t="s">
        <v>81</v>
      </c>
      <c r="AT128" s="220" t="s">
        <v>72</v>
      </c>
      <c r="AU128" s="220" t="s">
        <v>73</v>
      </c>
      <c r="AY128" s="219" t="s">
        <v>266</v>
      </c>
      <c r="BK128" s="221">
        <f>BK129+SUM(BK130:BK132)</f>
        <v>0</v>
      </c>
    </row>
    <row r="129" s="2" customFormat="1" ht="37.8" customHeight="1">
      <c r="A129" s="35"/>
      <c r="B129" s="36"/>
      <c r="C129" s="222" t="s">
        <v>81</v>
      </c>
      <c r="D129" s="222" t="s">
        <v>269</v>
      </c>
      <c r="E129" s="223" t="s">
        <v>1973</v>
      </c>
      <c r="F129" s="224" t="s">
        <v>1974</v>
      </c>
      <c r="G129" s="225" t="s">
        <v>279</v>
      </c>
      <c r="H129" s="226">
        <v>30</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1975</v>
      </c>
      <c r="AT129" s="233" t="s">
        <v>269</v>
      </c>
      <c r="AU129" s="233" t="s">
        <v>81</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1975</v>
      </c>
      <c r="BM129" s="233" t="s">
        <v>1976</v>
      </c>
    </row>
    <row r="130" s="2" customFormat="1" ht="24.15" customHeight="1">
      <c r="A130" s="35"/>
      <c r="B130" s="36"/>
      <c r="C130" s="222" t="s">
        <v>83</v>
      </c>
      <c r="D130" s="222" t="s">
        <v>269</v>
      </c>
      <c r="E130" s="223" t="s">
        <v>1977</v>
      </c>
      <c r="F130" s="224" t="s">
        <v>1978</v>
      </c>
      <c r="G130" s="225" t="s">
        <v>272</v>
      </c>
      <c r="H130" s="226">
        <v>44</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81</v>
      </c>
      <c r="AT130" s="233" t="s">
        <v>269</v>
      </c>
      <c r="AU130" s="233" t="s">
        <v>81</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1979</v>
      </c>
    </row>
    <row r="131" s="2" customFormat="1" ht="33" customHeight="1">
      <c r="A131" s="35"/>
      <c r="B131" s="36"/>
      <c r="C131" s="240" t="s">
        <v>137</v>
      </c>
      <c r="D131" s="240" t="s">
        <v>329</v>
      </c>
      <c r="E131" s="241" t="s">
        <v>1980</v>
      </c>
      <c r="F131" s="242" t="s">
        <v>1981</v>
      </c>
      <c r="G131" s="243" t="s">
        <v>279</v>
      </c>
      <c r="H131" s="244">
        <v>30</v>
      </c>
      <c r="I131" s="245"/>
      <c r="J131" s="246">
        <f>ROUND(I131*H131,2)</f>
        <v>0</v>
      </c>
      <c r="K131" s="242" t="s">
        <v>273</v>
      </c>
      <c r="L131" s="247"/>
      <c r="M131" s="248" t="s">
        <v>1</v>
      </c>
      <c r="N131" s="249"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83</v>
      </c>
      <c r="AT131" s="233" t="s">
        <v>329</v>
      </c>
      <c r="AU131" s="233" t="s">
        <v>81</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1982</v>
      </c>
    </row>
    <row r="132" s="12" customFormat="1" ht="22.8" customHeight="1">
      <c r="A132" s="12"/>
      <c r="B132" s="208"/>
      <c r="C132" s="209"/>
      <c r="D132" s="210" t="s">
        <v>72</v>
      </c>
      <c r="E132" s="250" t="s">
        <v>1983</v>
      </c>
      <c r="F132" s="250" t="s">
        <v>1984</v>
      </c>
      <c r="G132" s="209"/>
      <c r="H132" s="209"/>
      <c r="I132" s="212"/>
      <c r="J132" s="251">
        <f>BK132</f>
        <v>0</v>
      </c>
      <c r="K132" s="209"/>
      <c r="L132" s="214"/>
      <c r="M132" s="215"/>
      <c r="N132" s="216"/>
      <c r="O132" s="216"/>
      <c r="P132" s="217">
        <f>SUM(P133:P134)</f>
        <v>0</v>
      </c>
      <c r="Q132" s="216"/>
      <c r="R132" s="217">
        <f>SUM(R133:R134)</f>
        <v>0</v>
      </c>
      <c r="S132" s="216"/>
      <c r="T132" s="218">
        <f>SUM(T133:T134)</f>
        <v>0</v>
      </c>
      <c r="U132" s="12"/>
      <c r="V132" s="12"/>
      <c r="W132" s="12"/>
      <c r="X132" s="12"/>
      <c r="Y132" s="12"/>
      <c r="Z132" s="12"/>
      <c r="AA132" s="12"/>
      <c r="AB132" s="12"/>
      <c r="AC132" s="12"/>
      <c r="AD132" s="12"/>
      <c r="AE132" s="12"/>
      <c r="AR132" s="219" t="s">
        <v>81</v>
      </c>
      <c r="AT132" s="220" t="s">
        <v>72</v>
      </c>
      <c r="AU132" s="220" t="s">
        <v>81</v>
      </c>
      <c r="AY132" s="219" t="s">
        <v>266</v>
      </c>
      <c r="BK132" s="221">
        <f>SUM(BK133:BK134)</f>
        <v>0</v>
      </c>
    </row>
    <row r="133" s="2" customFormat="1" ht="33" customHeight="1">
      <c r="A133" s="35"/>
      <c r="B133" s="36"/>
      <c r="C133" s="240" t="s">
        <v>274</v>
      </c>
      <c r="D133" s="240" t="s">
        <v>329</v>
      </c>
      <c r="E133" s="241" t="s">
        <v>1985</v>
      </c>
      <c r="F133" s="242" t="s">
        <v>1986</v>
      </c>
      <c r="G133" s="243" t="s">
        <v>279</v>
      </c>
      <c r="H133" s="244">
        <v>30</v>
      </c>
      <c r="I133" s="245"/>
      <c r="J133" s="246">
        <f>ROUND(I133*H133,2)</f>
        <v>0</v>
      </c>
      <c r="K133" s="242" t="s">
        <v>273</v>
      </c>
      <c r="L133" s="247"/>
      <c r="M133" s="248" t="s">
        <v>1</v>
      </c>
      <c r="N133" s="249"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522</v>
      </c>
      <c r="AT133" s="233" t="s">
        <v>329</v>
      </c>
      <c r="AU133" s="233" t="s">
        <v>83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522</v>
      </c>
      <c r="BM133" s="233" t="s">
        <v>1987</v>
      </c>
    </row>
    <row r="134" s="2" customFormat="1" ht="33" customHeight="1">
      <c r="A134" s="35"/>
      <c r="B134" s="36"/>
      <c r="C134" s="240" t="s">
        <v>267</v>
      </c>
      <c r="D134" s="240" t="s">
        <v>329</v>
      </c>
      <c r="E134" s="241" t="s">
        <v>1988</v>
      </c>
      <c r="F134" s="242" t="s">
        <v>1989</v>
      </c>
      <c r="G134" s="243" t="s">
        <v>279</v>
      </c>
      <c r="H134" s="244">
        <v>20</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329</v>
      </c>
      <c r="AU134" s="233" t="s">
        <v>83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1990</v>
      </c>
    </row>
    <row r="135" s="12" customFormat="1" ht="25.92" customHeight="1">
      <c r="A135" s="12"/>
      <c r="B135" s="208"/>
      <c r="C135" s="209"/>
      <c r="D135" s="210" t="s">
        <v>72</v>
      </c>
      <c r="E135" s="211" t="s">
        <v>1991</v>
      </c>
      <c r="F135" s="211" t="s">
        <v>1992</v>
      </c>
      <c r="G135" s="209"/>
      <c r="H135" s="209"/>
      <c r="I135" s="212"/>
      <c r="J135" s="213">
        <f>BK135</f>
        <v>0</v>
      </c>
      <c r="K135" s="209"/>
      <c r="L135" s="214"/>
      <c r="M135" s="215"/>
      <c r="N135" s="216"/>
      <c r="O135" s="216"/>
      <c r="P135" s="217">
        <f>SUM(P136:P156)</f>
        <v>0</v>
      </c>
      <c r="Q135" s="216"/>
      <c r="R135" s="217">
        <f>SUM(R136:R156)</f>
        <v>0</v>
      </c>
      <c r="S135" s="216"/>
      <c r="T135" s="218">
        <f>SUM(T136:T156)</f>
        <v>0</v>
      </c>
      <c r="U135" s="12"/>
      <c r="V135" s="12"/>
      <c r="W135" s="12"/>
      <c r="X135" s="12"/>
      <c r="Y135" s="12"/>
      <c r="Z135" s="12"/>
      <c r="AA135" s="12"/>
      <c r="AB135" s="12"/>
      <c r="AC135" s="12"/>
      <c r="AD135" s="12"/>
      <c r="AE135" s="12"/>
      <c r="AR135" s="219" t="s">
        <v>274</v>
      </c>
      <c r="AT135" s="220" t="s">
        <v>72</v>
      </c>
      <c r="AU135" s="220" t="s">
        <v>73</v>
      </c>
      <c r="AY135" s="219" t="s">
        <v>266</v>
      </c>
      <c r="BK135" s="221">
        <f>SUM(BK136:BK156)</f>
        <v>0</v>
      </c>
    </row>
    <row r="136" s="2" customFormat="1" ht="24.15" customHeight="1">
      <c r="A136" s="35"/>
      <c r="B136" s="36"/>
      <c r="C136" s="222" t="s">
        <v>283</v>
      </c>
      <c r="D136" s="222" t="s">
        <v>269</v>
      </c>
      <c r="E136" s="223" t="s">
        <v>1993</v>
      </c>
      <c r="F136" s="224" t="s">
        <v>1994</v>
      </c>
      <c r="G136" s="225" t="s">
        <v>272</v>
      </c>
      <c r="H136" s="226">
        <v>20</v>
      </c>
      <c r="I136" s="227"/>
      <c r="J136" s="228">
        <f>ROUND(I136*H136,2)</f>
        <v>0</v>
      </c>
      <c r="K136" s="224" t="s">
        <v>273</v>
      </c>
      <c r="L136" s="41"/>
      <c r="M136" s="229" t="s">
        <v>1</v>
      </c>
      <c r="N136" s="230"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81</v>
      </c>
      <c r="AT136" s="233" t="s">
        <v>269</v>
      </c>
      <c r="AU136" s="233" t="s">
        <v>81</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1995</v>
      </c>
    </row>
    <row r="137" s="2" customFormat="1">
      <c r="A137" s="35"/>
      <c r="B137" s="36"/>
      <c r="C137" s="37"/>
      <c r="D137" s="235" t="s">
        <v>275</v>
      </c>
      <c r="E137" s="37"/>
      <c r="F137" s="236" t="s">
        <v>1996</v>
      </c>
      <c r="G137" s="37"/>
      <c r="H137" s="37"/>
      <c r="I137" s="237"/>
      <c r="J137" s="37"/>
      <c r="K137" s="37"/>
      <c r="L137" s="41"/>
      <c r="M137" s="238"/>
      <c r="N137" s="239"/>
      <c r="O137" s="88"/>
      <c r="P137" s="88"/>
      <c r="Q137" s="88"/>
      <c r="R137" s="88"/>
      <c r="S137" s="88"/>
      <c r="T137" s="89"/>
      <c r="U137" s="35"/>
      <c r="V137" s="35"/>
      <c r="W137" s="35"/>
      <c r="X137" s="35"/>
      <c r="Y137" s="35"/>
      <c r="Z137" s="35"/>
      <c r="AA137" s="35"/>
      <c r="AB137" s="35"/>
      <c r="AC137" s="35"/>
      <c r="AD137" s="35"/>
      <c r="AE137" s="35"/>
      <c r="AT137" s="14" t="s">
        <v>275</v>
      </c>
      <c r="AU137" s="14" t="s">
        <v>81</v>
      </c>
    </row>
    <row r="138" s="2" customFormat="1" ht="24.15" customHeight="1">
      <c r="A138" s="35"/>
      <c r="B138" s="36"/>
      <c r="C138" s="240" t="s">
        <v>917</v>
      </c>
      <c r="D138" s="240" t="s">
        <v>329</v>
      </c>
      <c r="E138" s="241" t="s">
        <v>1997</v>
      </c>
      <c r="F138" s="242" t="s">
        <v>1998</v>
      </c>
      <c r="G138" s="243" t="s">
        <v>272</v>
      </c>
      <c r="H138" s="244">
        <v>24</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81</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1999</v>
      </c>
    </row>
    <row r="139" s="2" customFormat="1" ht="16.5" customHeight="1">
      <c r="A139" s="35"/>
      <c r="B139" s="36"/>
      <c r="C139" s="222" t="s">
        <v>286</v>
      </c>
      <c r="D139" s="222" t="s">
        <v>269</v>
      </c>
      <c r="E139" s="223" t="s">
        <v>2000</v>
      </c>
      <c r="F139" s="224" t="s">
        <v>2001</v>
      </c>
      <c r="G139" s="225" t="s">
        <v>272</v>
      </c>
      <c r="H139" s="226">
        <v>40</v>
      </c>
      <c r="I139" s="227"/>
      <c r="J139" s="228">
        <f>ROUND(I139*H139,2)</f>
        <v>0</v>
      </c>
      <c r="K139" s="224" t="s">
        <v>273</v>
      </c>
      <c r="L139" s="41"/>
      <c r="M139" s="229" t="s">
        <v>1</v>
      </c>
      <c r="N139" s="230"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81</v>
      </c>
      <c r="AT139" s="233" t="s">
        <v>269</v>
      </c>
      <c r="AU139" s="233" t="s">
        <v>81</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2002</v>
      </c>
    </row>
    <row r="140" s="2" customFormat="1" ht="16.5" customHeight="1">
      <c r="A140" s="35"/>
      <c r="B140" s="36"/>
      <c r="C140" s="222" t="s">
        <v>299</v>
      </c>
      <c r="D140" s="222" t="s">
        <v>269</v>
      </c>
      <c r="E140" s="223" t="s">
        <v>2003</v>
      </c>
      <c r="F140" s="224" t="s">
        <v>2004</v>
      </c>
      <c r="G140" s="225" t="s">
        <v>272</v>
      </c>
      <c r="H140" s="226">
        <v>24</v>
      </c>
      <c r="I140" s="227"/>
      <c r="J140" s="228">
        <f>ROUND(I140*H140,2)</f>
        <v>0</v>
      </c>
      <c r="K140" s="224" t="s">
        <v>273</v>
      </c>
      <c r="L140" s="41"/>
      <c r="M140" s="229" t="s">
        <v>1</v>
      </c>
      <c r="N140" s="230"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81</v>
      </c>
      <c r="AT140" s="233" t="s">
        <v>269</v>
      </c>
      <c r="AU140" s="233" t="s">
        <v>81</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2005</v>
      </c>
    </row>
    <row r="141" s="2" customFormat="1" ht="33" customHeight="1">
      <c r="A141" s="35"/>
      <c r="B141" s="36"/>
      <c r="C141" s="240" t="s">
        <v>290</v>
      </c>
      <c r="D141" s="240" t="s">
        <v>329</v>
      </c>
      <c r="E141" s="241" t="s">
        <v>2006</v>
      </c>
      <c r="F141" s="242" t="s">
        <v>2007</v>
      </c>
      <c r="G141" s="243" t="s">
        <v>272</v>
      </c>
      <c r="H141" s="244">
        <v>20</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329</v>
      </c>
      <c r="AU141" s="233" t="s">
        <v>81</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2008</v>
      </c>
    </row>
    <row r="142" s="2" customFormat="1" ht="21.75" customHeight="1">
      <c r="A142" s="35"/>
      <c r="B142" s="36"/>
      <c r="C142" s="222" t="s">
        <v>309</v>
      </c>
      <c r="D142" s="222" t="s">
        <v>269</v>
      </c>
      <c r="E142" s="223" t="s">
        <v>1826</v>
      </c>
      <c r="F142" s="224" t="s">
        <v>2009</v>
      </c>
      <c r="G142" s="225" t="s">
        <v>272</v>
      </c>
      <c r="H142" s="226">
        <v>80</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81</v>
      </c>
      <c r="AT142" s="233" t="s">
        <v>269</v>
      </c>
      <c r="AU142" s="233" t="s">
        <v>81</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2010</v>
      </c>
    </row>
    <row r="143" s="2" customFormat="1" ht="37.8" customHeight="1">
      <c r="A143" s="35"/>
      <c r="B143" s="36"/>
      <c r="C143" s="240" t="s">
        <v>8</v>
      </c>
      <c r="D143" s="240" t="s">
        <v>329</v>
      </c>
      <c r="E143" s="241" t="s">
        <v>2011</v>
      </c>
      <c r="F143" s="242" t="s">
        <v>2012</v>
      </c>
      <c r="G143" s="243" t="s">
        <v>272</v>
      </c>
      <c r="H143" s="244">
        <v>8</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81</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2013</v>
      </c>
    </row>
    <row r="144" s="2" customFormat="1" ht="24.15" customHeight="1">
      <c r="A144" s="35"/>
      <c r="B144" s="36"/>
      <c r="C144" s="222" t="s">
        <v>316</v>
      </c>
      <c r="D144" s="222" t="s">
        <v>269</v>
      </c>
      <c r="E144" s="223" t="s">
        <v>2014</v>
      </c>
      <c r="F144" s="224" t="s">
        <v>2015</v>
      </c>
      <c r="G144" s="225" t="s">
        <v>272</v>
      </c>
      <c r="H144" s="226">
        <v>40</v>
      </c>
      <c r="I144" s="227"/>
      <c r="J144" s="228">
        <f>ROUND(I144*H144,2)</f>
        <v>0</v>
      </c>
      <c r="K144" s="224" t="s">
        <v>273</v>
      </c>
      <c r="L144" s="41"/>
      <c r="M144" s="229" t="s">
        <v>1</v>
      </c>
      <c r="N144" s="230"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81</v>
      </c>
      <c r="AT144" s="233" t="s">
        <v>269</v>
      </c>
      <c r="AU144" s="233" t="s">
        <v>81</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2016</v>
      </c>
    </row>
    <row r="145" s="2" customFormat="1" ht="24.15" customHeight="1">
      <c r="A145" s="35"/>
      <c r="B145" s="36"/>
      <c r="C145" s="222" t="s">
        <v>918</v>
      </c>
      <c r="D145" s="222" t="s">
        <v>269</v>
      </c>
      <c r="E145" s="223" t="s">
        <v>2017</v>
      </c>
      <c r="F145" s="224" t="s">
        <v>2018</v>
      </c>
      <c r="G145" s="225" t="s">
        <v>272</v>
      </c>
      <c r="H145" s="226">
        <v>40</v>
      </c>
      <c r="I145" s="227"/>
      <c r="J145" s="228">
        <f>ROUND(I145*H145,2)</f>
        <v>0</v>
      </c>
      <c r="K145" s="224" t="s">
        <v>273</v>
      </c>
      <c r="L145" s="41"/>
      <c r="M145" s="229" t="s">
        <v>1</v>
      </c>
      <c r="N145" s="230"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81</v>
      </c>
      <c r="AT145" s="233" t="s">
        <v>269</v>
      </c>
      <c r="AU145" s="233" t="s">
        <v>81</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2019</v>
      </c>
    </row>
    <row r="146" s="2" customFormat="1" ht="21.75" customHeight="1">
      <c r="A146" s="35"/>
      <c r="B146" s="36"/>
      <c r="C146" s="222" t="s">
        <v>321</v>
      </c>
      <c r="D146" s="222" t="s">
        <v>269</v>
      </c>
      <c r="E146" s="223" t="s">
        <v>2020</v>
      </c>
      <c r="F146" s="224" t="s">
        <v>2021</v>
      </c>
      <c r="G146" s="225" t="s">
        <v>272</v>
      </c>
      <c r="H146" s="226">
        <v>8</v>
      </c>
      <c r="I146" s="227"/>
      <c r="J146" s="228">
        <f>ROUND(I146*H146,2)</f>
        <v>0</v>
      </c>
      <c r="K146" s="224" t="s">
        <v>273</v>
      </c>
      <c r="L146" s="41"/>
      <c r="M146" s="229" t="s">
        <v>1</v>
      </c>
      <c r="N146" s="230"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81</v>
      </c>
      <c r="AT146" s="233" t="s">
        <v>269</v>
      </c>
      <c r="AU146" s="233" t="s">
        <v>81</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2022</v>
      </c>
    </row>
    <row r="147" s="2" customFormat="1" ht="16.5" customHeight="1">
      <c r="A147" s="35"/>
      <c r="B147" s="36"/>
      <c r="C147" s="222" t="s">
        <v>297</v>
      </c>
      <c r="D147" s="222" t="s">
        <v>269</v>
      </c>
      <c r="E147" s="223" t="s">
        <v>2023</v>
      </c>
      <c r="F147" s="224" t="s">
        <v>2024</v>
      </c>
      <c r="G147" s="225" t="s">
        <v>272</v>
      </c>
      <c r="H147" s="226">
        <v>40</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81</v>
      </c>
      <c r="AT147" s="233" t="s">
        <v>269</v>
      </c>
      <c r="AU147" s="233" t="s">
        <v>81</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2025</v>
      </c>
    </row>
    <row r="148" s="2" customFormat="1" ht="24.15" customHeight="1">
      <c r="A148" s="35"/>
      <c r="B148" s="36"/>
      <c r="C148" s="240" t="s">
        <v>328</v>
      </c>
      <c r="D148" s="240" t="s">
        <v>329</v>
      </c>
      <c r="E148" s="241" t="s">
        <v>2026</v>
      </c>
      <c r="F148" s="242" t="s">
        <v>2027</v>
      </c>
      <c r="G148" s="243" t="s">
        <v>272</v>
      </c>
      <c r="H148" s="244">
        <v>24</v>
      </c>
      <c r="I148" s="245"/>
      <c r="J148" s="246">
        <f>ROUND(I148*H148,2)</f>
        <v>0</v>
      </c>
      <c r="K148" s="242" t="s">
        <v>273</v>
      </c>
      <c r="L148" s="247"/>
      <c r="M148" s="248" t="s">
        <v>1</v>
      </c>
      <c r="N148" s="249"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83</v>
      </c>
      <c r="AT148" s="233" t="s">
        <v>329</v>
      </c>
      <c r="AU148" s="233" t="s">
        <v>81</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2028</v>
      </c>
    </row>
    <row r="149" s="2" customFormat="1" ht="33" customHeight="1">
      <c r="A149" s="35"/>
      <c r="B149" s="36"/>
      <c r="C149" s="222" t="s">
        <v>303</v>
      </c>
      <c r="D149" s="222" t="s">
        <v>269</v>
      </c>
      <c r="E149" s="223" t="s">
        <v>2029</v>
      </c>
      <c r="F149" s="224" t="s">
        <v>2030</v>
      </c>
      <c r="G149" s="225" t="s">
        <v>272</v>
      </c>
      <c r="H149" s="226">
        <v>24</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81</v>
      </c>
      <c r="AT149" s="233" t="s">
        <v>269</v>
      </c>
      <c r="AU149" s="233" t="s">
        <v>81</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2031</v>
      </c>
    </row>
    <row r="150" s="2" customFormat="1" ht="24.15" customHeight="1">
      <c r="A150" s="35"/>
      <c r="B150" s="36"/>
      <c r="C150" s="240" t="s">
        <v>334</v>
      </c>
      <c r="D150" s="240" t="s">
        <v>329</v>
      </c>
      <c r="E150" s="241" t="s">
        <v>2032</v>
      </c>
      <c r="F150" s="242" t="s">
        <v>2033</v>
      </c>
      <c r="G150" s="243" t="s">
        <v>272</v>
      </c>
      <c r="H150" s="244">
        <v>24</v>
      </c>
      <c r="I150" s="245"/>
      <c r="J150" s="246">
        <f>ROUND(I150*H150,2)</f>
        <v>0</v>
      </c>
      <c r="K150" s="242" t="s">
        <v>273</v>
      </c>
      <c r="L150" s="247"/>
      <c r="M150" s="248" t="s">
        <v>1</v>
      </c>
      <c r="N150" s="249"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83</v>
      </c>
      <c r="AT150" s="233" t="s">
        <v>329</v>
      </c>
      <c r="AU150" s="233" t="s">
        <v>81</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2034</v>
      </c>
    </row>
    <row r="151" s="2" customFormat="1" ht="24.15" customHeight="1">
      <c r="A151" s="35"/>
      <c r="B151" s="36"/>
      <c r="C151" s="240" t="s">
        <v>307</v>
      </c>
      <c r="D151" s="240" t="s">
        <v>329</v>
      </c>
      <c r="E151" s="241" t="s">
        <v>2035</v>
      </c>
      <c r="F151" s="242" t="s">
        <v>2036</v>
      </c>
      <c r="G151" s="243" t="s">
        <v>272</v>
      </c>
      <c r="H151" s="244">
        <v>24</v>
      </c>
      <c r="I151" s="245"/>
      <c r="J151" s="246">
        <f>ROUND(I151*H151,2)</f>
        <v>0</v>
      </c>
      <c r="K151" s="242" t="s">
        <v>273</v>
      </c>
      <c r="L151" s="247"/>
      <c r="M151" s="248" t="s">
        <v>1</v>
      </c>
      <c r="N151" s="249"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83</v>
      </c>
      <c r="AT151" s="233" t="s">
        <v>329</v>
      </c>
      <c r="AU151" s="233" t="s">
        <v>81</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2037</v>
      </c>
    </row>
    <row r="152" s="2" customFormat="1" ht="24.15" customHeight="1">
      <c r="A152" s="35"/>
      <c r="B152" s="36"/>
      <c r="C152" s="240" t="s">
        <v>7</v>
      </c>
      <c r="D152" s="240" t="s">
        <v>329</v>
      </c>
      <c r="E152" s="241" t="s">
        <v>2038</v>
      </c>
      <c r="F152" s="242" t="s">
        <v>2039</v>
      </c>
      <c r="G152" s="243" t="s">
        <v>272</v>
      </c>
      <c r="H152" s="244">
        <v>24</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329</v>
      </c>
      <c r="AU152" s="233" t="s">
        <v>81</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2040</v>
      </c>
    </row>
    <row r="153" s="2" customFormat="1" ht="33" customHeight="1">
      <c r="A153" s="35"/>
      <c r="B153" s="36"/>
      <c r="C153" s="240" t="s">
        <v>310</v>
      </c>
      <c r="D153" s="240" t="s">
        <v>329</v>
      </c>
      <c r="E153" s="241" t="s">
        <v>2041</v>
      </c>
      <c r="F153" s="242" t="s">
        <v>2042</v>
      </c>
      <c r="G153" s="243" t="s">
        <v>500</v>
      </c>
      <c r="H153" s="244">
        <v>24</v>
      </c>
      <c r="I153" s="245"/>
      <c r="J153" s="246">
        <f>ROUND(I153*H153,2)</f>
        <v>0</v>
      </c>
      <c r="K153" s="242" t="s">
        <v>273</v>
      </c>
      <c r="L153" s="247"/>
      <c r="M153" s="248" t="s">
        <v>1</v>
      </c>
      <c r="N153" s="249"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83</v>
      </c>
      <c r="AT153" s="233" t="s">
        <v>329</v>
      </c>
      <c r="AU153" s="233" t="s">
        <v>81</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2043</v>
      </c>
    </row>
    <row r="154" s="2" customFormat="1" ht="24.15" customHeight="1">
      <c r="A154" s="35"/>
      <c r="B154" s="36"/>
      <c r="C154" s="240" t="s">
        <v>347</v>
      </c>
      <c r="D154" s="240" t="s">
        <v>329</v>
      </c>
      <c r="E154" s="241" t="s">
        <v>2044</v>
      </c>
      <c r="F154" s="242" t="s">
        <v>2045</v>
      </c>
      <c r="G154" s="243" t="s">
        <v>272</v>
      </c>
      <c r="H154" s="244">
        <v>20</v>
      </c>
      <c r="I154" s="245"/>
      <c r="J154" s="246">
        <f>ROUND(I154*H154,2)</f>
        <v>0</v>
      </c>
      <c r="K154" s="242" t="s">
        <v>273</v>
      </c>
      <c r="L154" s="247"/>
      <c r="M154" s="248" t="s">
        <v>1</v>
      </c>
      <c r="N154" s="249"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83</v>
      </c>
      <c r="AT154" s="233" t="s">
        <v>329</v>
      </c>
      <c r="AU154" s="233" t="s">
        <v>81</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2046</v>
      </c>
    </row>
    <row r="155" s="2" customFormat="1" ht="24.15" customHeight="1">
      <c r="A155" s="35"/>
      <c r="B155" s="36"/>
      <c r="C155" s="240" t="s">
        <v>314</v>
      </c>
      <c r="D155" s="240" t="s">
        <v>329</v>
      </c>
      <c r="E155" s="241" t="s">
        <v>2047</v>
      </c>
      <c r="F155" s="242" t="s">
        <v>2048</v>
      </c>
      <c r="G155" s="243" t="s">
        <v>272</v>
      </c>
      <c r="H155" s="244">
        <v>24</v>
      </c>
      <c r="I155" s="245"/>
      <c r="J155" s="246">
        <f>ROUND(I155*H155,2)</f>
        <v>0</v>
      </c>
      <c r="K155" s="242" t="s">
        <v>273</v>
      </c>
      <c r="L155" s="247"/>
      <c r="M155" s="248" t="s">
        <v>1</v>
      </c>
      <c r="N155" s="249"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83</v>
      </c>
      <c r="AT155" s="233" t="s">
        <v>329</v>
      </c>
      <c r="AU155" s="233" t="s">
        <v>81</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2049</v>
      </c>
    </row>
    <row r="156" s="2" customFormat="1" ht="24.15" customHeight="1">
      <c r="A156" s="35"/>
      <c r="B156" s="36"/>
      <c r="C156" s="222" t="s">
        <v>356</v>
      </c>
      <c r="D156" s="222" t="s">
        <v>269</v>
      </c>
      <c r="E156" s="223" t="s">
        <v>2050</v>
      </c>
      <c r="F156" s="224" t="s">
        <v>2051</v>
      </c>
      <c r="G156" s="225" t="s">
        <v>272</v>
      </c>
      <c r="H156" s="226">
        <v>20</v>
      </c>
      <c r="I156" s="227"/>
      <c r="J156" s="228">
        <f>ROUND(I156*H156,2)</f>
        <v>0</v>
      </c>
      <c r="K156" s="224" t="s">
        <v>273</v>
      </c>
      <c r="L156" s="41"/>
      <c r="M156" s="259" t="s">
        <v>1</v>
      </c>
      <c r="N156" s="260" t="s">
        <v>38</v>
      </c>
      <c r="O156" s="256"/>
      <c r="P156" s="261">
        <f>O156*H156</f>
        <v>0</v>
      </c>
      <c r="Q156" s="261">
        <v>0</v>
      </c>
      <c r="R156" s="261">
        <f>Q156*H156</f>
        <v>0</v>
      </c>
      <c r="S156" s="261">
        <v>0</v>
      </c>
      <c r="T156" s="262">
        <f>S156*H156</f>
        <v>0</v>
      </c>
      <c r="U156" s="35"/>
      <c r="V156" s="35"/>
      <c r="W156" s="35"/>
      <c r="X156" s="35"/>
      <c r="Y156" s="35"/>
      <c r="Z156" s="35"/>
      <c r="AA156" s="35"/>
      <c r="AB156" s="35"/>
      <c r="AC156" s="35"/>
      <c r="AD156" s="35"/>
      <c r="AE156" s="35"/>
      <c r="AR156" s="233" t="s">
        <v>81</v>
      </c>
      <c r="AT156" s="233" t="s">
        <v>269</v>
      </c>
      <c r="AU156" s="233" t="s">
        <v>81</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81</v>
      </c>
      <c r="BM156" s="233" t="s">
        <v>2052</v>
      </c>
    </row>
    <row r="157" s="2" customFormat="1" ht="6.96" customHeight="1">
      <c r="A157" s="35"/>
      <c r="B157" s="63"/>
      <c r="C157" s="64"/>
      <c r="D157" s="64"/>
      <c r="E157" s="64"/>
      <c r="F157" s="64"/>
      <c r="G157" s="64"/>
      <c r="H157" s="64"/>
      <c r="I157" s="64"/>
      <c r="J157" s="64"/>
      <c r="K157" s="64"/>
      <c r="L157" s="41"/>
      <c r="M157" s="35"/>
      <c r="O157" s="35"/>
      <c r="P157" s="35"/>
      <c r="Q157" s="35"/>
      <c r="R157" s="35"/>
      <c r="S157" s="35"/>
      <c r="T157" s="35"/>
      <c r="U157" s="35"/>
      <c r="V157" s="35"/>
      <c r="W157" s="35"/>
      <c r="X157" s="35"/>
      <c r="Y157" s="35"/>
      <c r="Z157" s="35"/>
      <c r="AA157" s="35"/>
      <c r="AB157" s="35"/>
      <c r="AC157" s="35"/>
      <c r="AD157" s="35"/>
      <c r="AE157" s="35"/>
    </row>
  </sheetData>
  <sheetProtection sheet="1" autoFilter="0" formatColumns="0" formatRows="0" objects="1" scenarios="1" spinCount="100000" saltValue="fkHqKj7A0474zAK3LcuSxJcuqHKExdBoBadgSdX3HuHn15UF4rXUjiAeS4ihnJKuSm/BActftiuvOqc0as4pEA==" hashValue="En0SQSX0yEvu7s3NkRoTn4O5xaKQ8vJzfXf/jrMC4GIwI6krghY3LUHhn0j1dajfMcnBoKqVbSXjEFmacT0Duw==" algorithmName="SHA-512" password="CC35"/>
  <autoFilter ref="C126:K156"/>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140</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1962</v>
      </c>
      <c r="F9" s="1"/>
      <c r="G9" s="1"/>
      <c r="H9" s="1"/>
      <c r="L9" s="17"/>
    </row>
    <row r="10" s="1" customFormat="1" ht="12" customHeight="1">
      <c r="B10" s="17"/>
      <c r="D10" s="148" t="s">
        <v>1615</v>
      </c>
      <c r="L10" s="17"/>
    </row>
    <row r="11" s="2" customFormat="1" ht="16.5" customHeight="1">
      <c r="A11" s="35"/>
      <c r="B11" s="41"/>
      <c r="C11" s="35"/>
      <c r="D11" s="35"/>
      <c r="E11" s="160" t="s">
        <v>1963</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1964</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2053</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1966</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1967</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ROUND((SUM(BE126:BE138)),  2)</f>
        <v>0</v>
      </c>
      <c r="G37" s="35"/>
      <c r="H37" s="35"/>
      <c r="I37" s="162">
        <v>0.20999999999999999</v>
      </c>
      <c r="J37" s="161">
        <f>ROUND(((SUM(BE126:BE138))*I37),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ROUND((SUM(BF126:BF138)),  2)</f>
        <v>0</v>
      </c>
      <c r="G38" s="35"/>
      <c r="H38" s="35"/>
      <c r="I38" s="162">
        <v>0.12</v>
      </c>
      <c r="J38" s="161">
        <f>ROUND(((SUM(BF126:BF138))*I38),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ROUND((SUM(BG126:BG138)),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ROUND((SUM(BH126:BH138)),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ROUND((SUM(BI126:BI138)),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1962</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1963</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1964</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Choceň - Zámrsk</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246</v>
      </c>
    </row>
    <row r="101" s="9" customFormat="1" ht="24.96" customHeight="1">
      <c r="A101" s="9"/>
      <c r="B101" s="186"/>
      <c r="C101" s="187"/>
      <c r="D101" s="188" t="s">
        <v>2054</v>
      </c>
      <c r="E101" s="189"/>
      <c r="F101" s="189"/>
      <c r="G101" s="189"/>
      <c r="H101" s="189"/>
      <c r="I101" s="189"/>
      <c r="J101" s="190">
        <f>J127</f>
        <v>0</v>
      </c>
      <c r="K101" s="187"/>
      <c r="L101" s="191"/>
      <c r="S101" s="9"/>
      <c r="T101" s="9"/>
      <c r="U101" s="9"/>
      <c r="V101" s="9"/>
      <c r="W101" s="9"/>
      <c r="X101" s="9"/>
      <c r="Y101" s="9"/>
      <c r="Z101" s="9"/>
      <c r="AA101" s="9"/>
      <c r="AB101" s="9"/>
      <c r="AC101" s="9"/>
      <c r="AD101" s="9"/>
      <c r="AE101" s="9"/>
    </row>
    <row r="102" s="10" customFormat="1" ht="19.92" customHeight="1">
      <c r="A102" s="10"/>
      <c r="B102" s="192"/>
      <c r="C102" s="130"/>
      <c r="D102" s="193" t="s">
        <v>2055</v>
      </c>
      <c r="E102" s="194"/>
      <c r="F102" s="194"/>
      <c r="G102" s="194"/>
      <c r="H102" s="194"/>
      <c r="I102" s="194"/>
      <c r="J102" s="195">
        <f>J128</f>
        <v>0</v>
      </c>
      <c r="K102" s="130"/>
      <c r="L102" s="196"/>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251</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Choceň (včetně) – Pardubice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240</v>
      </c>
      <c r="D113" s="19"/>
      <c r="E113" s="19"/>
      <c r="F113" s="19"/>
      <c r="G113" s="19"/>
      <c r="H113" s="19"/>
      <c r="I113" s="19"/>
      <c r="J113" s="19"/>
      <c r="K113" s="19"/>
      <c r="L113" s="17"/>
    </row>
    <row r="114" s="1" customFormat="1" ht="16.5" customHeight="1">
      <c r="B114" s="18"/>
      <c r="C114" s="19"/>
      <c r="D114" s="19"/>
      <c r="E114" s="181" t="s">
        <v>1962</v>
      </c>
      <c r="F114" s="19"/>
      <c r="G114" s="19"/>
      <c r="H114" s="19"/>
      <c r="I114" s="19"/>
      <c r="J114" s="19"/>
      <c r="K114" s="19"/>
      <c r="L114" s="17"/>
    </row>
    <row r="115" s="1" customFormat="1" ht="12" customHeight="1">
      <c r="B115" s="18"/>
      <c r="C115" s="29" t="s">
        <v>1615</v>
      </c>
      <c r="D115" s="19"/>
      <c r="E115" s="19"/>
      <c r="F115" s="19"/>
      <c r="G115" s="19"/>
      <c r="H115" s="19"/>
      <c r="I115" s="19"/>
      <c r="J115" s="19"/>
      <c r="K115" s="19"/>
      <c r="L115" s="17"/>
    </row>
    <row r="116" s="2" customFormat="1" ht="16.5" customHeight="1">
      <c r="A116" s="35"/>
      <c r="B116" s="36"/>
      <c r="C116" s="37"/>
      <c r="D116" s="37"/>
      <c r="E116" s="263" t="s">
        <v>1963</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1964</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02 - URS</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TÚ Choceň - Zámrsk</v>
      </c>
      <c r="G120" s="37"/>
      <c r="H120" s="37"/>
      <c r="I120" s="29" t="s">
        <v>22</v>
      </c>
      <c r="J120" s="76" t="str">
        <f>IF(J16="","",J16)</f>
        <v>9. 1. 2025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 xml:space="preserve"> </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Slezák Jiří</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7"/>
      <c r="B125" s="198"/>
      <c r="C125" s="199" t="s">
        <v>252</v>
      </c>
      <c r="D125" s="200" t="s">
        <v>58</v>
      </c>
      <c r="E125" s="200" t="s">
        <v>54</v>
      </c>
      <c r="F125" s="200" t="s">
        <v>55</v>
      </c>
      <c r="G125" s="200" t="s">
        <v>253</v>
      </c>
      <c r="H125" s="200" t="s">
        <v>254</v>
      </c>
      <c r="I125" s="200" t="s">
        <v>255</v>
      </c>
      <c r="J125" s="200" t="s">
        <v>244</v>
      </c>
      <c r="K125" s="201" t="s">
        <v>256</v>
      </c>
      <c r="L125" s="202"/>
      <c r="M125" s="97" t="s">
        <v>1</v>
      </c>
      <c r="N125" s="98" t="s">
        <v>37</v>
      </c>
      <c r="O125" s="98" t="s">
        <v>257</v>
      </c>
      <c r="P125" s="98" t="s">
        <v>258</v>
      </c>
      <c r="Q125" s="98" t="s">
        <v>259</v>
      </c>
      <c r="R125" s="98" t="s">
        <v>260</v>
      </c>
      <c r="S125" s="98" t="s">
        <v>261</v>
      </c>
      <c r="T125" s="99" t="s">
        <v>262</v>
      </c>
      <c r="U125" s="197"/>
      <c r="V125" s="197"/>
      <c r="W125" s="197"/>
      <c r="X125" s="197"/>
      <c r="Y125" s="197"/>
      <c r="Z125" s="197"/>
      <c r="AA125" s="197"/>
      <c r="AB125" s="197"/>
      <c r="AC125" s="197"/>
      <c r="AD125" s="197"/>
      <c r="AE125" s="197"/>
    </row>
    <row r="126" s="2" customFormat="1" ht="22.8" customHeight="1">
      <c r="A126" s="35"/>
      <c r="B126" s="36"/>
      <c r="C126" s="104" t="s">
        <v>263</v>
      </c>
      <c r="D126" s="37"/>
      <c r="E126" s="37"/>
      <c r="F126" s="37"/>
      <c r="G126" s="37"/>
      <c r="H126" s="37"/>
      <c r="I126" s="37"/>
      <c r="J126" s="203">
        <f>BK126</f>
        <v>0</v>
      </c>
      <c r="K126" s="37"/>
      <c r="L126" s="41"/>
      <c r="M126" s="100"/>
      <c r="N126" s="204"/>
      <c r="O126" s="101"/>
      <c r="P126" s="205">
        <f>P127</f>
        <v>0</v>
      </c>
      <c r="Q126" s="101"/>
      <c r="R126" s="205">
        <f>R127</f>
        <v>0.058560000000000001</v>
      </c>
      <c r="S126" s="101"/>
      <c r="T126" s="206">
        <f>T127</f>
        <v>0</v>
      </c>
      <c r="U126" s="35"/>
      <c r="V126" s="35"/>
      <c r="W126" s="35"/>
      <c r="X126" s="35"/>
      <c r="Y126" s="35"/>
      <c r="Z126" s="35"/>
      <c r="AA126" s="35"/>
      <c r="AB126" s="35"/>
      <c r="AC126" s="35"/>
      <c r="AD126" s="35"/>
      <c r="AE126" s="35"/>
      <c r="AT126" s="14" t="s">
        <v>72</v>
      </c>
      <c r="AU126" s="14" t="s">
        <v>246</v>
      </c>
      <c r="BK126" s="207">
        <f>BK127</f>
        <v>0</v>
      </c>
    </row>
    <row r="127" s="12" customFormat="1" ht="25.92" customHeight="1">
      <c r="A127" s="12"/>
      <c r="B127" s="208"/>
      <c r="C127" s="209"/>
      <c r="D127" s="210" t="s">
        <v>72</v>
      </c>
      <c r="E127" s="211" t="s">
        <v>329</v>
      </c>
      <c r="F127" s="211" t="s">
        <v>2056</v>
      </c>
      <c r="G127" s="209"/>
      <c r="H127" s="209"/>
      <c r="I127" s="212"/>
      <c r="J127" s="213">
        <f>BK127</f>
        <v>0</v>
      </c>
      <c r="K127" s="209"/>
      <c r="L127" s="214"/>
      <c r="M127" s="215"/>
      <c r="N127" s="216"/>
      <c r="O127" s="216"/>
      <c r="P127" s="217">
        <f>P128</f>
        <v>0</v>
      </c>
      <c r="Q127" s="216"/>
      <c r="R127" s="217">
        <f>R128</f>
        <v>0.058560000000000001</v>
      </c>
      <c r="S127" s="216"/>
      <c r="T127" s="218">
        <f>T128</f>
        <v>0</v>
      </c>
      <c r="U127" s="12"/>
      <c r="V127" s="12"/>
      <c r="W127" s="12"/>
      <c r="X127" s="12"/>
      <c r="Y127" s="12"/>
      <c r="Z127" s="12"/>
      <c r="AA127" s="12"/>
      <c r="AB127" s="12"/>
      <c r="AC127" s="12"/>
      <c r="AD127" s="12"/>
      <c r="AE127" s="12"/>
      <c r="AR127" s="219" t="s">
        <v>137</v>
      </c>
      <c r="AT127" s="220" t="s">
        <v>72</v>
      </c>
      <c r="AU127" s="220" t="s">
        <v>73</v>
      </c>
      <c r="AY127" s="219" t="s">
        <v>266</v>
      </c>
      <c r="BK127" s="221">
        <f>BK128</f>
        <v>0</v>
      </c>
    </row>
    <row r="128" s="12" customFormat="1" ht="22.8" customHeight="1">
      <c r="A128" s="12"/>
      <c r="B128" s="208"/>
      <c r="C128" s="209"/>
      <c r="D128" s="210" t="s">
        <v>72</v>
      </c>
      <c r="E128" s="250" t="s">
        <v>2057</v>
      </c>
      <c r="F128" s="250" t="s">
        <v>2058</v>
      </c>
      <c r="G128" s="209"/>
      <c r="H128" s="209"/>
      <c r="I128" s="212"/>
      <c r="J128" s="251">
        <f>BK128</f>
        <v>0</v>
      </c>
      <c r="K128" s="209"/>
      <c r="L128" s="214"/>
      <c r="M128" s="215"/>
      <c r="N128" s="216"/>
      <c r="O128" s="216"/>
      <c r="P128" s="217">
        <f>SUM(P129:P138)</f>
        <v>0</v>
      </c>
      <c r="Q128" s="216"/>
      <c r="R128" s="217">
        <f>SUM(R129:R138)</f>
        <v>0.058560000000000001</v>
      </c>
      <c r="S128" s="216"/>
      <c r="T128" s="218">
        <f>SUM(T129:T138)</f>
        <v>0</v>
      </c>
      <c r="U128" s="12"/>
      <c r="V128" s="12"/>
      <c r="W128" s="12"/>
      <c r="X128" s="12"/>
      <c r="Y128" s="12"/>
      <c r="Z128" s="12"/>
      <c r="AA128" s="12"/>
      <c r="AB128" s="12"/>
      <c r="AC128" s="12"/>
      <c r="AD128" s="12"/>
      <c r="AE128" s="12"/>
      <c r="AR128" s="219" t="s">
        <v>137</v>
      </c>
      <c r="AT128" s="220" t="s">
        <v>72</v>
      </c>
      <c r="AU128" s="220" t="s">
        <v>81</v>
      </c>
      <c r="AY128" s="219" t="s">
        <v>266</v>
      </c>
      <c r="BK128" s="221">
        <f>SUM(BK129:BK138)</f>
        <v>0</v>
      </c>
    </row>
    <row r="129" s="2" customFormat="1" ht="24.15" customHeight="1">
      <c r="A129" s="35"/>
      <c r="B129" s="36"/>
      <c r="C129" s="222" t="s">
        <v>81</v>
      </c>
      <c r="D129" s="222" t="s">
        <v>269</v>
      </c>
      <c r="E129" s="223" t="s">
        <v>2059</v>
      </c>
      <c r="F129" s="224" t="s">
        <v>2060</v>
      </c>
      <c r="G129" s="225" t="s">
        <v>279</v>
      </c>
      <c r="H129" s="226">
        <v>30</v>
      </c>
      <c r="I129" s="227"/>
      <c r="J129" s="228">
        <f>ROUND(I129*H129,2)</f>
        <v>0</v>
      </c>
      <c r="K129" s="224" t="s">
        <v>878</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387</v>
      </c>
      <c r="AT129" s="233" t="s">
        <v>269</v>
      </c>
      <c r="AU129" s="233" t="s">
        <v>83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387</v>
      </c>
      <c r="BM129" s="233" t="s">
        <v>2061</v>
      </c>
    </row>
    <row r="130" s="2" customFormat="1">
      <c r="A130" s="35"/>
      <c r="B130" s="36"/>
      <c r="C130" s="37"/>
      <c r="D130" s="252" t="s">
        <v>880</v>
      </c>
      <c r="E130" s="37"/>
      <c r="F130" s="253" t="s">
        <v>2062</v>
      </c>
      <c r="G130" s="37"/>
      <c r="H130" s="37"/>
      <c r="I130" s="237"/>
      <c r="J130" s="37"/>
      <c r="K130" s="37"/>
      <c r="L130" s="41"/>
      <c r="M130" s="238"/>
      <c r="N130" s="239"/>
      <c r="O130" s="88"/>
      <c r="P130" s="88"/>
      <c r="Q130" s="88"/>
      <c r="R130" s="88"/>
      <c r="S130" s="88"/>
      <c r="T130" s="89"/>
      <c r="U130" s="35"/>
      <c r="V130" s="35"/>
      <c r="W130" s="35"/>
      <c r="X130" s="35"/>
      <c r="Y130" s="35"/>
      <c r="Z130" s="35"/>
      <c r="AA130" s="35"/>
      <c r="AB130" s="35"/>
      <c r="AC130" s="35"/>
      <c r="AD130" s="35"/>
      <c r="AE130" s="35"/>
      <c r="AT130" s="14" t="s">
        <v>880</v>
      </c>
      <c r="AU130" s="14" t="s">
        <v>83</v>
      </c>
    </row>
    <row r="131" s="2" customFormat="1" ht="24.15" customHeight="1">
      <c r="A131" s="35"/>
      <c r="B131" s="36"/>
      <c r="C131" s="222" t="s">
        <v>83</v>
      </c>
      <c r="D131" s="222" t="s">
        <v>269</v>
      </c>
      <c r="E131" s="223" t="s">
        <v>2063</v>
      </c>
      <c r="F131" s="224" t="s">
        <v>2064</v>
      </c>
      <c r="G131" s="225" t="s">
        <v>279</v>
      </c>
      <c r="H131" s="226">
        <v>30</v>
      </c>
      <c r="I131" s="227"/>
      <c r="J131" s="228">
        <f>ROUND(I131*H131,2)</f>
        <v>0</v>
      </c>
      <c r="K131" s="224" t="s">
        <v>878</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387</v>
      </c>
      <c r="AT131" s="233" t="s">
        <v>269</v>
      </c>
      <c r="AU131" s="233" t="s">
        <v>83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387</v>
      </c>
      <c r="BM131" s="233" t="s">
        <v>2065</v>
      </c>
    </row>
    <row r="132" s="2" customFormat="1">
      <c r="A132" s="35"/>
      <c r="B132" s="36"/>
      <c r="C132" s="37"/>
      <c r="D132" s="252" t="s">
        <v>880</v>
      </c>
      <c r="E132" s="37"/>
      <c r="F132" s="253" t="s">
        <v>2066</v>
      </c>
      <c r="G132" s="37"/>
      <c r="H132" s="37"/>
      <c r="I132" s="237"/>
      <c r="J132" s="37"/>
      <c r="K132" s="37"/>
      <c r="L132" s="41"/>
      <c r="M132" s="238"/>
      <c r="N132" s="239"/>
      <c r="O132" s="88"/>
      <c r="P132" s="88"/>
      <c r="Q132" s="88"/>
      <c r="R132" s="88"/>
      <c r="S132" s="88"/>
      <c r="T132" s="89"/>
      <c r="U132" s="35"/>
      <c r="V132" s="35"/>
      <c r="W132" s="35"/>
      <c r="X132" s="35"/>
      <c r="Y132" s="35"/>
      <c r="Z132" s="35"/>
      <c r="AA132" s="35"/>
      <c r="AB132" s="35"/>
      <c r="AC132" s="35"/>
      <c r="AD132" s="35"/>
      <c r="AE132" s="35"/>
      <c r="AT132" s="14" t="s">
        <v>880</v>
      </c>
      <c r="AU132" s="14" t="s">
        <v>83</v>
      </c>
    </row>
    <row r="133" s="2" customFormat="1" ht="37.8" customHeight="1">
      <c r="A133" s="35"/>
      <c r="B133" s="36"/>
      <c r="C133" s="222" t="s">
        <v>137</v>
      </c>
      <c r="D133" s="222" t="s">
        <v>269</v>
      </c>
      <c r="E133" s="223" t="s">
        <v>2067</v>
      </c>
      <c r="F133" s="224" t="s">
        <v>2068</v>
      </c>
      <c r="G133" s="225" t="s">
        <v>279</v>
      </c>
      <c r="H133" s="226">
        <v>16</v>
      </c>
      <c r="I133" s="227"/>
      <c r="J133" s="228">
        <f>ROUND(I133*H133,2)</f>
        <v>0</v>
      </c>
      <c r="K133" s="224" t="s">
        <v>878</v>
      </c>
      <c r="L133" s="41"/>
      <c r="M133" s="229" t="s">
        <v>1</v>
      </c>
      <c r="N133" s="230" t="s">
        <v>38</v>
      </c>
      <c r="O133" s="88"/>
      <c r="P133" s="231">
        <f>O133*H133</f>
        <v>0</v>
      </c>
      <c r="Q133" s="231">
        <v>0.0036600000000000001</v>
      </c>
      <c r="R133" s="231">
        <f>Q133*H133</f>
        <v>0.058560000000000001</v>
      </c>
      <c r="S133" s="231">
        <v>0</v>
      </c>
      <c r="T133" s="232">
        <f>S133*H133</f>
        <v>0</v>
      </c>
      <c r="U133" s="35"/>
      <c r="V133" s="35"/>
      <c r="W133" s="35"/>
      <c r="X133" s="35"/>
      <c r="Y133" s="35"/>
      <c r="Z133" s="35"/>
      <c r="AA133" s="35"/>
      <c r="AB133" s="35"/>
      <c r="AC133" s="35"/>
      <c r="AD133" s="35"/>
      <c r="AE133" s="35"/>
      <c r="AR133" s="233" t="s">
        <v>387</v>
      </c>
      <c r="AT133" s="233" t="s">
        <v>269</v>
      </c>
      <c r="AU133" s="233" t="s">
        <v>83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387</v>
      </c>
      <c r="BM133" s="233" t="s">
        <v>2069</v>
      </c>
    </row>
    <row r="134" s="2" customFormat="1">
      <c r="A134" s="35"/>
      <c r="B134" s="36"/>
      <c r="C134" s="37"/>
      <c r="D134" s="252" t="s">
        <v>880</v>
      </c>
      <c r="E134" s="37"/>
      <c r="F134" s="253" t="s">
        <v>2070</v>
      </c>
      <c r="G134" s="37"/>
      <c r="H134" s="37"/>
      <c r="I134" s="237"/>
      <c r="J134" s="37"/>
      <c r="K134" s="37"/>
      <c r="L134" s="41"/>
      <c r="M134" s="238"/>
      <c r="N134" s="239"/>
      <c r="O134" s="88"/>
      <c r="P134" s="88"/>
      <c r="Q134" s="88"/>
      <c r="R134" s="88"/>
      <c r="S134" s="88"/>
      <c r="T134" s="89"/>
      <c r="U134" s="35"/>
      <c r="V134" s="35"/>
      <c r="W134" s="35"/>
      <c r="X134" s="35"/>
      <c r="Y134" s="35"/>
      <c r="Z134" s="35"/>
      <c r="AA134" s="35"/>
      <c r="AB134" s="35"/>
      <c r="AC134" s="35"/>
      <c r="AD134" s="35"/>
      <c r="AE134" s="35"/>
      <c r="AT134" s="14" t="s">
        <v>880</v>
      </c>
      <c r="AU134" s="14" t="s">
        <v>83</v>
      </c>
    </row>
    <row r="135" s="2" customFormat="1" ht="24.15" customHeight="1">
      <c r="A135" s="35"/>
      <c r="B135" s="36"/>
      <c r="C135" s="222" t="s">
        <v>274</v>
      </c>
      <c r="D135" s="222" t="s">
        <v>269</v>
      </c>
      <c r="E135" s="223" t="s">
        <v>2071</v>
      </c>
      <c r="F135" s="224" t="s">
        <v>2072</v>
      </c>
      <c r="G135" s="225" t="s">
        <v>272</v>
      </c>
      <c r="H135" s="226">
        <v>7</v>
      </c>
      <c r="I135" s="227"/>
      <c r="J135" s="228">
        <f>ROUND(I135*H135,2)</f>
        <v>0</v>
      </c>
      <c r="K135" s="224" t="s">
        <v>878</v>
      </c>
      <c r="L135" s="41"/>
      <c r="M135" s="229" t="s">
        <v>1</v>
      </c>
      <c r="N135" s="230"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387</v>
      </c>
      <c r="AT135" s="233" t="s">
        <v>269</v>
      </c>
      <c r="AU135" s="233" t="s">
        <v>83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387</v>
      </c>
      <c r="BM135" s="233" t="s">
        <v>2073</v>
      </c>
    </row>
    <row r="136" s="2" customFormat="1">
      <c r="A136" s="35"/>
      <c r="B136" s="36"/>
      <c r="C136" s="37"/>
      <c r="D136" s="252" t="s">
        <v>880</v>
      </c>
      <c r="E136" s="37"/>
      <c r="F136" s="253" t="s">
        <v>2074</v>
      </c>
      <c r="G136" s="37"/>
      <c r="H136" s="37"/>
      <c r="I136" s="237"/>
      <c r="J136" s="37"/>
      <c r="K136" s="37"/>
      <c r="L136" s="41"/>
      <c r="M136" s="238"/>
      <c r="N136" s="239"/>
      <c r="O136" s="88"/>
      <c r="P136" s="88"/>
      <c r="Q136" s="88"/>
      <c r="R136" s="88"/>
      <c r="S136" s="88"/>
      <c r="T136" s="89"/>
      <c r="U136" s="35"/>
      <c r="V136" s="35"/>
      <c r="W136" s="35"/>
      <c r="X136" s="35"/>
      <c r="Y136" s="35"/>
      <c r="Z136" s="35"/>
      <c r="AA136" s="35"/>
      <c r="AB136" s="35"/>
      <c r="AC136" s="35"/>
      <c r="AD136" s="35"/>
      <c r="AE136" s="35"/>
      <c r="AT136" s="14" t="s">
        <v>880</v>
      </c>
      <c r="AU136" s="14" t="s">
        <v>83</v>
      </c>
    </row>
    <row r="137" s="2" customFormat="1" ht="24.15" customHeight="1">
      <c r="A137" s="35"/>
      <c r="B137" s="36"/>
      <c r="C137" s="222" t="s">
        <v>267</v>
      </c>
      <c r="D137" s="222" t="s">
        <v>269</v>
      </c>
      <c r="E137" s="223" t="s">
        <v>2075</v>
      </c>
      <c r="F137" s="224" t="s">
        <v>2076</v>
      </c>
      <c r="G137" s="225" t="s">
        <v>272</v>
      </c>
      <c r="H137" s="226">
        <v>7</v>
      </c>
      <c r="I137" s="227"/>
      <c r="J137" s="228">
        <f>ROUND(I137*H137,2)</f>
        <v>0</v>
      </c>
      <c r="K137" s="224" t="s">
        <v>878</v>
      </c>
      <c r="L137" s="41"/>
      <c r="M137" s="229" t="s">
        <v>1</v>
      </c>
      <c r="N137" s="230"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387</v>
      </c>
      <c r="AT137" s="233" t="s">
        <v>269</v>
      </c>
      <c r="AU137" s="233" t="s">
        <v>83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387</v>
      </c>
      <c r="BM137" s="233" t="s">
        <v>2077</v>
      </c>
    </row>
    <row r="138" s="2" customFormat="1">
      <c r="A138" s="35"/>
      <c r="B138" s="36"/>
      <c r="C138" s="37"/>
      <c r="D138" s="252" t="s">
        <v>880</v>
      </c>
      <c r="E138" s="37"/>
      <c r="F138" s="253" t="s">
        <v>2078</v>
      </c>
      <c r="G138" s="37"/>
      <c r="H138" s="37"/>
      <c r="I138" s="237"/>
      <c r="J138" s="37"/>
      <c r="K138" s="37"/>
      <c r="L138" s="41"/>
      <c r="M138" s="254"/>
      <c r="N138" s="255"/>
      <c r="O138" s="256"/>
      <c r="P138" s="256"/>
      <c r="Q138" s="256"/>
      <c r="R138" s="256"/>
      <c r="S138" s="256"/>
      <c r="T138" s="257"/>
      <c r="U138" s="35"/>
      <c r="V138" s="35"/>
      <c r="W138" s="35"/>
      <c r="X138" s="35"/>
      <c r="Y138" s="35"/>
      <c r="Z138" s="35"/>
      <c r="AA138" s="35"/>
      <c r="AB138" s="35"/>
      <c r="AC138" s="35"/>
      <c r="AD138" s="35"/>
      <c r="AE138" s="35"/>
      <c r="AT138" s="14" t="s">
        <v>880</v>
      </c>
      <c r="AU138" s="14" t="s">
        <v>83</v>
      </c>
    </row>
    <row r="139" s="2" customFormat="1" ht="6.96" customHeight="1">
      <c r="A139" s="35"/>
      <c r="B139" s="63"/>
      <c r="C139" s="64"/>
      <c r="D139" s="64"/>
      <c r="E139" s="64"/>
      <c r="F139" s="64"/>
      <c r="G139" s="64"/>
      <c r="H139" s="64"/>
      <c r="I139" s="64"/>
      <c r="J139" s="64"/>
      <c r="K139" s="64"/>
      <c r="L139" s="41"/>
      <c r="M139" s="35"/>
      <c r="O139" s="35"/>
      <c r="P139" s="35"/>
      <c r="Q139" s="35"/>
      <c r="R139" s="35"/>
      <c r="S139" s="35"/>
      <c r="T139" s="35"/>
      <c r="U139" s="35"/>
      <c r="V139" s="35"/>
      <c r="W139" s="35"/>
      <c r="X139" s="35"/>
      <c r="Y139" s="35"/>
      <c r="Z139" s="35"/>
      <c r="AA139" s="35"/>
      <c r="AB139" s="35"/>
      <c r="AC139" s="35"/>
      <c r="AD139" s="35"/>
      <c r="AE139" s="35"/>
    </row>
  </sheetData>
  <sheetProtection sheet="1" autoFilter="0" formatColumns="0" formatRows="0" objects="1" scenarios="1" spinCount="100000" saltValue="Sbx1ZmeydFshbuce2Z9WxZGN5JzhZodlL4gn8tJLF4x3twYQWhsb+LSGDz6rFxZERNNib+mS8Wm5fnZT45HbuQ==" hashValue="XUYx9MqqQM3IgR/c2qSsjQmP5zSGO37bkXo+trDfEE3stWOMPTaxa19c4b9EW9OkMbz4QvXvcB4S4zG+b1buRw==" algorithmName="SHA-512" password="CC35"/>
  <autoFilter ref="C125:K138"/>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hyperlinks>
    <hyperlink ref="F130" r:id="rId1" display="https://podminky.urs.cz/item/CS_URS_2024_02/460161282"/>
    <hyperlink ref="F132" r:id="rId2" display="https://podminky.urs.cz/item/CS_URS_2024_02/460431292"/>
    <hyperlink ref="F134" r:id="rId3" display="https://podminky.urs.cz/item/CS_URS_2024_02/460631214"/>
    <hyperlink ref="F136" r:id="rId4" display="https://podminky.urs.cz/item/CS_URS_2024_02/460632112"/>
    <hyperlink ref="F138" r:id="rId5" display="https://podminky.urs.cz/item/CS_URS_2024_02/460632212"/>
  </hyperlinks>
  <pageMargins left="0.39375" right="0.39375" top="0.39375" bottom="0.39375" header="0" footer="0"/>
  <pageSetup paperSize="9" orientation="portrait" blackAndWhite="1" fitToHeight="100"/>
  <headerFooter>
    <oddFooter>&amp;CStrana &amp;P z &amp;N</oddFooter>
  </headerFooter>
  <drawing r:id="rId6"/>
</worksheet>
</file>

<file path=xl/worksheets/sheet1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143</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1962</v>
      </c>
      <c r="F9" s="1"/>
      <c r="G9" s="1"/>
      <c r="H9" s="1"/>
      <c r="L9" s="17"/>
    </row>
    <row r="10" s="1" customFormat="1" ht="12" customHeight="1">
      <c r="B10" s="17"/>
      <c r="D10" s="148" t="s">
        <v>1615</v>
      </c>
      <c r="L10" s="17"/>
    </row>
    <row r="11" s="2" customFormat="1" ht="16.5" customHeight="1">
      <c r="A11" s="35"/>
      <c r="B11" s="41"/>
      <c r="C11" s="35"/>
      <c r="D11" s="35"/>
      <c r="E11" s="160" t="s">
        <v>2079</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1964</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1965</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1966</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1967</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ROUND((SUM(BE124:BE161)),  2)</f>
        <v>0</v>
      </c>
      <c r="G37" s="35"/>
      <c r="H37" s="35"/>
      <c r="I37" s="162">
        <v>0.20999999999999999</v>
      </c>
      <c r="J37" s="161">
        <f>ROUND(((SUM(BE124:BE161))*I37),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ROUND((SUM(BF124:BF161)),  2)</f>
        <v>0</v>
      </c>
      <c r="G38" s="35"/>
      <c r="H38" s="35"/>
      <c r="I38" s="162">
        <v>0.12</v>
      </c>
      <c r="J38" s="161">
        <f>ROUND(((SUM(BF124:BF161))*I38),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ROUND((SUM(BG124:BG161)),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ROUND((SUM(BH124:BH161)),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ROUND((SUM(BI124:BI161)),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1962</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2079</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1964</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Choceň - Zámrsk</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1962</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63" t="s">
        <v>2079</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1964</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ÚOŽI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Choceň - Zámrsk</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SUM(P125:P161)</f>
        <v>0</v>
      </c>
      <c r="Q124" s="101"/>
      <c r="R124" s="205">
        <f>SUM(R125:R161)</f>
        <v>0</v>
      </c>
      <c r="S124" s="101"/>
      <c r="T124" s="206">
        <f>SUM(T125:T161)</f>
        <v>0</v>
      </c>
      <c r="U124" s="35"/>
      <c r="V124" s="35"/>
      <c r="W124" s="35"/>
      <c r="X124" s="35"/>
      <c r="Y124" s="35"/>
      <c r="Z124" s="35"/>
      <c r="AA124" s="35"/>
      <c r="AB124" s="35"/>
      <c r="AC124" s="35"/>
      <c r="AD124" s="35"/>
      <c r="AE124" s="35"/>
      <c r="AT124" s="14" t="s">
        <v>72</v>
      </c>
      <c r="AU124" s="14" t="s">
        <v>246</v>
      </c>
      <c r="BK124" s="207">
        <f>SUM(BK125:BK161)</f>
        <v>0</v>
      </c>
    </row>
    <row r="125" s="2" customFormat="1" ht="16.5" customHeight="1">
      <c r="A125" s="35"/>
      <c r="B125" s="36"/>
      <c r="C125" s="222" t="s">
        <v>332</v>
      </c>
      <c r="D125" s="222" t="s">
        <v>269</v>
      </c>
      <c r="E125" s="223" t="s">
        <v>2080</v>
      </c>
      <c r="F125" s="224" t="s">
        <v>2081</v>
      </c>
      <c r="G125" s="225" t="s">
        <v>2082</v>
      </c>
      <c r="H125" s="226">
        <v>880</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2083</v>
      </c>
    </row>
    <row r="126" s="2" customFormat="1">
      <c r="A126" s="35"/>
      <c r="B126" s="36"/>
      <c r="C126" s="37"/>
      <c r="D126" s="235" t="s">
        <v>275</v>
      </c>
      <c r="E126" s="37"/>
      <c r="F126" s="236" t="s">
        <v>2084</v>
      </c>
      <c r="G126" s="37"/>
      <c r="H126" s="37"/>
      <c r="I126" s="237"/>
      <c r="J126" s="37"/>
      <c r="K126" s="37"/>
      <c r="L126" s="41"/>
      <c r="M126" s="238"/>
      <c r="N126" s="239"/>
      <c r="O126" s="88"/>
      <c r="P126" s="88"/>
      <c r="Q126" s="88"/>
      <c r="R126" s="88"/>
      <c r="S126" s="88"/>
      <c r="T126" s="89"/>
      <c r="U126" s="35"/>
      <c r="V126" s="35"/>
      <c r="W126" s="35"/>
      <c r="X126" s="35"/>
      <c r="Y126" s="35"/>
      <c r="Z126" s="35"/>
      <c r="AA126" s="35"/>
      <c r="AB126" s="35"/>
      <c r="AC126" s="35"/>
      <c r="AD126" s="35"/>
      <c r="AE126" s="35"/>
      <c r="AT126" s="14" t="s">
        <v>275</v>
      </c>
      <c r="AU126" s="14" t="s">
        <v>73</v>
      </c>
    </row>
    <row r="127" s="2" customFormat="1" ht="16.5" customHeight="1">
      <c r="A127" s="35"/>
      <c r="B127" s="36"/>
      <c r="C127" s="222" t="s">
        <v>402</v>
      </c>
      <c r="D127" s="222" t="s">
        <v>269</v>
      </c>
      <c r="E127" s="223" t="s">
        <v>2085</v>
      </c>
      <c r="F127" s="224" t="s">
        <v>2086</v>
      </c>
      <c r="G127" s="225" t="s">
        <v>2082</v>
      </c>
      <c r="H127" s="226">
        <v>1950</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81</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2087</v>
      </c>
    </row>
    <row r="128" s="2" customFormat="1">
      <c r="A128" s="35"/>
      <c r="B128" s="36"/>
      <c r="C128" s="37"/>
      <c r="D128" s="235" t="s">
        <v>275</v>
      </c>
      <c r="E128" s="37"/>
      <c r="F128" s="236" t="s">
        <v>2088</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275</v>
      </c>
      <c r="AU128" s="14" t="s">
        <v>73</v>
      </c>
    </row>
    <row r="129" s="2" customFormat="1" ht="16.5" customHeight="1">
      <c r="A129" s="35"/>
      <c r="B129" s="36"/>
      <c r="C129" s="222" t="s">
        <v>267</v>
      </c>
      <c r="D129" s="222" t="s">
        <v>269</v>
      </c>
      <c r="E129" s="223" t="s">
        <v>2089</v>
      </c>
      <c r="F129" s="224" t="s">
        <v>2090</v>
      </c>
      <c r="G129" s="225" t="s">
        <v>272</v>
      </c>
      <c r="H129" s="226">
        <v>85</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81</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2091</v>
      </c>
    </row>
    <row r="130" s="2" customFormat="1" ht="21.75" customHeight="1">
      <c r="A130" s="35"/>
      <c r="B130" s="36"/>
      <c r="C130" s="240" t="s">
        <v>283</v>
      </c>
      <c r="D130" s="240" t="s">
        <v>329</v>
      </c>
      <c r="E130" s="241" t="s">
        <v>2092</v>
      </c>
      <c r="F130" s="242" t="s">
        <v>2093</v>
      </c>
      <c r="G130" s="243" t="s">
        <v>272</v>
      </c>
      <c r="H130" s="244">
        <v>2</v>
      </c>
      <c r="I130" s="245"/>
      <c r="J130" s="246">
        <f>ROUND(I130*H130,2)</f>
        <v>0</v>
      </c>
      <c r="K130" s="242" t="s">
        <v>273</v>
      </c>
      <c r="L130" s="247"/>
      <c r="M130" s="248" t="s">
        <v>1</v>
      </c>
      <c r="N130" s="249"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83</v>
      </c>
      <c r="AT130" s="233" t="s">
        <v>329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2094</v>
      </c>
    </row>
    <row r="131" s="2" customFormat="1" ht="16.5" customHeight="1">
      <c r="A131" s="35"/>
      <c r="B131" s="36"/>
      <c r="C131" s="222" t="s">
        <v>274</v>
      </c>
      <c r="D131" s="222" t="s">
        <v>269</v>
      </c>
      <c r="E131" s="223" t="s">
        <v>2095</v>
      </c>
      <c r="F131" s="224" t="s">
        <v>2096</v>
      </c>
      <c r="G131" s="225" t="s">
        <v>272</v>
      </c>
      <c r="H131" s="226">
        <v>190</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81</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2097</v>
      </c>
    </row>
    <row r="132" s="2" customFormat="1" ht="16.5" customHeight="1">
      <c r="A132" s="35"/>
      <c r="B132" s="36"/>
      <c r="C132" s="222" t="s">
        <v>137</v>
      </c>
      <c r="D132" s="222" t="s">
        <v>269</v>
      </c>
      <c r="E132" s="223" t="s">
        <v>2098</v>
      </c>
      <c r="F132" s="224" t="s">
        <v>2099</v>
      </c>
      <c r="G132" s="225" t="s">
        <v>272</v>
      </c>
      <c r="H132" s="226">
        <v>2</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81</v>
      </c>
      <c r="AT132" s="233" t="s">
        <v>269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2100</v>
      </c>
    </row>
    <row r="133" s="2" customFormat="1" ht="16.5" customHeight="1">
      <c r="A133" s="35"/>
      <c r="B133" s="36"/>
      <c r="C133" s="222" t="s">
        <v>917</v>
      </c>
      <c r="D133" s="222" t="s">
        <v>269</v>
      </c>
      <c r="E133" s="223" t="s">
        <v>2101</v>
      </c>
      <c r="F133" s="224" t="s">
        <v>2102</v>
      </c>
      <c r="G133" s="225" t="s">
        <v>272</v>
      </c>
      <c r="H133" s="226">
        <v>2</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81</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2103</v>
      </c>
    </row>
    <row r="134" s="2" customFormat="1" ht="16.5" customHeight="1">
      <c r="A134" s="35"/>
      <c r="B134" s="36"/>
      <c r="C134" s="222" t="s">
        <v>286</v>
      </c>
      <c r="D134" s="222" t="s">
        <v>269</v>
      </c>
      <c r="E134" s="223" t="s">
        <v>2104</v>
      </c>
      <c r="F134" s="224" t="s">
        <v>2105</v>
      </c>
      <c r="G134" s="225" t="s">
        <v>272</v>
      </c>
      <c r="H134" s="226">
        <v>2</v>
      </c>
      <c r="I134" s="227"/>
      <c r="J134" s="228">
        <f>ROUND(I134*H134,2)</f>
        <v>0</v>
      </c>
      <c r="K134" s="224" t="s">
        <v>273</v>
      </c>
      <c r="L134" s="41"/>
      <c r="M134" s="229" t="s">
        <v>1</v>
      </c>
      <c r="N134" s="230"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81</v>
      </c>
      <c r="AT134" s="233" t="s">
        <v>269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2106</v>
      </c>
    </row>
    <row r="135" s="2" customFormat="1" ht="24.15" customHeight="1">
      <c r="A135" s="35"/>
      <c r="B135" s="36"/>
      <c r="C135" s="240" t="s">
        <v>299</v>
      </c>
      <c r="D135" s="240" t="s">
        <v>329</v>
      </c>
      <c r="E135" s="241" t="s">
        <v>2107</v>
      </c>
      <c r="F135" s="242" t="s">
        <v>2108</v>
      </c>
      <c r="G135" s="243" t="s">
        <v>272</v>
      </c>
      <c r="H135" s="244">
        <v>2</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2109</v>
      </c>
    </row>
    <row r="136" s="2" customFormat="1" ht="24.15" customHeight="1">
      <c r="A136" s="35"/>
      <c r="B136" s="36"/>
      <c r="C136" s="240" t="s">
        <v>290</v>
      </c>
      <c r="D136" s="240" t="s">
        <v>329</v>
      </c>
      <c r="E136" s="241" t="s">
        <v>2110</v>
      </c>
      <c r="F136" s="242" t="s">
        <v>2111</v>
      </c>
      <c r="G136" s="243" t="s">
        <v>272</v>
      </c>
      <c r="H136" s="244">
        <v>2</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2112</v>
      </c>
    </row>
    <row r="137" s="2" customFormat="1" ht="24.15" customHeight="1">
      <c r="A137" s="35"/>
      <c r="B137" s="36"/>
      <c r="C137" s="240" t="s">
        <v>309</v>
      </c>
      <c r="D137" s="240" t="s">
        <v>329</v>
      </c>
      <c r="E137" s="241" t="s">
        <v>2113</v>
      </c>
      <c r="F137" s="242" t="s">
        <v>2114</v>
      </c>
      <c r="G137" s="243" t="s">
        <v>272</v>
      </c>
      <c r="H137" s="244">
        <v>2</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2115</v>
      </c>
    </row>
    <row r="138" s="2" customFormat="1" ht="24.15" customHeight="1">
      <c r="A138" s="35"/>
      <c r="B138" s="36"/>
      <c r="C138" s="240" t="s">
        <v>8</v>
      </c>
      <c r="D138" s="240" t="s">
        <v>329</v>
      </c>
      <c r="E138" s="241" t="s">
        <v>2116</v>
      </c>
      <c r="F138" s="242" t="s">
        <v>2117</v>
      </c>
      <c r="G138" s="243" t="s">
        <v>272</v>
      </c>
      <c r="H138" s="244">
        <v>2</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2118</v>
      </c>
    </row>
    <row r="139" s="2" customFormat="1" ht="24.15" customHeight="1">
      <c r="A139" s="35"/>
      <c r="B139" s="36"/>
      <c r="C139" s="240" t="s">
        <v>407</v>
      </c>
      <c r="D139" s="240" t="s">
        <v>329</v>
      </c>
      <c r="E139" s="241" t="s">
        <v>2119</v>
      </c>
      <c r="F139" s="242" t="s">
        <v>2120</v>
      </c>
      <c r="G139" s="243" t="s">
        <v>272</v>
      </c>
      <c r="H139" s="244">
        <v>2</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2121</v>
      </c>
    </row>
    <row r="140" s="2" customFormat="1" ht="24.15" customHeight="1">
      <c r="A140" s="35"/>
      <c r="B140" s="36"/>
      <c r="C140" s="240" t="s">
        <v>316</v>
      </c>
      <c r="D140" s="240" t="s">
        <v>329</v>
      </c>
      <c r="E140" s="241" t="s">
        <v>2122</v>
      </c>
      <c r="F140" s="242" t="s">
        <v>2123</v>
      </c>
      <c r="G140" s="243" t="s">
        <v>272</v>
      </c>
      <c r="H140" s="244">
        <v>4</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329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2124</v>
      </c>
    </row>
    <row r="141" s="2" customFormat="1" ht="24.15" customHeight="1">
      <c r="A141" s="35"/>
      <c r="B141" s="36"/>
      <c r="C141" s="240" t="s">
        <v>412</v>
      </c>
      <c r="D141" s="240" t="s">
        <v>329</v>
      </c>
      <c r="E141" s="241" t="s">
        <v>2125</v>
      </c>
      <c r="F141" s="242" t="s">
        <v>2126</v>
      </c>
      <c r="G141" s="243" t="s">
        <v>272</v>
      </c>
      <c r="H141" s="244">
        <v>2</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329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2127</v>
      </c>
    </row>
    <row r="142" s="2" customFormat="1" ht="24.15" customHeight="1">
      <c r="A142" s="35"/>
      <c r="B142" s="36"/>
      <c r="C142" s="240" t="s">
        <v>918</v>
      </c>
      <c r="D142" s="240" t="s">
        <v>329</v>
      </c>
      <c r="E142" s="241" t="s">
        <v>2128</v>
      </c>
      <c r="F142" s="242" t="s">
        <v>2129</v>
      </c>
      <c r="G142" s="243" t="s">
        <v>272</v>
      </c>
      <c r="H142" s="244">
        <v>4</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329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2130</v>
      </c>
    </row>
    <row r="143" s="2" customFormat="1" ht="24.15" customHeight="1">
      <c r="A143" s="35"/>
      <c r="B143" s="36"/>
      <c r="C143" s="240" t="s">
        <v>321</v>
      </c>
      <c r="D143" s="240" t="s">
        <v>329</v>
      </c>
      <c r="E143" s="241" t="s">
        <v>2131</v>
      </c>
      <c r="F143" s="242" t="s">
        <v>2132</v>
      </c>
      <c r="G143" s="243" t="s">
        <v>272</v>
      </c>
      <c r="H143" s="244">
        <v>2</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2133</v>
      </c>
    </row>
    <row r="144" s="2" customFormat="1" ht="24.15" customHeight="1">
      <c r="A144" s="35"/>
      <c r="B144" s="36"/>
      <c r="C144" s="240" t="s">
        <v>297</v>
      </c>
      <c r="D144" s="240" t="s">
        <v>329</v>
      </c>
      <c r="E144" s="241" t="s">
        <v>2134</v>
      </c>
      <c r="F144" s="242" t="s">
        <v>2135</v>
      </c>
      <c r="G144" s="243" t="s">
        <v>272</v>
      </c>
      <c r="H144" s="244">
        <v>12</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329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2136</v>
      </c>
    </row>
    <row r="145" s="2" customFormat="1" ht="24.15" customHeight="1">
      <c r="A145" s="35"/>
      <c r="B145" s="36"/>
      <c r="C145" s="240" t="s">
        <v>328</v>
      </c>
      <c r="D145" s="240" t="s">
        <v>329</v>
      </c>
      <c r="E145" s="241" t="s">
        <v>2137</v>
      </c>
      <c r="F145" s="242" t="s">
        <v>2138</v>
      </c>
      <c r="G145" s="243" t="s">
        <v>272</v>
      </c>
      <c r="H145" s="244">
        <v>8</v>
      </c>
      <c r="I145" s="245"/>
      <c r="J145" s="246">
        <f>ROUND(I145*H145,2)</f>
        <v>0</v>
      </c>
      <c r="K145" s="242" t="s">
        <v>273</v>
      </c>
      <c r="L145" s="247"/>
      <c r="M145" s="248" t="s">
        <v>1</v>
      </c>
      <c r="N145" s="249"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83</v>
      </c>
      <c r="AT145" s="233" t="s">
        <v>329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2139</v>
      </c>
    </row>
    <row r="146" s="2" customFormat="1" ht="24.15" customHeight="1">
      <c r="A146" s="35"/>
      <c r="B146" s="36"/>
      <c r="C146" s="240" t="s">
        <v>334</v>
      </c>
      <c r="D146" s="240" t="s">
        <v>329</v>
      </c>
      <c r="E146" s="241" t="s">
        <v>2140</v>
      </c>
      <c r="F146" s="242" t="s">
        <v>2141</v>
      </c>
      <c r="G146" s="243" t="s">
        <v>272</v>
      </c>
      <c r="H146" s="244">
        <v>1</v>
      </c>
      <c r="I146" s="245"/>
      <c r="J146" s="246">
        <f>ROUND(I146*H146,2)</f>
        <v>0</v>
      </c>
      <c r="K146" s="242" t="s">
        <v>273</v>
      </c>
      <c r="L146" s="247"/>
      <c r="M146" s="248" t="s">
        <v>1</v>
      </c>
      <c r="N146" s="249"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83</v>
      </c>
      <c r="AT146" s="233" t="s">
        <v>329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2142</v>
      </c>
    </row>
    <row r="147" s="2" customFormat="1" ht="24.15" customHeight="1">
      <c r="A147" s="35"/>
      <c r="B147" s="36"/>
      <c r="C147" s="240" t="s">
        <v>307</v>
      </c>
      <c r="D147" s="240" t="s">
        <v>329</v>
      </c>
      <c r="E147" s="241" t="s">
        <v>2143</v>
      </c>
      <c r="F147" s="242" t="s">
        <v>2144</v>
      </c>
      <c r="G147" s="243" t="s">
        <v>272</v>
      </c>
      <c r="H147" s="244">
        <v>1</v>
      </c>
      <c r="I147" s="245"/>
      <c r="J147" s="246">
        <f>ROUND(I147*H147,2)</f>
        <v>0</v>
      </c>
      <c r="K147" s="242" t="s">
        <v>273</v>
      </c>
      <c r="L147" s="247"/>
      <c r="M147" s="248" t="s">
        <v>1</v>
      </c>
      <c r="N147" s="249"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83</v>
      </c>
      <c r="AT147" s="233" t="s">
        <v>329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2145</v>
      </c>
    </row>
    <row r="148" s="2" customFormat="1" ht="24.15" customHeight="1">
      <c r="A148" s="35"/>
      <c r="B148" s="36"/>
      <c r="C148" s="240" t="s">
        <v>7</v>
      </c>
      <c r="D148" s="240" t="s">
        <v>329</v>
      </c>
      <c r="E148" s="241" t="s">
        <v>2146</v>
      </c>
      <c r="F148" s="242" t="s">
        <v>2147</v>
      </c>
      <c r="G148" s="243" t="s">
        <v>272</v>
      </c>
      <c r="H148" s="244">
        <v>2</v>
      </c>
      <c r="I148" s="245"/>
      <c r="J148" s="246">
        <f>ROUND(I148*H148,2)</f>
        <v>0</v>
      </c>
      <c r="K148" s="242" t="s">
        <v>273</v>
      </c>
      <c r="L148" s="247"/>
      <c r="M148" s="248" t="s">
        <v>1</v>
      </c>
      <c r="N148" s="249"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83</v>
      </c>
      <c r="AT148" s="233" t="s">
        <v>329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2148</v>
      </c>
    </row>
    <row r="149" s="2" customFormat="1" ht="33" customHeight="1">
      <c r="A149" s="35"/>
      <c r="B149" s="36"/>
      <c r="C149" s="240" t="s">
        <v>310</v>
      </c>
      <c r="D149" s="240" t="s">
        <v>329</v>
      </c>
      <c r="E149" s="241" t="s">
        <v>2149</v>
      </c>
      <c r="F149" s="242" t="s">
        <v>2150</v>
      </c>
      <c r="G149" s="243" t="s">
        <v>272</v>
      </c>
      <c r="H149" s="244">
        <v>8</v>
      </c>
      <c r="I149" s="245"/>
      <c r="J149" s="246">
        <f>ROUND(I149*H149,2)</f>
        <v>0</v>
      </c>
      <c r="K149" s="242" t="s">
        <v>273</v>
      </c>
      <c r="L149" s="247"/>
      <c r="M149" s="248" t="s">
        <v>1</v>
      </c>
      <c r="N149" s="249"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83</v>
      </c>
      <c r="AT149" s="233" t="s">
        <v>329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2151</v>
      </c>
    </row>
    <row r="150" s="2" customFormat="1" ht="16.5" customHeight="1">
      <c r="A150" s="35"/>
      <c r="B150" s="36"/>
      <c r="C150" s="222" t="s">
        <v>83</v>
      </c>
      <c r="D150" s="222" t="s">
        <v>269</v>
      </c>
      <c r="E150" s="223" t="s">
        <v>2152</v>
      </c>
      <c r="F150" s="224" t="s">
        <v>2153</v>
      </c>
      <c r="G150" s="225" t="s">
        <v>272</v>
      </c>
      <c r="H150" s="226">
        <v>4</v>
      </c>
      <c r="I150" s="227"/>
      <c r="J150" s="228">
        <f>ROUND(I150*H150,2)</f>
        <v>0</v>
      </c>
      <c r="K150" s="224" t="s">
        <v>273</v>
      </c>
      <c r="L150" s="41"/>
      <c r="M150" s="229" t="s">
        <v>1</v>
      </c>
      <c r="N150" s="230"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81</v>
      </c>
      <c r="AT150" s="233" t="s">
        <v>269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2154</v>
      </c>
    </row>
    <row r="151" s="2" customFormat="1" ht="16.5" customHeight="1">
      <c r="A151" s="35"/>
      <c r="B151" s="36"/>
      <c r="C151" s="222" t="s">
        <v>81</v>
      </c>
      <c r="D151" s="222" t="s">
        <v>269</v>
      </c>
      <c r="E151" s="223" t="s">
        <v>2155</v>
      </c>
      <c r="F151" s="224" t="s">
        <v>2156</v>
      </c>
      <c r="G151" s="225" t="s">
        <v>272</v>
      </c>
      <c r="H151" s="226">
        <v>4</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81</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2157</v>
      </c>
    </row>
    <row r="152" s="2" customFormat="1" ht="24.15" customHeight="1">
      <c r="A152" s="35"/>
      <c r="B152" s="36"/>
      <c r="C152" s="222" t="s">
        <v>347</v>
      </c>
      <c r="D152" s="222" t="s">
        <v>269</v>
      </c>
      <c r="E152" s="223" t="s">
        <v>2158</v>
      </c>
      <c r="F152" s="224" t="s">
        <v>2159</v>
      </c>
      <c r="G152" s="225" t="s">
        <v>272</v>
      </c>
      <c r="H152" s="226">
        <v>8</v>
      </c>
      <c r="I152" s="227"/>
      <c r="J152" s="228">
        <f>ROUND(I152*H152,2)</f>
        <v>0</v>
      </c>
      <c r="K152" s="224" t="s">
        <v>273</v>
      </c>
      <c r="L152" s="41"/>
      <c r="M152" s="229" t="s">
        <v>1</v>
      </c>
      <c r="N152" s="230"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81</v>
      </c>
      <c r="AT152" s="233" t="s">
        <v>269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2160</v>
      </c>
    </row>
    <row r="153" s="2" customFormat="1" ht="24.15" customHeight="1">
      <c r="A153" s="35"/>
      <c r="B153" s="36"/>
      <c r="C153" s="240" t="s">
        <v>314</v>
      </c>
      <c r="D153" s="240" t="s">
        <v>329</v>
      </c>
      <c r="E153" s="241" t="s">
        <v>2161</v>
      </c>
      <c r="F153" s="242" t="s">
        <v>2162</v>
      </c>
      <c r="G153" s="243" t="s">
        <v>272</v>
      </c>
      <c r="H153" s="244">
        <v>4</v>
      </c>
      <c r="I153" s="245"/>
      <c r="J153" s="246">
        <f>ROUND(I153*H153,2)</f>
        <v>0</v>
      </c>
      <c r="K153" s="242" t="s">
        <v>273</v>
      </c>
      <c r="L153" s="247"/>
      <c r="M153" s="248" t="s">
        <v>1</v>
      </c>
      <c r="N153" s="249"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83</v>
      </c>
      <c r="AT153" s="233" t="s">
        <v>329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2163</v>
      </c>
    </row>
    <row r="154" s="2" customFormat="1" ht="24.15" customHeight="1">
      <c r="A154" s="35"/>
      <c r="B154" s="36"/>
      <c r="C154" s="240" t="s">
        <v>356</v>
      </c>
      <c r="D154" s="240" t="s">
        <v>329</v>
      </c>
      <c r="E154" s="241" t="s">
        <v>2164</v>
      </c>
      <c r="F154" s="242" t="s">
        <v>2165</v>
      </c>
      <c r="G154" s="243" t="s">
        <v>272</v>
      </c>
      <c r="H154" s="244">
        <v>16</v>
      </c>
      <c r="I154" s="245"/>
      <c r="J154" s="246">
        <f>ROUND(I154*H154,2)</f>
        <v>0</v>
      </c>
      <c r="K154" s="242" t="s">
        <v>273</v>
      </c>
      <c r="L154" s="247"/>
      <c r="M154" s="248" t="s">
        <v>1</v>
      </c>
      <c r="N154" s="249"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83</v>
      </c>
      <c r="AT154" s="233" t="s">
        <v>329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2166</v>
      </c>
    </row>
    <row r="155" s="2" customFormat="1" ht="21.75" customHeight="1">
      <c r="A155" s="35"/>
      <c r="B155" s="36"/>
      <c r="C155" s="222" t="s">
        <v>319</v>
      </c>
      <c r="D155" s="222" t="s">
        <v>269</v>
      </c>
      <c r="E155" s="223" t="s">
        <v>2167</v>
      </c>
      <c r="F155" s="224" t="s">
        <v>2168</v>
      </c>
      <c r="G155" s="225" t="s">
        <v>272</v>
      </c>
      <c r="H155" s="226">
        <v>2</v>
      </c>
      <c r="I155" s="227"/>
      <c r="J155" s="228">
        <f>ROUND(I155*H155,2)</f>
        <v>0</v>
      </c>
      <c r="K155" s="224" t="s">
        <v>273</v>
      </c>
      <c r="L155" s="41"/>
      <c r="M155" s="229" t="s">
        <v>1</v>
      </c>
      <c r="N155" s="230"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81</v>
      </c>
      <c r="AT155" s="233" t="s">
        <v>269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2169</v>
      </c>
    </row>
    <row r="156" s="2" customFormat="1" ht="37.8" customHeight="1">
      <c r="A156" s="35"/>
      <c r="B156" s="36"/>
      <c r="C156" s="222" t="s">
        <v>365</v>
      </c>
      <c r="D156" s="222" t="s">
        <v>269</v>
      </c>
      <c r="E156" s="223" t="s">
        <v>2170</v>
      </c>
      <c r="F156" s="224" t="s">
        <v>2171</v>
      </c>
      <c r="G156" s="225" t="s">
        <v>272</v>
      </c>
      <c r="H156" s="226">
        <v>4</v>
      </c>
      <c r="I156" s="227"/>
      <c r="J156" s="228">
        <f>ROUND(I156*H156,2)</f>
        <v>0</v>
      </c>
      <c r="K156" s="224" t="s">
        <v>273</v>
      </c>
      <c r="L156" s="41"/>
      <c r="M156" s="229" t="s">
        <v>1</v>
      </c>
      <c r="N156" s="230" t="s">
        <v>38</v>
      </c>
      <c r="O156" s="88"/>
      <c r="P156" s="231">
        <f>O156*H156</f>
        <v>0</v>
      </c>
      <c r="Q156" s="231">
        <v>0</v>
      </c>
      <c r="R156" s="231">
        <f>Q156*H156</f>
        <v>0</v>
      </c>
      <c r="S156" s="231">
        <v>0</v>
      </c>
      <c r="T156" s="232">
        <f>S156*H156</f>
        <v>0</v>
      </c>
      <c r="U156" s="35"/>
      <c r="V156" s="35"/>
      <c r="W156" s="35"/>
      <c r="X156" s="35"/>
      <c r="Y156" s="35"/>
      <c r="Z156" s="35"/>
      <c r="AA156" s="35"/>
      <c r="AB156" s="35"/>
      <c r="AC156" s="35"/>
      <c r="AD156" s="35"/>
      <c r="AE156" s="35"/>
      <c r="AR156" s="233" t="s">
        <v>81</v>
      </c>
      <c r="AT156" s="233" t="s">
        <v>269</v>
      </c>
      <c r="AU156" s="233" t="s">
        <v>73</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81</v>
      </c>
      <c r="BM156" s="233" t="s">
        <v>2172</v>
      </c>
    </row>
    <row r="157" s="2" customFormat="1" ht="24.15" customHeight="1">
      <c r="A157" s="35"/>
      <c r="B157" s="36"/>
      <c r="C157" s="222" t="s">
        <v>370</v>
      </c>
      <c r="D157" s="222" t="s">
        <v>269</v>
      </c>
      <c r="E157" s="223" t="s">
        <v>2173</v>
      </c>
      <c r="F157" s="224" t="s">
        <v>2174</v>
      </c>
      <c r="G157" s="225" t="s">
        <v>272</v>
      </c>
      <c r="H157" s="226">
        <v>1</v>
      </c>
      <c r="I157" s="227"/>
      <c r="J157" s="228">
        <f>ROUND(I157*H157,2)</f>
        <v>0</v>
      </c>
      <c r="K157" s="224" t="s">
        <v>273</v>
      </c>
      <c r="L157" s="41"/>
      <c r="M157" s="229" t="s">
        <v>1</v>
      </c>
      <c r="N157" s="230" t="s">
        <v>38</v>
      </c>
      <c r="O157" s="88"/>
      <c r="P157" s="231">
        <f>O157*H157</f>
        <v>0</v>
      </c>
      <c r="Q157" s="231">
        <v>0</v>
      </c>
      <c r="R157" s="231">
        <f>Q157*H157</f>
        <v>0</v>
      </c>
      <c r="S157" s="231">
        <v>0</v>
      </c>
      <c r="T157" s="232">
        <f>S157*H157</f>
        <v>0</v>
      </c>
      <c r="U157" s="35"/>
      <c r="V157" s="35"/>
      <c r="W157" s="35"/>
      <c r="X157" s="35"/>
      <c r="Y157" s="35"/>
      <c r="Z157" s="35"/>
      <c r="AA157" s="35"/>
      <c r="AB157" s="35"/>
      <c r="AC157" s="35"/>
      <c r="AD157" s="35"/>
      <c r="AE157" s="35"/>
      <c r="AR157" s="233" t="s">
        <v>81</v>
      </c>
      <c r="AT157" s="233" t="s">
        <v>269</v>
      </c>
      <c r="AU157" s="233" t="s">
        <v>73</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81</v>
      </c>
      <c r="BM157" s="233" t="s">
        <v>2175</v>
      </c>
    </row>
    <row r="158" s="2" customFormat="1" ht="37.8" customHeight="1">
      <c r="A158" s="35"/>
      <c r="B158" s="36"/>
      <c r="C158" s="222" t="s">
        <v>375</v>
      </c>
      <c r="D158" s="222" t="s">
        <v>269</v>
      </c>
      <c r="E158" s="223" t="s">
        <v>2176</v>
      </c>
      <c r="F158" s="224" t="s">
        <v>2177</v>
      </c>
      <c r="G158" s="225" t="s">
        <v>272</v>
      </c>
      <c r="H158" s="226">
        <v>5</v>
      </c>
      <c r="I158" s="227"/>
      <c r="J158" s="228">
        <f>ROUND(I158*H158,2)</f>
        <v>0</v>
      </c>
      <c r="K158" s="224" t="s">
        <v>273</v>
      </c>
      <c r="L158" s="41"/>
      <c r="M158" s="229" t="s">
        <v>1</v>
      </c>
      <c r="N158" s="230" t="s">
        <v>38</v>
      </c>
      <c r="O158" s="88"/>
      <c r="P158" s="231">
        <f>O158*H158</f>
        <v>0</v>
      </c>
      <c r="Q158" s="231">
        <v>0</v>
      </c>
      <c r="R158" s="231">
        <f>Q158*H158</f>
        <v>0</v>
      </c>
      <c r="S158" s="231">
        <v>0</v>
      </c>
      <c r="T158" s="232">
        <f>S158*H158</f>
        <v>0</v>
      </c>
      <c r="U158" s="35"/>
      <c r="V158" s="35"/>
      <c r="W158" s="35"/>
      <c r="X158" s="35"/>
      <c r="Y158" s="35"/>
      <c r="Z158" s="35"/>
      <c r="AA158" s="35"/>
      <c r="AB158" s="35"/>
      <c r="AC158" s="35"/>
      <c r="AD158" s="35"/>
      <c r="AE158" s="35"/>
      <c r="AR158" s="233" t="s">
        <v>81</v>
      </c>
      <c r="AT158" s="233" t="s">
        <v>269</v>
      </c>
      <c r="AU158" s="233" t="s">
        <v>73</v>
      </c>
      <c r="AY158" s="14" t="s">
        <v>266</v>
      </c>
      <c r="BE158" s="234">
        <f>IF(N158="základní",J158,0)</f>
        <v>0</v>
      </c>
      <c r="BF158" s="234">
        <f>IF(N158="snížená",J158,0)</f>
        <v>0</v>
      </c>
      <c r="BG158" s="234">
        <f>IF(N158="zákl. přenesená",J158,0)</f>
        <v>0</v>
      </c>
      <c r="BH158" s="234">
        <f>IF(N158="sníž. přenesená",J158,0)</f>
        <v>0</v>
      </c>
      <c r="BI158" s="234">
        <f>IF(N158="nulová",J158,0)</f>
        <v>0</v>
      </c>
      <c r="BJ158" s="14" t="s">
        <v>81</v>
      </c>
      <c r="BK158" s="234">
        <f>ROUND(I158*H158,2)</f>
        <v>0</v>
      </c>
      <c r="BL158" s="14" t="s">
        <v>81</v>
      </c>
      <c r="BM158" s="233" t="s">
        <v>2178</v>
      </c>
    </row>
    <row r="159" s="2" customFormat="1" ht="24.15" customHeight="1">
      <c r="A159" s="35"/>
      <c r="B159" s="36"/>
      <c r="C159" s="222" t="s">
        <v>324</v>
      </c>
      <c r="D159" s="222" t="s">
        <v>269</v>
      </c>
      <c r="E159" s="223" t="s">
        <v>2179</v>
      </c>
      <c r="F159" s="224" t="s">
        <v>2180</v>
      </c>
      <c r="G159" s="225" t="s">
        <v>272</v>
      </c>
      <c r="H159" s="226">
        <v>2</v>
      </c>
      <c r="I159" s="227"/>
      <c r="J159" s="228">
        <f>ROUND(I159*H159,2)</f>
        <v>0</v>
      </c>
      <c r="K159" s="224" t="s">
        <v>273</v>
      </c>
      <c r="L159" s="41"/>
      <c r="M159" s="229" t="s">
        <v>1</v>
      </c>
      <c r="N159" s="230" t="s">
        <v>38</v>
      </c>
      <c r="O159" s="88"/>
      <c r="P159" s="231">
        <f>O159*H159</f>
        <v>0</v>
      </c>
      <c r="Q159" s="231">
        <v>0</v>
      </c>
      <c r="R159" s="231">
        <f>Q159*H159</f>
        <v>0</v>
      </c>
      <c r="S159" s="231">
        <v>0</v>
      </c>
      <c r="T159" s="232">
        <f>S159*H159</f>
        <v>0</v>
      </c>
      <c r="U159" s="35"/>
      <c r="V159" s="35"/>
      <c r="W159" s="35"/>
      <c r="X159" s="35"/>
      <c r="Y159" s="35"/>
      <c r="Z159" s="35"/>
      <c r="AA159" s="35"/>
      <c r="AB159" s="35"/>
      <c r="AC159" s="35"/>
      <c r="AD159" s="35"/>
      <c r="AE159" s="35"/>
      <c r="AR159" s="233" t="s">
        <v>81</v>
      </c>
      <c r="AT159" s="233" t="s">
        <v>269</v>
      </c>
      <c r="AU159" s="233" t="s">
        <v>73</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81</v>
      </c>
      <c r="BM159" s="233" t="s">
        <v>2181</v>
      </c>
    </row>
    <row r="160" s="2" customFormat="1" ht="24.15" customHeight="1">
      <c r="A160" s="35"/>
      <c r="B160" s="36"/>
      <c r="C160" s="222" t="s">
        <v>384</v>
      </c>
      <c r="D160" s="222" t="s">
        <v>269</v>
      </c>
      <c r="E160" s="223" t="s">
        <v>2182</v>
      </c>
      <c r="F160" s="224" t="s">
        <v>2183</v>
      </c>
      <c r="G160" s="225" t="s">
        <v>272</v>
      </c>
      <c r="H160" s="226">
        <v>1</v>
      </c>
      <c r="I160" s="227"/>
      <c r="J160" s="228">
        <f>ROUND(I160*H160,2)</f>
        <v>0</v>
      </c>
      <c r="K160" s="224" t="s">
        <v>273</v>
      </c>
      <c r="L160" s="41"/>
      <c r="M160" s="229" t="s">
        <v>1</v>
      </c>
      <c r="N160" s="230" t="s">
        <v>38</v>
      </c>
      <c r="O160" s="88"/>
      <c r="P160" s="231">
        <f>O160*H160</f>
        <v>0</v>
      </c>
      <c r="Q160" s="231">
        <v>0</v>
      </c>
      <c r="R160" s="231">
        <f>Q160*H160</f>
        <v>0</v>
      </c>
      <c r="S160" s="231">
        <v>0</v>
      </c>
      <c r="T160" s="232">
        <f>S160*H160</f>
        <v>0</v>
      </c>
      <c r="U160" s="35"/>
      <c r="V160" s="35"/>
      <c r="W160" s="35"/>
      <c r="X160" s="35"/>
      <c r="Y160" s="35"/>
      <c r="Z160" s="35"/>
      <c r="AA160" s="35"/>
      <c r="AB160" s="35"/>
      <c r="AC160" s="35"/>
      <c r="AD160" s="35"/>
      <c r="AE160" s="35"/>
      <c r="AR160" s="233" t="s">
        <v>81</v>
      </c>
      <c r="AT160" s="233" t="s">
        <v>269</v>
      </c>
      <c r="AU160" s="233" t="s">
        <v>73</v>
      </c>
      <c r="AY160" s="14" t="s">
        <v>266</v>
      </c>
      <c r="BE160" s="234">
        <f>IF(N160="základní",J160,0)</f>
        <v>0</v>
      </c>
      <c r="BF160" s="234">
        <f>IF(N160="snížená",J160,0)</f>
        <v>0</v>
      </c>
      <c r="BG160" s="234">
        <f>IF(N160="zákl. přenesená",J160,0)</f>
        <v>0</v>
      </c>
      <c r="BH160" s="234">
        <f>IF(N160="sníž. přenesená",J160,0)</f>
        <v>0</v>
      </c>
      <c r="BI160" s="234">
        <f>IF(N160="nulová",J160,0)</f>
        <v>0</v>
      </c>
      <c r="BJ160" s="14" t="s">
        <v>81</v>
      </c>
      <c r="BK160" s="234">
        <f>ROUND(I160*H160,2)</f>
        <v>0</v>
      </c>
      <c r="BL160" s="14" t="s">
        <v>81</v>
      </c>
      <c r="BM160" s="233" t="s">
        <v>2184</v>
      </c>
    </row>
    <row r="161" s="2" customFormat="1" ht="16.5" customHeight="1">
      <c r="A161" s="35"/>
      <c r="B161" s="36"/>
      <c r="C161" s="222" t="s">
        <v>327</v>
      </c>
      <c r="D161" s="222" t="s">
        <v>269</v>
      </c>
      <c r="E161" s="223" t="s">
        <v>2185</v>
      </c>
      <c r="F161" s="224" t="s">
        <v>2186</v>
      </c>
      <c r="G161" s="225" t="s">
        <v>272</v>
      </c>
      <c r="H161" s="226">
        <v>2</v>
      </c>
      <c r="I161" s="227"/>
      <c r="J161" s="228">
        <f>ROUND(I161*H161,2)</f>
        <v>0</v>
      </c>
      <c r="K161" s="224" t="s">
        <v>273</v>
      </c>
      <c r="L161" s="41"/>
      <c r="M161" s="259" t="s">
        <v>1</v>
      </c>
      <c r="N161" s="260" t="s">
        <v>38</v>
      </c>
      <c r="O161" s="256"/>
      <c r="P161" s="261">
        <f>O161*H161</f>
        <v>0</v>
      </c>
      <c r="Q161" s="261">
        <v>0</v>
      </c>
      <c r="R161" s="261">
        <f>Q161*H161</f>
        <v>0</v>
      </c>
      <c r="S161" s="261">
        <v>0</v>
      </c>
      <c r="T161" s="262">
        <f>S161*H161</f>
        <v>0</v>
      </c>
      <c r="U161" s="35"/>
      <c r="V161" s="35"/>
      <c r="W161" s="35"/>
      <c r="X161" s="35"/>
      <c r="Y161" s="35"/>
      <c r="Z161" s="35"/>
      <c r="AA161" s="35"/>
      <c r="AB161" s="35"/>
      <c r="AC161" s="35"/>
      <c r="AD161" s="35"/>
      <c r="AE161" s="35"/>
      <c r="AR161" s="233" t="s">
        <v>81</v>
      </c>
      <c r="AT161" s="233" t="s">
        <v>269</v>
      </c>
      <c r="AU161" s="233" t="s">
        <v>73</v>
      </c>
      <c r="AY161" s="14" t="s">
        <v>266</v>
      </c>
      <c r="BE161" s="234">
        <f>IF(N161="základní",J161,0)</f>
        <v>0</v>
      </c>
      <c r="BF161" s="234">
        <f>IF(N161="snížená",J161,0)</f>
        <v>0</v>
      </c>
      <c r="BG161" s="234">
        <f>IF(N161="zákl. přenesená",J161,0)</f>
        <v>0</v>
      </c>
      <c r="BH161" s="234">
        <f>IF(N161="sníž. přenesená",J161,0)</f>
        <v>0</v>
      </c>
      <c r="BI161" s="234">
        <f>IF(N161="nulová",J161,0)</f>
        <v>0</v>
      </c>
      <c r="BJ161" s="14" t="s">
        <v>81</v>
      </c>
      <c r="BK161" s="234">
        <f>ROUND(I161*H161,2)</f>
        <v>0</v>
      </c>
      <c r="BL161" s="14" t="s">
        <v>81</v>
      </c>
      <c r="BM161" s="233" t="s">
        <v>2187</v>
      </c>
    </row>
    <row r="162" s="2" customFormat="1" ht="6.96" customHeight="1">
      <c r="A162" s="35"/>
      <c r="B162" s="63"/>
      <c r="C162" s="64"/>
      <c r="D162" s="64"/>
      <c r="E162" s="64"/>
      <c r="F162" s="64"/>
      <c r="G162" s="64"/>
      <c r="H162" s="64"/>
      <c r="I162" s="64"/>
      <c r="J162" s="64"/>
      <c r="K162" s="64"/>
      <c r="L162" s="41"/>
      <c r="M162" s="35"/>
      <c r="O162" s="35"/>
      <c r="P162" s="35"/>
      <c r="Q162" s="35"/>
      <c r="R162" s="35"/>
      <c r="S162" s="35"/>
      <c r="T162" s="35"/>
      <c r="U162" s="35"/>
      <c r="V162" s="35"/>
      <c r="W162" s="35"/>
      <c r="X162" s="35"/>
      <c r="Y162" s="35"/>
      <c r="Z162" s="35"/>
      <c r="AA162" s="35"/>
      <c r="AB162" s="35"/>
      <c r="AC162" s="35"/>
      <c r="AD162" s="35"/>
      <c r="AE162" s="35"/>
    </row>
  </sheetData>
  <sheetProtection sheet="1" autoFilter="0" formatColumns="0" formatRows="0" objects="1" scenarios="1" spinCount="100000" saltValue="188DUD0Z8m8q0V5MYtAOauvbyqjDz7UzA/ZrkKQOQZP7PHWFb6DrQlJ+SzF02pry9yQguj02rob4RP4YLjfc7A==" hashValue="wBbdmMemuZmCCuJBitosuB8ScH/1pjDKVxQyRElVW36Bb5WrnPszFAydyV//S4VMDIj8Bk+GcoXuvugUrN6U7w==" algorithmName="SHA-512" password="CC35"/>
  <autoFilter ref="C123:K161"/>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82</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2" customFormat="1" ht="12" customHeight="1">
      <c r="A8" s="35"/>
      <c r="B8" s="41"/>
      <c r="C8" s="35"/>
      <c r="D8" s="148" t="s">
        <v>240</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0" t="s">
        <v>241</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1" t="str">
        <f>'Rekapitulace stavby'!AN8</f>
        <v>9. 1. 2025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2"/>
      <c r="B27" s="153"/>
      <c r="C27" s="152"/>
      <c r="D27" s="152"/>
      <c r="E27" s="154" t="s">
        <v>1</v>
      </c>
      <c r="F27" s="154"/>
      <c r="G27" s="154"/>
      <c r="H27" s="154"/>
      <c r="I27" s="152"/>
      <c r="J27" s="152"/>
      <c r="K27" s="152"/>
      <c r="L27" s="155"/>
      <c r="S27" s="152"/>
      <c r="T27" s="152"/>
      <c r="U27" s="152"/>
      <c r="V27" s="152"/>
      <c r="W27" s="152"/>
      <c r="X27" s="152"/>
      <c r="Y27" s="152"/>
      <c r="Z27" s="152"/>
      <c r="AA27" s="152"/>
      <c r="AB27" s="152"/>
      <c r="AC27" s="152"/>
      <c r="AD27" s="152"/>
      <c r="AE27" s="152"/>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6"/>
      <c r="E29" s="156"/>
      <c r="F29" s="156"/>
      <c r="G29" s="156"/>
      <c r="H29" s="156"/>
      <c r="I29" s="156"/>
      <c r="J29" s="156"/>
      <c r="K29" s="156"/>
      <c r="L29" s="60"/>
      <c r="S29" s="35"/>
      <c r="T29" s="35"/>
      <c r="U29" s="35"/>
      <c r="V29" s="35"/>
      <c r="W29" s="35"/>
      <c r="X29" s="35"/>
      <c r="Y29" s="35"/>
      <c r="Z29" s="35"/>
      <c r="AA29" s="35"/>
      <c r="AB29" s="35"/>
      <c r="AC29" s="35"/>
      <c r="AD29" s="35"/>
      <c r="AE29" s="35"/>
    </row>
    <row r="30" s="2" customFormat="1" ht="25.44" customHeight="1">
      <c r="A30" s="35"/>
      <c r="B30" s="41"/>
      <c r="C30" s="35"/>
      <c r="D30" s="157" t="s">
        <v>33</v>
      </c>
      <c r="E30" s="35"/>
      <c r="F30" s="35"/>
      <c r="G30" s="35"/>
      <c r="H30" s="35"/>
      <c r="I30" s="35"/>
      <c r="J30" s="158">
        <f>ROUND(J120, 2)</f>
        <v>0</v>
      </c>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14.4" customHeight="1">
      <c r="A32" s="35"/>
      <c r="B32" s="41"/>
      <c r="C32" s="35"/>
      <c r="D32" s="35"/>
      <c r="E32" s="35"/>
      <c r="F32" s="159" t="s">
        <v>35</v>
      </c>
      <c r="G32" s="35"/>
      <c r="H32" s="35"/>
      <c r="I32" s="159" t="s">
        <v>34</v>
      </c>
      <c r="J32" s="159" t="s">
        <v>36</v>
      </c>
      <c r="K32" s="35"/>
      <c r="L32" s="60"/>
      <c r="S32" s="35"/>
      <c r="T32" s="35"/>
      <c r="U32" s="35"/>
      <c r="V32" s="35"/>
      <c r="W32" s="35"/>
      <c r="X32" s="35"/>
      <c r="Y32" s="35"/>
      <c r="Z32" s="35"/>
      <c r="AA32" s="35"/>
      <c r="AB32" s="35"/>
      <c r="AC32" s="35"/>
      <c r="AD32" s="35"/>
      <c r="AE32" s="35"/>
    </row>
    <row r="33" s="2" customFormat="1" ht="14.4" customHeight="1">
      <c r="A33" s="35"/>
      <c r="B33" s="41"/>
      <c r="C33" s="35"/>
      <c r="D33" s="160" t="s">
        <v>37</v>
      </c>
      <c r="E33" s="148" t="s">
        <v>38</v>
      </c>
      <c r="F33" s="161">
        <f>ROUND((SUM(BE120:BE452)),  2)</f>
        <v>0</v>
      </c>
      <c r="G33" s="35"/>
      <c r="H33" s="35"/>
      <c r="I33" s="162">
        <v>0.20999999999999999</v>
      </c>
      <c r="J33" s="161">
        <f>ROUND(((SUM(BE120:BE452))*I33),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ROUND((SUM(BF120:BF452)),  2)</f>
        <v>0</v>
      </c>
      <c r="G34" s="35"/>
      <c r="H34" s="35"/>
      <c r="I34" s="162">
        <v>0.12</v>
      </c>
      <c r="J34" s="161">
        <f>ROUND(((SUM(BF120:BF452))*I34),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ROUND((SUM(BG120:BG452)),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ROUND((SUM(BH120:BH452)),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ROUND((SUM(BI120:BI452)),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240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01 - Obnova železničního svršku žst. Choceň km 270,438 - 271,966</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9. 1. 2025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2" t="s">
        <v>243</v>
      </c>
      <c r="D94" s="183"/>
      <c r="E94" s="183"/>
      <c r="F94" s="183"/>
      <c r="G94" s="183"/>
      <c r="H94" s="183"/>
      <c r="I94" s="183"/>
      <c r="J94" s="184" t="s">
        <v>244</v>
      </c>
      <c r="K94" s="183"/>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5" t="s">
        <v>245</v>
      </c>
      <c r="D96" s="37"/>
      <c r="E96" s="37"/>
      <c r="F96" s="37"/>
      <c r="G96" s="37"/>
      <c r="H96" s="37"/>
      <c r="I96" s="37"/>
      <c r="J96" s="107">
        <f>J120</f>
        <v>0</v>
      </c>
      <c r="K96" s="37"/>
      <c r="L96" s="60"/>
      <c r="S96" s="35"/>
      <c r="T96" s="35"/>
      <c r="U96" s="35"/>
      <c r="V96" s="35"/>
      <c r="W96" s="35"/>
      <c r="X96" s="35"/>
      <c r="Y96" s="35"/>
      <c r="Z96" s="35"/>
      <c r="AA96" s="35"/>
      <c r="AB96" s="35"/>
      <c r="AC96" s="35"/>
      <c r="AD96" s="35"/>
      <c r="AE96" s="35"/>
      <c r="AU96" s="14" t="s">
        <v>246</v>
      </c>
    </row>
    <row r="97" s="9" customFormat="1" ht="24.96" customHeight="1">
      <c r="A97" s="9"/>
      <c r="B97" s="186"/>
      <c r="C97" s="187"/>
      <c r="D97" s="188" t="s">
        <v>247</v>
      </c>
      <c r="E97" s="189"/>
      <c r="F97" s="189"/>
      <c r="G97" s="189"/>
      <c r="H97" s="189"/>
      <c r="I97" s="189"/>
      <c r="J97" s="190">
        <f>J121</f>
        <v>0</v>
      </c>
      <c r="K97" s="187"/>
      <c r="L97" s="191"/>
      <c r="S97" s="9"/>
      <c r="T97" s="9"/>
      <c r="U97" s="9"/>
      <c r="V97" s="9"/>
      <c r="W97" s="9"/>
      <c r="X97" s="9"/>
      <c r="Y97" s="9"/>
      <c r="Z97" s="9"/>
      <c r="AA97" s="9"/>
      <c r="AB97" s="9"/>
      <c r="AC97" s="9"/>
      <c r="AD97" s="9"/>
      <c r="AE97" s="9"/>
    </row>
    <row r="98" s="9" customFormat="1" ht="24.96" customHeight="1">
      <c r="A98" s="9"/>
      <c r="B98" s="186"/>
      <c r="C98" s="187"/>
      <c r="D98" s="188" t="s">
        <v>248</v>
      </c>
      <c r="E98" s="189"/>
      <c r="F98" s="189"/>
      <c r="G98" s="189"/>
      <c r="H98" s="189"/>
      <c r="I98" s="189"/>
      <c r="J98" s="190">
        <f>J122</f>
        <v>0</v>
      </c>
      <c r="K98" s="187"/>
      <c r="L98" s="191"/>
      <c r="S98" s="9"/>
      <c r="T98" s="9"/>
      <c r="U98" s="9"/>
      <c r="V98" s="9"/>
      <c r="W98" s="9"/>
      <c r="X98" s="9"/>
      <c r="Y98" s="9"/>
      <c r="Z98" s="9"/>
      <c r="AA98" s="9"/>
      <c r="AB98" s="9"/>
      <c r="AC98" s="9"/>
      <c r="AD98" s="9"/>
      <c r="AE98" s="9"/>
    </row>
    <row r="99" s="9" customFormat="1" ht="24.96" customHeight="1">
      <c r="A99" s="9"/>
      <c r="B99" s="186"/>
      <c r="C99" s="187"/>
      <c r="D99" s="188" t="s">
        <v>249</v>
      </c>
      <c r="E99" s="189"/>
      <c r="F99" s="189"/>
      <c r="G99" s="189"/>
      <c r="H99" s="189"/>
      <c r="I99" s="189"/>
      <c r="J99" s="190">
        <f>J331</f>
        <v>0</v>
      </c>
      <c r="K99" s="187"/>
      <c r="L99" s="191"/>
      <c r="S99" s="9"/>
      <c r="T99" s="9"/>
      <c r="U99" s="9"/>
      <c r="V99" s="9"/>
      <c r="W99" s="9"/>
      <c r="X99" s="9"/>
      <c r="Y99" s="9"/>
      <c r="Z99" s="9"/>
      <c r="AA99" s="9"/>
      <c r="AB99" s="9"/>
      <c r="AC99" s="9"/>
      <c r="AD99" s="9"/>
      <c r="AE99" s="9"/>
    </row>
    <row r="100" s="10" customFormat="1" ht="19.92" customHeight="1">
      <c r="A100" s="10"/>
      <c r="B100" s="192"/>
      <c r="C100" s="130"/>
      <c r="D100" s="193" t="s">
        <v>250</v>
      </c>
      <c r="E100" s="194"/>
      <c r="F100" s="194"/>
      <c r="G100" s="194"/>
      <c r="H100" s="194"/>
      <c r="I100" s="194"/>
      <c r="J100" s="195">
        <f>J374</f>
        <v>0</v>
      </c>
      <c r="K100" s="130"/>
      <c r="L100" s="196"/>
      <c r="S100" s="10"/>
      <c r="T100" s="10"/>
      <c r="U100" s="10"/>
      <c r="V100" s="10"/>
      <c r="W100" s="10"/>
      <c r="X100" s="10"/>
      <c r="Y100" s="10"/>
      <c r="Z100" s="10"/>
      <c r="AA100" s="10"/>
      <c r="AB100" s="10"/>
      <c r="AC100" s="10"/>
      <c r="AD100" s="10"/>
      <c r="AE100" s="10"/>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240</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30" customHeight="1">
      <c r="A112" s="35"/>
      <c r="B112" s="36"/>
      <c r="C112" s="37"/>
      <c r="D112" s="37"/>
      <c r="E112" s="73" t="str">
        <f>E9</f>
        <v>So 01 - Obnova železničního svršku žst. Choceň km 270,438 - 271,966</v>
      </c>
      <c r="F112" s="37"/>
      <c r="G112" s="37"/>
      <c r="H112" s="37"/>
      <c r="I112" s="37"/>
      <c r="J112" s="37"/>
      <c r="K112" s="37"/>
      <c r="L112" s="60"/>
      <c r="S112" s="35"/>
      <c r="T112" s="35"/>
      <c r="U112" s="35"/>
      <c r="V112" s="35"/>
      <c r="W112" s="35"/>
      <c r="X112" s="35"/>
      <c r="Y112" s="35"/>
      <c r="Z112" s="35"/>
      <c r="AA112" s="35"/>
      <c r="AB112" s="35"/>
      <c r="AC112" s="35"/>
      <c r="AD112" s="35"/>
      <c r="AE112" s="35"/>
    </row>
    <row r="113" s="2" customFormat="1" ht="6.96" customHeight="1">
      <c r="A113" s="35"/>
      <c r="B113" s="36"/>
      <c r="C113" s="37"/>
      <c r="D113" s="37"/>
      <c r="E113" s="37"/>
      <c r="F113" s="37"/>
      <c r="G113" s="37"/>
      <c r="H113" s="37"/>
      <c r="I113" s="37"/>
      <c r="J113" s="37"/>
      <c r="K113" s="37"/>
      <c r="L113" s="60"/>
      <c r="S113" s="35"/>
      <c r="T113" s="35"/>
      <c r="U113" s="35"/>
      <c r="V113" s="35"/>
      <c r="W113" s="35"/>
      <c r="X113" s="35"/>
      <c r="Y113" s="35"/>
      <c r="Z113" s="35"/>
      <c r="AA113" s="35"/>
      <c r="AB113" s="35"/>
      <c r="AC113" s="35"/>
      <c r="AD113" s="35"/>
      <c r="AE113" s="35"/>
    </row>
    <row r="114" s="2" customFormat="1" ht="12" customHeight="1">
      <c r="A114" s="35"/>
      <c r="B114" s="36"/>
      <c r="C114" s="29" t="s">
        <v>20</v>
      </c>
      <c r="D114" s="37"/>
      <c r="E114" s="37"/>
      <c r="F114" s="24" t="str">
        <f>F12</f>
        <v xml:space="preserve"> </v>
      </c>
      <c r="G114" s="37"/>
      <c r="H114" s="37"/>
      <c r="I114" s="29" t="s">
        <v>22</v>
      </c>
      <c r="J114" s="76" t="str">
        <f>IF(J12="","",J12)</f>
        <v>9. 1. 2025</v>
      </c>
      <c r="K114" s="37"/>
      <c r="L114" s="60"/>
      <c r="S114" s="35"/>
      <c r="T114" s="35"/>
      <c r="U114" s="35"/>
      <c r="V114" s="35"/>
      <c r="W114" s="35"/>
      <c r="X114" s="35"/>
      <c r="Y114" s="35"/>
      <c r="Z114" s="35"/>
      <c r="AA114" s="35"/>
      <c r="AB114" s="35"/>
      <c r="AC114" s="35"/>
      <c r="AD114" s="35"/>
      <c r="AE114" s="35"/>
    </row>
    <row r="115" s="2" customFormat="1" ht="6.96" customHeight="1">
      <c r="A115" s="35"/>
      <c r="B115" s="36"/>
      <c r="C115" s="37"/>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5.15" customHeight="1">
      <c r="A116" s="35"/>
      <c r="B116" s="36"/>
      <c r="C116" s="29" t="s">
        <v>24</v>
      </c>
      <c r="D116" s="37"/>
      <c r="E116" s="37"/>
      <c r="F116" s="24" t="str">
        <f>E15</f>
        <v xml:space="preserve"> </v>
      </c>
      <c r="G116" s="37"/>
      <c r="H116" s="37"/>
      <c r="I116" s="29" t="s">
        <v>29</v>
      </c>
      <c r="J116" s="33" t="str">
        <f>E21</f>
        <v xml:space="preserve"> </v>
      </c>
      <c r="K116" s="37"/>
      <c r="L116" s="60"/>
      <c r="S116" s="35"/>
      <c r="T116" s="35"/>
      <c r="U116" s="35"/>
      <c r="V116" s="35"/>
      <c r="W116" s="35"/>
      <c r="X116" s="35"/>
      <c r="Y116" s="35"/>
      <c r="Z116" s="35"/>
      <c r="AA116" s="35"/>
      <c r="AB116" s="35"/>
      <c r="AC116" s="35"/>
      <c r="AD116" s="35"/>
      <c r="AE116" s="35"/>
    </row>
    <row r="117" s="2" customFormat="1" ht="15.15" customHeight="1">
      <c r="A117" s="35"/>
      <c r="B117" s="36"/>
      <c r="C117" s="29" t="s">
        <v>27</v>
      </c>
      <c r="D117" s="37"/>
      <c r="E117" s="37"/>
      <c r="F117" s="24" t="str">
        <f>IF(E18="","",E18)</f>
        <v>Vyplň údaj</v>
      </c>
      <c r="G117" s="37"/>
      <c r="H117" s="37"/>
      <c r="I117" s="29" t="s">
        <v>31</v>
      </c>
      <c r="J117" s="33" t="str">
        <f>E24</f>
        <v xml:space="preserve"> </v>
      </c>
      <c r="K117" s="37"/>
      <c r="L117" s="60"/>
      <c r="S117" s="35"/>
      <c r="T117" s="35"/>
      <c r="U117" s="35"/>
      <c r="V117" s="35"/>
      <c r="W117" s="35"/>
      <c r="X117" s="35"/>
      <c r="Y117" s="35"/>
      <c r="Z117" s="35"/>
      <c r="AA117" s="35"/>
      <c r="AB117" s="35"/>
      <c r="AC117" s="35"/>
      <c r="AD117" s="35"/>
      <c r="AE117" s="35"/>
    </row>
    <row r="118" s="2" customFormat="1" ht="10.32"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11" customFormat="1" ht="29.28" customHeight="1">
      <c r="A119" s="197"/>
      <c r="B119" s="198"/>
      <c r="C119" s="199" t="s">
        <v>252</v>
      </c>
      <c r="D119" s="200" t="s">
        <v>58</v>
      </c>
      <c r="E119" s="200" t="s">
        <v>54</v>
      </c>
      <c r="F119" s="200" t="s">
        <v>55</v>
      </c>
      <c r="G119" s="200" t="s">
        <v>253</v>
      </c>
      <c r="H119" s="200" t="s">
        <v>254</v>
      </c>
      <c r="I119" s="200" t="s">
        <v>255</v>
      </c>
      <c r="J119" s="200" t="s">
        <v>244</v>
      </c>
      <c r="K119" s="201" t="s">
        <v>256</v>
      </c>
      <c r="L119" s="202"/>
      <c r="M119" s="97" t="s">
        <v>1</v>
      </c>
      <c r="N119" s="98" t="s">
        <v>37</v>
      </c>
      <c r="O119" s="98" t="s">
        <v>257</v>
      </c>
      <c r="P119" s="98" t="s">
        <v>258</v>
      </c>
      <c r="Q119" s="98" t="s">
        <v>259</v>
      </c>
      <c r="R119" s="98" t="s">
        <v>260</v>
      </c>
      <c r="S119" s="98" t="s">
        <v>261</v>
      </c>
      <c r="T119" s="99" t="s">
        <v>262</v>
      </c>
      <c r="U119" s="197"/>
      <c r="V119" s="197"/>
      <c r="W119" s="197"/>
      <c r="X119" s="197"/>
      <c r="Y119" s="197"/>
      <c r="Z119" s="197"/>
      <c r="AA119" s="197"/>
      <c r="AB119" s="197"/>
      <c r="AC119" s="197"/>
      <c r="AD119" s="197"/>
      <c r="AE119" s="197"/>
    </row>
    <row r="120" s="2" customFormat="1" ht="22.8" customHeight="1">
      <c r="A120" s="35"/>
      <c r="B120" s="36"/>
      <c r="C120" s="104" t="s">
        <v>263</v>
      </c>
      <c r="D120" s="37"/>
      <c r="E120" s="37"/>
      <c r="F120" s="37"/>
      <c r="G120" s="37"/>
      <c r="H120" s="37"/>
      <c r="I120" s="37"/>
      <c r="J120" s="203">
        <f>BK120</f>
        <v>0</v>
      </c>
      <c r="K120" s="37"/>
      <c r="L120" s="41"/>
      <c r="M120" s="100"/>
      <c r="N120" s="204"/>
      <c r="O120" s="101"/>
      <c r="P120" s="205">
        <f>P121+P122+P331</f>
        <v>0</v>
      </c>
      <c r="Q120" s="101"/>
      <c r="R120" s="205">
        <f>R121+R122+R331</f>
        <v>1479.2947199999999</v>
      </c>
      <c r="S120" s="101"/>
      <c r="T120" s="206">
        <f>T121+T122+T331</f>
        <v>0</v>
      </c>
      <c r="U120" s="35"/>
      <c r="V120" s="35"/>
      <c r="W120" s="35"/>
      <c r="X120" s="35"/>
      <c r="Y120" s="35"/>
      <c r="Z120" s="35"/>
      <c r="AA120" s="35"/>
      <c r="AB120" s="35"/>
      <c r="AC120" s="35"/>
      <c r="AD120" s="35"/>
      <c r="AE120" s="35"/>
      <c r="AT120" s="14" t="s">
        <v>72</v>
      </c>
      <c r="AU120" s="14" t="s">
        <v>246</v>
      </c>
      <c r="BK120" s="207">
        <f>BK121+BK122+BK331</f>
        <v>0</v>
      </c>
    </row>
    <row r="121" s="12" customFormat="1" ht="25.92" customHeight="1">
      <c r="A121" s="12"/>
      <c r="B121" s="208"/>
      <c r="C121" s="209"/>
      <c r="D121" s="210" t="s">
        <v>72</v>
      </c>
      <c r="E121" s="211" t="s">
        <v>264</v>
      </c>
      <c r="F121" s="211" t="s">
        <v>265</v>
      </c>
      <c r="G121" s="209"/>
      <c r="H121" s="209"/>
      <c r="I121" s="212"/>
      <c r="J121" s="213">
        <f>BK121</f>
        <v>0</v>
      </c>
      <c r="K121" s="209"/>
      <c r="L121" s="214"/>
      <c r="M121" s="215"/>
      <c r="N121" s="216"/>
      <c r="O121" s="216"/>
      <c r="P121" s="217">
        <v>0</v>
      </c>
      <c r="Q121" s="216"/>
      <c r="R121" s="217">
        <v>0</v>
      </c>
      <c r="S121" s="216"/>
      <c r="T121" s="218">
        <v>0</v>
      </c>
      <c r="U121" s="12"/>
      <c r="V121" s="12"/>
      <c r="W121" s="12"/>
      <c r="X121" s="12"/>
      <c r="Y121" s="12"/>
      <c r="Z121" s="12"/>
      <c r="AA121" s="12"/>
      <c r="AB121" s="12"/>
      <c r="AC121" s="12"/>
      <c r="AD121" s="12"/>
      <c r="AE121" s="12"/>
      <c r="AR121" s="219" t="s">
        <v>81</v>
      </c>
      <c r="AT121" s="220" t="s">
        <v>72</v>
      </c>
      <c r="AU121" s="220" t="s">
        <v>73</v>
      </c>
      <c r="AY121" s="219" t="s">
        <v>266</v>
      </c>
      <c r="BK121" s="221">
        <v>0</v>
      </c>
    </row>
    <row r="122" s="12" customFormat="1" ht="25.92" customHeight="1">
      <c r="A122" s="12"/>
      <c r="B122" s="208"/>
      <c r="C122" s="209"/>
      <c r="D122" s="210" t="s">
        <v>72</v>
      </c>
      <c r="E122" s="211" t="s">
        <v>267</v>
      </c>
      <c r="F122" s="211" t="s">
        <v>268</v>
      </c>
      <c r="G122" s="209"/>
      <c r="H122" s="209"/>
      <c r="I122" s="212"/>
      <c r="J122" s="213">
        <f>BK122</f>
        <v>0</v>
      </c>
      <c r="K122" s="209"/>
      <c r="L122" s="214"/>
      <c r="M122" s="215"/>
      <c r="N122" s="216"/>
      <c r="O122" s="216"/>
      <c r="P122" s="217">
        <f>SUM(P123:P330)</f>
        <v>0</v>
      </c>
      <c r="Q122" s="216"/>
      <c r="R122" s="217">
        <f>SUM(R123:R330)</f>
        <v>1190.8399999999999</v>
      </c>
      <c r="S122" s="216"/>
      <c r="T122" s="218">
        <f>SUM(T123:T330)</f>
        <v>0</v>
      </c>
      <c r="U122" s="12"/>
      <c r="V122" s="12"/>
      <c r="W122" s="12"/>
      <c r="X122" s="12"/>
      <c r="Y122" s="12"/>
      <c r="Z122" s="12"/>
      <c r="AA122" s="12"/>
      <c r="AB122" s="12"/>
      <c r="AC122" s="12"/>
      <c r="AD122" s="12"/>
      <c r="AE122" s="12"/>
      <c r="AR122" s="219" t="s">
        <v>81</v>
      </c>
      <c r="AT122" s="220" t="s">
        <v>72</v>
      </c>
      <c r="AU122" s="220" t="s">
        <v>73</v>
      </c>
      <c r="AY122" s="219" t="s">
        <v>266</v>
      </c>
      <c r="BK122" s="221">
        <f>SUM(BK123:BK330)</f>
        <v>0</v>
      </c>
    </row>
    <row r="123" s="2" customFormat="1" ht="49.05" customHeight="1">
      <c r="A123" s="35"/>
      <c r="B123" s="36"/>
      <c r="C123" s="222" t="s">
        <v>81</v>
      </c>
      <c r="D123" s="222" t="s">
        <v>269</v>
      </c>
      <c r="E123" s="223" t="s">
        <v>270</v>
      </c>
      <c r="F123" s="224" t="s">
        <v>271</v>
      </c>
      <c r="G123" s="225" t="s">
        <v>272</v>
      </c>
      <c r="H123" s="226">
        <v>117</v>
      </c>
      <c r="I123" s="227"/>
      <c r="J123" s="228">
        <f>ROUND(I123*H123,2)</f>
        <v>0</v>
      </c>
      <c r="K123" s="224" t="s">
        <v>273</v>
      </c>
      <c r="L123" s="41"/>
      <c r="M123" s="229" t="s">
        <v>1</v>
      </c>
      <c r="N123" s="230" t="s">
        <v>38</v>
      </c>
      <c r="O123" s="88"/>
      <c r="P123" s="231">
        <f>O123*H123</f>
        <v>0</v>
      </c>
      <c r="Q123" s="231">
        <v>0</v>
      </c>
      <c r="R123" s="231">
        <f>Q123*H123</f>
        <v>0</v>
      </c>
      <c r="S123" s="231">
        <v>0</v>
      </c>
      <c r="T123" s="232">
        <f>S123*H123</f>
        <v>0</v>
      </c>
      <c r="U123" s="35"/>
      <c r="V123" s="35"/>
      <c r="W123" s="35"/>
      <c r="X123" s="35"/>
      <c r="Y123" s="35"/>
      <c r="Z123" s="35"/>
      <c r="AA123" s="35"/>
      <c r="AB123" s="35"/>
      <c r="AC123" s="35"/>
      <c r="AD123" s="35"/>
      <c r="AE123" s="35"/>
      <c r="AR123" s="233" t="s">
        <v>274</v>
      </c>
      <c r="AT123" s="233" t="s">
        <v>269</v>
      </c>
      <c r="AU123" s="233" t="s">
        <v>81</v>
      </c>
      <c r="AY123" s="14" t="s">
        <v>266</v>
      </c>
      <c r="BE123" s="234">
        <f>IF(N123="základní",J123,0)</f>
        <v>0</v>
      </c>
      <c r="BF123" s="234">
        <f>IF(N123="snížená",J123,0)</f>
        <v>0</v>
      </c>
      <c r="BG123" s="234">
        <f>IF(N123="zákl. přenesená",J123,0)</f>
        <v>0</v>
      </c>
      <c r="BH123" s="234">
        <f>IF(N123="sníž. přenesená",J123,0)</f>
        <v>0</v>
      </c>
      <c r="BI123" s="234">
        <f>IF(N123="nulová",J123,0)</f>
        <v>0</v>
      </c>
      <c r="BJ123" s="14" t="s">
        <v>81</v>
      </c>
      <c r="BK123" s="234">
        <f>ROUND(I123*H123,2)</f>
        <v>0</v>
      </c>
      <c r="BL123" s="14" t="s">
        <v>274</v>
      </c>
      <c r="BM123" s="233" t="s">
        <v>83</v>
      </c>
    </row>
    <row r="124" s="2" customFormat="1">
      <c r="A124" s="35"/>
      <c r="B124" s="36"/>
      <c r="C124" s="37"/>
      <c r="D124" s="235" t="s">
        <v>275</v>
      </c>
      <c r="E124" s="37"/>
      <c r="F124" s="236" t="s">
        <v>276</v>
      </c>
      <c r="G124" s="37"/>
      <c r="H124" s="37"/>
      <c r="I124" s="237"/>
      <c r="J124" s="37"/>
      <c r="K124" s="37"/>
      <c r="L124" s="41"/>
      <c r="M124" s="238"/>
      <c r="N124" s="239"/>
      <c r="O124" s="88"/>
      <c r="P124" s="88"/>
      <c r="Q124" s="88"/>
      <c r="R124" s="88"/>
      <c r="S124" s="88"/>
      <c r="T124" s="89"/>
      <c r="U124" s="35"/>
      <c r="V124" s="35"/>
      <c r="W124" s="35"/>
      <c r="X124" s="35"/>
      <c r="Y124" s="35"/>
      <c r="Z124" s="35"/>
      <c r="AA124" s="35"/>
      <c r="AB124" s="35"/>
      <c r="AC124" s="35"/>
      <c r="AD124" s="35"/>
      <c r="AE124" s="35"/>
      <c r="AT124" s="14" t="s">
        <v>275</v>
      </c>
      <c r="AU124" s="14" t="s">
        <v>81</v>
      </c>
    </row>
    <row r="125" s="2" customFormat="1" ht="66.75" customHeight="1">
      <c r="A125" s="35"/>
      <c r="B125" s="36"/>
      <c r="C125" s="222" t="s">
        <v>83</v>
      </c>
      <c r="D125" s="222" t="s">
        <v>269</v>
      </c>
      <c r="E125" s="223" t="s">
        <v>277</v>
      </c>
      <c r="F125" s="224" t="s">
        <v>278</v>
      </c>
      <c r="G125" s="225" t="s">
        <v>279</v>
      </c>
      <c r="H125" s="226">
        <v>70.719999999999999</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274</v>
      </c>
      <c r="AT125" s="233" t="s">
        <v>269</v>
      </c>
      <c r="AU125" s="233" t="s">
        <v>81</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274</v>
      </c>
      <c r="BM125" s="233" t="s">
        <v>274</v>
      </c>
    </row>
    <row r="126" s="2" customFormat="1">
      <c r="A126" s="35"/>
      <c r="B126" s="36"/>
      <c r="C126" s="37"/>
      <c r="D126" s="235" t="s">
        <v>275</v>
      </c>
      <c r="E126" s="37"/>
      <c r="F126" s="236" t="s">
        <v>280</v>
      </c>
      <c r="G126" s="37"/>
      <c r="H126" s="37"/>
      <c r="I126" s="237"/>
      <c r="J126" s="37"/>
      <c r="K126" s="37"/>
      <c r="L126" s="41"/>
      <c r="M126" s="238"/>
      <c r="N126" s="239"/>
      <c r="O126" s="88"/>
      <c r="P126" s="88"/>
      <c r="Q126" s="88"/>
      <c r="R126" s="88"/>
      <c r="S126" s="88"/>
      <c r="T126" s="89"/>
      <c r="U126" s="35"/>
      <c r="V126" s="35"/>
      <c r="W126" s="35"/>
      <c r="X126" s="35"/>
      <c r="Y126" s="35"/>
      <c r="Z126" s="35"/>
      <c r="AA126" s="35"/>
      <c r="AB126" s="35"/>
      <c r="AC126" s="35"/>
      <c r="AD126" s="35"/>
      <c r="AE126" s="35"/>
      <c r="AT126" s="14" t="s">
        <v>275</v>
      </c>
      <c r="AU126" s="14" t="s">
        <v>81</v>
      </c>
    </row>
    <row r="127" s="2" customFormat="1" ht="55.5" customHeight="1">
      <c r="A127" s="35"/>
      <c r="B127" s="36"/>
      <c r="C127" s="222" t="s">
        <v>137</v>
      </c>
      <c r="D127" s="222" t="s">
        <v>269</v>
      </c>
      <c r="E127" s="223" t="s">
        <v>281</v>
      </c>
      <c r="F127" s="224" t="s">
        <v>282</v>
      </c>
      <c r="G127" s="225" t="s">
        <v>279</v>
      </c>
      <c r="H127" s="226">
        <v>70.719999999999999</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274</v>
      </c>
      <c r="AT127" s="233" t="s">
        <v>269</v>
      </c>
      <c r="AU127" s="233" t="s">
        <v>81</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274</v>
      </c>
      <c r="BM127" s="233" t="s">
        <v>283</v>
      </c>
    </row>
    <row r="128" s="2" customFormat="1">
      <c r="A128" s="35"/>
      <c r="B128" s="36"/>
      <c r="C128" s="37"/>
      <c r="D128" s="235" t="s">
        <v>275</v>
      </c>
      <c r="E128" s="37"/>
      <c r="F128" s="236" t="s">
        <v>280</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275</v>
      </c>
      <c r="AU128" s="14" t="s">
        <v>81</v>
      </c>
    </row>
    <row r="129" s="2" customFormat="1" ht="234.75" customHeight="1">
      <c r="A129" s="35"/>
      <c r="B129" s="36"/>
      <c r="C129" s="222" t="s">
        <v>274</v>
      </c>
      <c r="D129" s="222" t="s">
        <v>269</v>
      </c>
      <c r="E129" s="223" t="s">
        <v>284</v>
      </c>
      <c r="F129" s="224" t="s">
        <v>285</v>
      </c>
      <c r="G129" s="225" t="s">
        <v>279</v>
      </c>
      <c r="H129" s="226">
        <v>70.719999999999999</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274</v>
      </c>
      <c r="AT129" s="233" t="s">
        <v>269</v>
      </c>
      <c r="AU129" s="233" t="s">
        <v>81</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274</v>
      </c>
      <c r="BM129" s="233" t="s">
        <v>286</v>
      </c>
    </row>
    <row r="130" s="2" customFormat="1">
      <c r="A130" s="35"/>
      <c r="B130" s="36"/>
      <c r="C130" s="37"/>
      <c r="D130" s="235" t="s">
        <v>275</v>
      </c>
      <c r="E130" s="37"/>
      <c r="F130" s="236" t="s">
        <v>280</v>
      </c>
      <c r="G130" s="37"/>
      <c r="H130" s="37"/>
      <c r="I130" s="237"/>
      <c r="J130" s="37"/>
      <c r="K130" s="37"/>
      <c r="L130" s="41"/>
      <c r="M130" s="238"/>
      <c r="N130" s="239"/>
      <c r="O130" s="88"/>
      <c r="P130" s="88"/>
      <c r="Q130" s="88"/>
      <c r="R130" s="88"/>
      <c r="S130" s="88"/>
      <c r="T130" s="89"/>
      <c r="U130" s="35"/>
      <c r="V130" s="35"/>
      <c r="W130" s="35"/>
      <c r="X130" s="35"/>
      <c r="Y130" s="35"/>
      <c r="Z130" s="35"/>
      <c r="AA130" s="35"/>
      <c r="AB130" s="35"/>
      <c r="AC130" s="35"/>
      <c r="AD130" s="35"/>
      <c r="AE130" s="35"/>
      <c r="AT130" s="14" t="s">
        <v>275</v>
      </c>
      <c r="AU130" s="14" t="s">
        <v>81</v>
      </c>
    </row>
    <row r="131" s="2" customFormat="1" ht="90" customHeight="1">
      <c r="A131" s="35"/>
      <c r="B131" s="36"/>
      <c r="C131" s="222" t="s">
        <v>267</v>
      </c>
      <c r="D131" s="222" t="s">
        <v>269</v>
      </c>
      <c r="E131" s="223" t="s">
        <v>287</v>
      </c>
      <c r="F131" s="224" t="s">
        <v>288</v>
      </c>
      <c r="G131" s="225" t="s">
        <v>289</v>
      </c>
      <c r="H131" s="226">
        <v>0.0070000000000000001</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274</v>
      </c>
      <c r="AT131" s="233" t="s">
        <v>269</v>
      </c>
      <c r="AU131" s="233" t="s">
        <v>81</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274</v>
      </c>
      <c r="BM131" s="233" t="s">
        <v>290</v>
      </c>
    </row>
    <row r="132" s="2" customFormat="1">
      <c r="A132" s="35"/>
      <c r="B132" s="36"/>
      <c r="C132" s="37"/>
      <c r="D132" s="235" t="s">
        <v>275</v>
      </c>
      <c r="E132" s="37"/>
      <c r="F132" s="236" t="s">
        <v>291</v>
      </c>
      <c r="G132" s="37"/>
      <c r="H132" s="37"/>
      <c r="I132" s="237"/>
      <c r="J132" s="37"/>
      <c r="K132" s="37"/>
      <c r="L132" s="41"/>
      <c r="M132" s="238"/>
      <c r="N132" s="239"/>
      <c r="O132" s="88"/>
      <c r="P132" s="88"/>
      <c r="Q132" s="88"/>
      <c r="R132" s="88"/>
      <c r="S132" s="88"/>
      <c r="T132" s="89"/>
      <c r="U132" s="35"/>
      <c r="V132" s="35"/>
      <c r="W132" s="35"/>
      <c r="X132" s="35"/>
      <c r="Y132" s="35"/>
      <c r="Z132" s="35"/>
      <c r="AA132" s="35"/>
      <c r="AB132" s="35"/>
      <c r="AC132" s="35"/>
      <c r="AD132" s="35"/>
      <c r="AE132" s="35"/>
      <c r="AT132" s="14" t="s">
        <v>275</v>
      </c>
      <c r="AU132" s="14" t="s">
        <v>81</v>
      </c>
    </row>
    <row r="133" s="2" customFormat="1" ht="234.75" customHeight="1">
      <c r="A133" s="35"/>
      <c r="B133" s="36"/>
      <c r="C133" s="222" t="s">
        <v>283</v>
      </c>
      <c r="D133" s="222" t="s">
        <v>269</v>
      </c>
      <c r="E133" s="223" t="s">
        <v>292</v>
      </c>
      <c r="F133" s="224" t="s">
        <v>293</v>
      </c>
      <c r="G133" s="225" t="s">
        <v>289</v>
      </c>
      <c r="H133" s="226">
        <v>0.0070000000000000001</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274</v>
      </c>
      <c r="AT133" s="233" t="s">
        <v>269</v>
      </c>
      <c r="AU133" s="233" t="s">
        <v>81</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274</v>
      </c>
      <c r="BM133" s="233" t="s">
        <v>8</v>
      </c>
    </row>
    <row r="134" s="2" customFormat="1">
      <c r="A134" s="35"/>
      <c r="B134" s="36"/>
      <c r="C134" s="37"/>
      <c r="D134" s="235" t="s">
        <v>275</v>
      </c>
      <c r="E134" s="37"/>
      <c r="F134" s="236" t="s">
        <v>291</v>
      </c>
      <c r="G134" s="37"/>
      <c r="H134" s="37"/>
      <c r="I134" s="237"/>
      <c r="J134" s="37"/>
      <c r="K134" s="37"/>
      <c r="L134" s="41"/>
      <c r="M134" s="238"/>
      <c r="N134" s="239"/>
      <c r="O134" s="88"/>
      <c r="P134" s="88"/>
      <c r="Q134" s="88"/>
      <c r="R134" s="88"/>
      <c r="S134" s="88"/>
      <c r="T134" s="89"/>
      <c r="U134" s="35"/>
      <c r="V134" s="35"/>
      <c r="W134" s="35"/>
      <c r="X134" s="35"/>
      <c r="Y134" s="35"/>
      <c r="Z134" s="35"/>
      <c r="AA134" s="35"/>
      <c r="AB134" s="35"/>
      <c r="AC134" s="35"/>
      <c r="AD134" s="35"/>
      <c r="AE134" s="35"/>
      <c r="AT134" s="14" t="s">
        <v>275</v>
      </c>
      <c r="AU134" s="14" t="s">
        <v>81</v>
      </c>
    </row>
    <row r="135" s="2" customFormat="1" ht="78" customHeight="1">
      <c r="A135" s="35"/>
      <c r="B135" s="36"/>
      <c r="C135" s="222" t="s">
        <v>286</v>
      </c>
      <c r="D135" s="222" t="s">
        <v>269</v>
      </c>
      <c r="E135" s="223" t="s">
        <v>294</v>
      </c>
      <c r="F135" s="224" t="s">
        <v>295</v>
      </c>
      <c r="G135" s="225" t="s">
        <v>296</v>
      </c>
      <c r="H135" s="226">
        <v>78</v>
      </c>
      <c r="I135" s="227"/>
      <c r="J135" s="228">
        <f>ROUND(I135*H135,2)</f>
        <v>0</v>
      </c>
      <c r="K135" s="224" t="s">
        <v>273</v>
      </c>
      <c r="L135" s="41"/>
      <c r="M135" s="229" t="s">
        <v>1</v>
      </c>
      <c r="N135" s="230"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274</v>
      </c>
      <c r="AT135" s="233" t="s">
        <v>269</v>
      </c>
      <c r="AU135" s="233" t="s">
        <v>81</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274</v>
      </c>
      <c r="BM135" s="233" t="s">
        <v>297</v>
      </c>
    </row>
    <row r="136" s="2" customFormat="1">
      <c r="A136" s="35"/>
      <c r="B136" s="36"/>
      <c r="C136" s="37"/>
      <c r="D136" s="235" t="s">
        <v>275</v>
      </c>
      <c r="E136" s="37"/>
      <c r="F136" s="236" t="s">
        <v>298</v>
      </c>
      <c r="G136" s="37"/>
      <c r="H136" s="37"/>
      <c r="I136" s="237"/>
      <c r="J136" s="37"/>
      <c r="K136" s="37"/>
      <c r="L136" s="41"/>
      <c r="M136" s="238"/>
      <c r="N136" s="239"/>
      <c r="O136" s="88"/>
      <c r="P136" s="88"/>
      <c r="Q136" s="88"/>
      <c r="R136" s="88"/>
      <c r="S136" s="88"/>
      <c r="T136" s="89"/>
      <c r="U136" s="35"/>
      <c r="V136" s="35"/>
      <c r="W136" s="35"/>
      <c r="X136" s="35"/>
      <c r="Y136" s="35"/>
      <c r="Z136" s="35"/>
      <c r="AA136" s="35"/>
      <c r="AB136" s="35"/>
      <c r="AC136" s="35"/>
      <c r="AD136" s="35"/>
      <c r="AE136" s="35"/>
      <c r="AT136" s="14" t="s">
        <v>275</v>
      </c>
      <c r="AU136" s="14" t="s">
        <v>81</v>
      </c>
    </row>
    <row r="137" s="2" customFormat="1" ht="101.25" customHeight="1">
      <c r="A137" s="35"/>
      <c r="B137" s="36"/>
      <c r="C137" s="222" t="s">
        <v>299</v>
      </c>
      <c r="D137" s="222" t="s">
        <v>269</v>
      </c>
      <c r="E137" s="223" t="s">
        <v>300</v>
      </c>
      <c r="F137" s="224" t="s">
        <v>301</v>
      </c>
      <c r="G137" s="225" t="s">
        <v>302</v>
      </c>
      <c r="H137" s="226">
        <v>329.91500000000002</v>
      </c>
      <c r="I137" s="227"/>
      <c r="J137" s="228">
        <f>ROUND(I137*H137,2)</f>
        <v>0</v>
      </c>
      <c r="K137" s="224" t="s">
        <v>273</v>
      </c>
      <c r="L137" s="41"/>
      <c r="M137" s="229" t="s">
        <v>1</v>
      </c>
      <c r="N137" s="230"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274</v>
      </c>
      <c r="AT137" s="233" t="s">
        <v>269</v>
      </c>
      <c r="AU137" s="233" t="s">
        <v>81</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274</v>
      </c>
      <c r="BM137" s="233" t="s">
        <v>303</v>
      </c>
    </row>
    <row r="138" s="2" customFormat="1">
      <c r="A138" s="35"/>
      <c r="B138" s="36"/>
      <c r="C138" s="37"/>
      <c r="D138" s="235" t="s">
        <v>275</v>
      </c>
      <c r="E138" s="37"/>
      <c r="F138" s="236" t="s">
        <v>304</v>
      </c>
      <c r="G138" s="37"/>
      <c r="H138" s="37"/>
      <c r="I138" s="237"/>
      <c r="J138" s="37"/>
      <c r="K138" s="37"/>
      <c r="L138" s="41"/>
      <c r="M138" s="238"/>
      <c r="N138" s="239"/>
      <c r="O138" s="88"/>
      <c r="P138" s="88"/>
      <c r="Q138" s="88"/>
      <c r="R138" s="88"/>
      <c r="S138" s="88"/>
      <c r="T138" s="89"/>
      <c r="U138" s="35"/>
      <c r="V138" s="35"/>
      <c r="W138" s="35"/>
      <c r="X138" s="35"/>
      <c r="Y138" s="35"/>
      <c r="Z138" s="35"/>
      <c r="AA138" s="35"/>
      <c r="AB138" s="35"/>
      <c r="AC138" s="35"/>
      <c r="AD138" s="35"/>
      <c r="AE138" s="35"/>
      <c r="AT138" s="14" t="s">
        <v>275</v>
      </c>
      <c r="AU138" s="14" t="s">
        <v>81</v>
      </c>
    </row>
    <row r="139" s="2" customFormat="1" ht="78" customHeight="1">
      <c r="A139" s="35"/>
      <c r="B139" s="36"/>
      <c r="C139" s="222" t="s">
        <v>290</v>
      </c>
      <c r="D139" s="222" t="s">
        <v>269</v>
      </c>
      <c r="E139" s="223" t="s">
        <v>305</v>
      </c>
      <c r="F139" s="224" t="s">
        <v>306</v>
      </c>
      <c r="G139" s="225" t="s">
        <v>302</v>
      </c>
      <c r="H139" s="226">
        <v>329.91500000000002</v>
      </c>
      <c r="I139" s="227"/>
      <c r="J139" s="228">
        <f>ROUND(I139*H139,2)</f>
        <v>0</v>
      </c>
      <c r="K139" s="224" t="s">
        <v>273</v>
      </c>
      <c r="L139" s="41"/>
      <c r="M139" s="229" t="s">
        <v>1</v>
      </c>
      <c r="N139" s="230"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274</v>
      </c>
      <c r="AT139" s="233" t="s">
        <v>269</v>
      </c>
      <c r="AU139" s="233" t="s">
        <v>81</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274</v>
      </c>
      <c r="BM139" s="233" t="s">
        <v>307</v>
      </c>
    </row>
    <row r="140" s="2" customFormat="1">
      <c r="A140" s="35"/>
      <c r="B140" s="36"/>
      <c r="C140" s="37"/>
      <c r="D140" s="235" t="s">
        <v>275</v>
      </c>
      <c r="E140" s="37"/>
      <c r="F140" s="236" t="s">
        <v>308</v>
      </c>
      <c r="G140" s="37"/>
      <c r="H140" s="37"/>
      <c r="I140" s="237"/>
      <c r="J140" s="37"/>
      <c r="K140" s="37"/>
      <c r="L140" s="41"/>
      <c r="M140" s="238"/>
      <c r="N140" s="239"/>
      <c r="O140" s="88"/>
      <c r="P140" s="88"/>
      <c r="Q140" s="88"/>
      <c r="R140" s="88"/>
      <c r="S140" s="88"/>
      <c r="T140" s="89"/>
      <c r="U140" s="35"/>
      <c r="V140" s="35"/>
      <c r="W140" s="35"/>
      <c r="X140" s="35"/>
      <c r="Y140" s="35"/>
      <c r="Z140" s="35"/>
      <c r="AA140" s="35"/>
      <c r="AB140" s="35"/>
      <c r="AC140" s="35"/>
      <c r="AD140" s="35"/>
      <c r="AE140" s="35"/>
      <c r="AT140" s="14" t="s">
        <v>275</v>
      </c>
      <c r="AU140" s="14" t="s">
        <v>81</v>
      </c>
    </row>
    <row r="141" s="2" customFormat="1" ht="101.25" customHeight="1">
      <c r="A141" s="35"/>
      <c r="B141" s="36"/>
      <c r="C141" s="222" t="s">
        <v>309</v>
      </c>
      <c r="D141" s="222" t="s">
        <v>269</v>
      </c>
      <c r="E141" s="223" t="s">
        <v>300</v>
      </c>
      <c r="F141" s="224" t="s">
        <v>301</v>
      </c>
      <c r="G141" s="225" t="s">
        <v>302</v>
      </c>
      <c r="H141" s="226">
        <v>329.91500000000002</v>
      </c>
      <c r="I141" s="227"/>
      <c r="J141" s="228">
        <f>ROUND(I141*H141,2)</f>
        <v>0</v>
      </c>
      <c r="K141" s="224" t="s">
        <v>273</v>
      </c>
      <c r="L141" s="41"/>
      <c r="M141" s="229" t="s">
        <v>1</v>
      </c>
      <c r="N141" s="230"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274</v>
      </c>
      <c r="AT141" s="233" t="s">
        <v>269</v>
      </c>
      <c r="AU141" s="233" t="s">
        <v>81</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274</v>
      </c>
      <c r="BM141" s="233" t="s">
        <v>310</v>
      </c>
    </row>
    <row r="142" s="2" customFormat="1">
      <c r="A142" s="35"/>
      <c r="B142" s="36"/>
      <c r="C142" s="37"/>
      <c r="D142" s="235" t="s">
        <v>275</v>
      </c>
      <c r="E142" s="37"/>
      <c r="F142" s="236" t="s">
        <v>311</v>
      </c>
      <c r="G142" s="37"/>
      <c r="H142" s="37"/>
      <c r="I142" s="237"/>
      <c r="J142" s="37"/>
      <c r="K142" s="37"/>
      <c r="L142" s="41"/>
      <c r="M142" s="238"/>
      <c r="N142" s="239"/>
      <c r="O142" s="88"/>
      <c r="P142" s="88"/>
      <c r="Q142" s="88"/>
      <c r="R142" s="88"/>
      <c r="S142" s="88"/>
      <c r="T142" s="89"/>
      <c r="U142" s="35"/>
      <c r="V142" s="35"/>
      <c r="W142" s="35"/>
      <c r="X142" s="35"/>
      <c r="Y142" s="35"/>
      <c r="Z142" s="35"/>
      <c r="AA142" s="35"/>
      <c r="AB142" s="35"/>
      <c r="AC142" s="35"/>
      <c r="AD142" s="35"/>
      <c r="AE142" s="35"/>
      <c r="AT142" s="14" t="s">
        <v>275</v>
      </c>
      <c r="AU142" s="14" t="s">
        <v>81</v>
      </c>
    </row>
    <row r="143" s="2" customFormat="1" ht="111.75" customHeight="1">
      <c r="A143" s="35"/>
      <c r="B143" s="36"/>
      <c r="C143" s="222" t="s">
        <v>8</v>
      </c>
      <c r="D143" s="222" t="s">
        <v>269</v>
      </c>
      <c r="E143" s="223" t="s">
        <v>312</v>
      </c>
      <c r="F143" s="224" t="s">
        <v>313</v>
      </c>
      <c r="G143" s="225" t="s">
        <v>302</v>
      </c>
      <c r="H143" s="226">
        <v>659.83000000000004</v>
      </c>
      <c r="I143" s="227"/>
      <c r="J143" s="228">
        <f>ROUND(I143*H143,2)</f>
        <v>0</v>
      </c>
      <c r="K143" s="224" t="s">
        <v>273</v>
      </c>
      <c r="L143" s="41"/>
      <c r="M143" s="229" t="s">
        <v>1</v>
      </c>
      <c r="N143" s="230"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274</v>
      </c>
      <c r="AT143" s="233" t="s">
        <v>269</v>
      </c>
      <c r="AU143" s="233" t="s">
        <v>81</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274</v>
      </c>
      <c r="BM143" s="233" t="s">
        <v>314</v>
      </c>
    </row>
    <row r="144" s="2" customFormat="1">
      <c r="A144" s="35"/>
      <c r="B144" s="36"/>
      <c r="C144" s="37"/>
      <c r="D144" s="235" t="s">
        <v>275</v>
      </c>
      <c r="E144" s="37"/>
      <c r="F144" s="236" t="s">
        <v>315</v>
      </c>
      <c r="G144" s="37"/>
      <c r="H144" s="37"/>
      <c r="I144" s="237"/>
      <c r="J144" s="37"/>
      <c r="K144" s="37"/>
      <c r="L144" s="41"/>
      <c r="M144" s="238"/>
      <c r="N144" s="239"/>
      <c r="O144" s="88"/>
      <c r="P144" s="88"/>
      <c r="Q144" s="88"/>
      <c r="R144" s="88"/>
      <c r="S144" s="88"/>
      <c r="T144" s="89"/>
      <c r="U144" s="35"/>
      <c r="V144" s="35"/>
      <c r="W144" s="35"/>
      <c r="X144" s="35"/>
      <c r="Y144" s="35"/>
      <c r="Z144" s="35"/>
      <c r="AA144" s="35"/>
      <c r="AB144" s="35"/>
      <c r="AC144" s="35"/>
      <c r="AD144" s="35"/>
      <c r="AE144" s="35"/>
      <c r="AT144" s="14" t="s">
        <v>275</v>
      </c>
      <c r="AU144" s="14" t="s">
        <v>81</v>
      </c>
    </row>
    <row r="145" s="2" customFormat="1" ht="100.5" customHeight="1">
      <c r="A145" s="35"/>
      <c r="B145" s="36"/>
      <c r="C145" s="222" t="s">
        <v>316</v>
      </c>
      <c r="D145" s="222" t="s">
        <v>269</v>
      </c>
      <c r="E145" s="223" t="s">
        <v>317</v>
      </c>
      <c r="F145" s="224" t="s">
        <v>318</v>
      </c>
      <c r="G145" s="225" t="s">
        <v>302</v>
      </c>
      <c r="H145" s="226">
        <v>329.91500000000002</v>
      </c>
      <c r="I145" s="227"/>
      <c r="J145" s="228">
        <f>ROUND(I145*H145,2)</f>
        <v>0</v>
      </c>
      <c r="K145" s="224" t="s">
        <v>273</v>
      </c>
      <c r="L145" s="41"/>
      <c r="M145" s="229" t="s">
        <v>1</v>
      </c>
      <c r="N145" s="230"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274</v>
      </c>
      <c r="AT145" s="233" t="s">
        <v>269</v>
      </c>
      <c r="AU145" s="233" t="s">
        <v>81</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274</v>
      </c>
      <c r="BM145" s="233" t="s">
        <v>319</v>
      </c>
    </row>
    <row r="146" s="2" customFormat="1">
      <c r="A146" s="35"/>
      <c r="B146" s="36"/>
      <c r="C146" s="37"/>
      <c r="D146" s="235" t="s">
        <v>275</v>
      </c>
      <c r="E146" s="37"/>
      <c r="F146" s="236" t="s">
        <v>320</v>
      </c>
      <c r="G146" s="37"/>
      <c r="H146" s="37"/>
      <c r="I146" s="237"/>
      <c r="J146" s="37"/>
      <c r="K146" s="37"/>
      <c r="L146" s="41"/>
      <c r="M146" s="238"/>
      <c r="N146" s="239"/>
      <c r="O146" s="88"/>
      <c r="P146" s="88"/>
      <c r="Q146" s="88"/>
      <c r="R146" s="88"/>
      <c r="S146" s="88"/>
      <c r="T146" s="89"/>
      <c r="U146" s="35"/>
      <c r="V146" s="35"/>
      <c r="W146" s="35"/>
      <c r="X146" s="35"/>
      <c r="Y146" s="35"/>
      <c r="Z146" s="35"/>
      <c r="AA146" s="35"/>
      <c r="AB146" s="35"/>
      <c r="AC146" s="35"/>
      <c r="AD146" s="35"/>
      <c r="AE146" s="35"/>
      <c r="AT146" s="14" t="s">
        <v>275</v>
      </c>
      <c r="AU146" s="14" t="s">
        <v>81</v>
      </c>
    </row>
    <row r="147" s="2" customFormat="1" ht="101.25" customHeight="1">
      <c r="A147" s="35"/>
      <c r="B147" s="36"/>
      <c r="C147" s="222" t="s">
        <v>321</v>
      </c>
      <c r="D147" s="222" t="s">
        <v>269</v>
      </c>
      <c r="E147" s="223" t="s">
        <v>322</v>
      </c>
      <c r="F147" s="224" t="s">
        <v>323</v>
      </c>
      <c r="G147" s="225" t="s">
        <v>279</v>
      </c>
      <c r="H147" s="226">
        <v>70.719999999999999</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274</v>
      </c>
      <c r="AT147" s="233" t="s">
        <v>269</v>
      </c>
      <c r="AU147" s="233" t="s">
        <v>81</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274</v>
      </c>
      <c r="BM147" s="233" t="s">
        <v>324</v>
      </c>
    </row>
    <row r="148" s="2" customFormat="1">
      <c r="A148" s="35"/>
      <c r="B148" s="36"/>
      <c r="C148" s="37"/>
      <c r="D148" s="235" t="s">
        <v>275</v>
      </c>
      <c r="E148" s="37"/>
      <c r="F148" s="236" t="s">
        <v>280</v>
      </c>
      <c r="G148" s="37"/>
      <c r="H148" s="37"/>
      <c r="I148" s="237"/>
      <c r="J148" s="37"/>
      <c r="K148" s="37"/>
      <c r="L148" s="41"/>
      <c r="M148" s="238"/>
      <c r="N148" s="239"/>
      <c r="O148" s="88"/>
      <c r="P148" s="88"/>
      <c r="Q148" s="88"/>
      <c r="R148" s="88"/>
      <c r="S148" s="88"/>
      <c r="T148" s="89"/>
      <c r="U148" s="35"/>
      <c r="V148" s="35"/>
      <c r="W148" s="35"/>
      <c r="X148" s="35"/>
      <c r="Y148" s="35"/>
      <c r="Z148" s="35"/>
      <c r="AA148" s="35"/>
      <c r="AB148" s="35"/>
      <c r="AC148" s="35"/>
      <c r="AD148" s="35"/>
      <c r="AE148" s="35"/>
      <c r="AT148" s="14" t="s">
        <v>275</v>
      </c>
      <c r="AU148" s="14" t="s">
        <v>81</v>
      </c>
    </row>
    <row r="149" s="2" customFormat="1" ht="76.35" customHeight="1">
      <c r="A149" s="35"/>
      <c r="B149" s="36"/>
      <c r="C149" s="222" t="s">
        <v>297</v>
      </c>
      <c r="D149" s="222" t="s">
        <v>269</v>
      </c>
      <c r="E149" s="223" t="s">
        <v>325</v>
      </c>
      <c r="F149" s="224" t="s">
        <v>326</v>
      </c>
      <c r="G149" s="225" t="s">
        <v>289</v>
      </c>
      <c r="H149" s="226">
        <v>0.0070000000000000001</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274</v>
      </c>
      <c r="AT149" s="233" t="s">
        <v>269</v>
      </c>
      <c r="AU149" s="233" t="s">
        <v>81</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274</v>
      </c>
      <c r="BM149" s="233" t="s">
        <v>327</v>
      </c>
    </row>
    <row r="150" s="2" customFormat="1">
      <c r="A150" s="35"/>
      <c r="B150" s="36"/>
      <c r="C150" s="37"/>
      <c r="D150" s="235" t="s">
        <v>275</v>
      </c>
      <c r="E150" s="37"/>
      <c r="F150" s="236" t="s">
        <v>291</v>
      </c>
      <c r="G150" s="37"/>
      <c r="H150" s="37"/>
      <c r="I150" s="237"/>
      <c r="J150" s="37"/>
      <c r="K150" s="37"/>
      <c r="L150" s="41"/>
      <c r="M150" s="238"/>
      <c r="N150" s="239"/>
      <c r="O150" s="88"/>
      <c r="P150" s="88"/>
      <c r="Q150" s="88"/>
      <c r="R150" s="88"/>
      <c r="S150" s="88"/>
      <c r="T150" s="89"/>
      <c r="U150" s="35"/>
      <c r="V150" s="35"/>
      <c r="W150" s="35"/>
      <c r="X150" s="35"/>
      <c r="Y150" s="35"/>
      <c r="Z150" s="35"/>
      <c r="AA150" s="35"/>
      <c r="AB150" s="35"/>
      <c r="AC150" s="35"/>
      <c r="AD150" s="35"/>
      <c r="AE150" s="35"/>
      <c r="AT150" s="14" t="s">
        <v>275</v>
      </c>
      <c r="AU150" s="14" t="s">
        <v>81</v>
      </c>
    </row>
    <row r="151" s="2" customFormat="1" ht="21.75" customHeight="1">
      <c r="A151" s="35"/>
      <c r="B151" s="36"/>
      <c r="C151" s="240" t="s">
        <v>328</v>
      </c>
      <c r="D151" s="240" t="s">
        <v>329</v>
      </c>
      <c r="E151" s="241" t="s">
        <v>330</v>
      </c>
      <c r="F151" s="242" t="s">
        <v>331</v>
      </c>
      <c r="G151" s="243" t="s">
        <v>302</v>
      </c>
      <c r="H151" s="244">
        <v>201.21199999999999</v>
      </c>
      <c r="I151" s="245"/>
      <c r="J151" s="246">
        <f>ROUND(I151*H151,2)</f>
        <v>0</v>
      </c>
      <c r="K151" s="242" t="s">
        <v>273</v>
      </c>
      <c r="L151" s="247"/>
      <c r="M151" s="248" t="s">
        <v>1</v>
      </c>
      <c r="N151" s="249" t="s">
        <v>38</v>
      </c>
      <c r="O151" s="88"/>
      <c r="P151" s="231">
        <f>O151*H151</f>
        <v>0</v>
      </c>
      <c r="Q151" s="231">
        <v>1</v>
      </c>
      <c r="R151" s="231">
        <f>Q151*H151</f>
        <v>201.21199999999999</v>
      </c>
      <c r="S151" s="231">
        <v>0</v>
      </c>
      <c r="T151" s="232">
        <f>S151*H151</f>
        <v>0</v>
      </c>
      <c r="U151" s="35"/>
      <c r="V151" s="35"/>
      <c r="W151" s="35"/>
      <c r="X151" s="35"/>
      <c r="Y151" s="35"/>
      <c r="Z151" s="35"/>
      <c r="AA151" s="35"/>
      <c r="AB151" s="35"/>
      <c r="AC151" s="35"/>
      <c r="AD151" s="35"/>
      <c r="AE151" s="35"/>
      <c r="AR151" s="233" t="s">
        <v>286</v>
      </c>
      <c r="AT151" s="233" t="s">
        <v>329</v>
      </c>
      <c r="AU151" s="233" t="s">
        <v>81</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274</v>
      </c>
      <c r="BM151" s="233" t="s">
        <v>332</v>
      </c>
    </row>
    <row r="152" s="2" customFormat="1">
      <c r="A152" s="35"/>
      <c r="B152" s="36"/>
      <c r="C152" s="37"/>
      <c r="D152" s="235" t="s">
        <v>275</v>
      </c>
      <c r="E152" s="37"/>
      <c r="F152" s="236" t="s">
        <v>333</v>
      </c>
      <c r="G152" s="37"/>
      <c r="H152" s="37"/>
      <c r="I152" s="237"/>
      <c r="J152" s="37"/>
      <c r="K152" s="37"/>
      <c r="L152" s="41"/>
      <c r="M152" s="238"/>
      <c r="N152" s="239"/>
      <c r="O152" s="88"/>
      <c r="P152" s="88"/>
      <c r="Q152" s="88"/>
      <c r="R152" s="88"/>
      <c r="S152" s="88"/>
      <c r="T152" s="89"/>
      <c r="U152" s="35"/>
      <c r="V152" s="35"/>
      <c r="W152" s="35"/>
      <c r="X152" s="35"/>
      <c r="Y152" s="35"/>
      <c r="Z152" s="35"/>
      <c r="AA152" s="35"/>
      <c r="AB152" s="35"/>
      <c r="AC152" s="35"/>
      <c r="AD152" s="35"/>
      <c r="AE152" s="35"/>
      <c r="AT152" s="14" t="s">
        <v>275</v>
      </c>
      <c r="AU152" s="14" t="s">
        <v>81</v>
      </c>
    </row>
    <row r="153" s="2" customFormat="1" ht="101.25" customHeight="1">
      <c r="A153" s="35"/>
      <c r="B153" s="36"/>
      <c r="C153" s="222" t="s">
        <v>334</v>
      </c>
      <c r="D153" s="222" t="s">
        <v>269</v>
      </c>
      <c r="E153" s="223" t="s">
        <v>300</v>
      </c>
      <c r="F153" s="224" t="s">
        <v>301</v>
      </c>
      <c r="G153" s="225" t="s">
        <v>302</v>
      </c>
      <c r="H153" s="226">
        <v>201.21199999999999</v>
      </c>
      <c r="I153" s="227"/>
      <c r="J153" s="228">
        <f>ROUND(I153*H153,2)</f>
        <v>0</v>
      </c>
      <c r="K153" s="224" t="s">
        <v>273</v>
      </c>
      <c r="L153" s="41"/>
      <c r="M153" s="229" t="s">
        <v>1</v>
      </c>
      <c r="N153" s="230"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274</v>
      </c>
      <c r="AT153" s="233" t="s">
        <v>269</v>
      </c>
      <c r="AU153" s="233" t="s">
        <v>81</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274</v>
      </c>
      <c r="BM153" s="233" t="s">
        <v>335</v>
      </c>
    </row>
    <row r="154" s="2" customFormat="1">
      <c r="A154" s="35"/>
      <c r="B154" s="36"/>
      <c r="C154" s="37"/>
      <c r="D154" s="235" t="s">
        <v>275</v>
      </c>
      <c r="E154" s="37"/>
      <c r="F154" s="236" t="s">
        <v>336</v>
      </c>
      <c r="G154" s="37"/>
      <c r="H154" s="37"/>
      <c r="I154" s="237"/>
      <c r="J154" s="37"/>
      <c r="K154" s="37"/>
      <c r="L154" s="41"/>
      <c r="M154" s="238"/>
      <c r="N154" s="239"/>
      <c r="O154" s="88"/>
      <c r="P154" s="88"/>
      <c r="Q154" s="88"/>
      <c r="R154" s="88"/>
      <c r="S154" s="88"/>
      <c r="T154" s="89"/>
      <c r="U154" s="35"/>
      <c r="V154" s="35"/>
      <c r="W154" s="35"/>
      <c r="X154" s="35"/>
      <c r="Y154" s="35"/>
      <c r="Z154" s="35"/>
      <c r="AA154" s="35"/>
      <c r="AB154" s="35"/>
      <c r="AC154" s="35"/>
      <c r="AD154" s="35"/>
      <c r="AE154" s="35"/>
      <c r="AT154" s="14" t="s">
        <v>275</v>
      </c>
      <c r="AU154" s="14" t="s">
        <v>81</v>
      </c>
    </row>
    <row r="155" s="2" customFormat="1" ht="111.75" customHeight="1">
      <c r="A155" s="35"/>
      <c r="B155" s="36"/>
      <c r="C155" s="222" t="s">
        <v>307</v>
      </c>
      <c r="D155" s="222" t="s">
        <v>269</v>
      </c>
      <c r="E155" s="223" t="s">
        <v>312</v>
      </c>
      <c r="F155" s="224" t="s">
        <v>313</v>
      </c>
      <c r="G155" s="225" t="s">
        <v>302</v>
      </c>
      <c r="H155" s="226">
        <v>1408.4839999999999</v>
      </c>
      <c r="I155" s="227"/>
      <c r="J155" s="228">
        <f>ROUND(I155*H155,2)</f>
        <v>0</v>
      </c>
      <c r="K155" s="224" t="s">
        <v>273</v>
      </c>
      <c r="L155" s="41"/>
      <c r="M155" s="229" t="s">
        <v>1</v>
      </c>
      <c r="N155" s="230"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274</v>
      </c>
      <c r="AT155" s="233" t="s">
        <v>269</v>
      </c>
      <c r="AU155" s="233" t="s">
        <v>81</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274</v>
      </c>
      <c r="BM155" s="233" t="s">
        <v>337</v>
      </c>
    </row>
    <row r="156" s="2" customFormat="1">
      <c r="A156" s="35"/>
      <c r="B156" s="36"/>
      <c r="C156" s="37"/>
      <c r="D156" s="235" t="s">
        <v>275</v>
      </c>
      <c r="E156" s="37"/>
      <c r="F156" s="236" t="s">
        <v>338</v>
      </c>
      <c r="G156" s="37"/>
      <c r="H156" s="37"/>
      <c r="I156" s="237"/>
      <c r="J156" s="37"/>
      <c r="K156" s="37"/>
      <c r="L156" s="41"/>
      <c r="M156" s="238"/>
      <c r="N156" s="239"/>
      <c r="O156" s="88"/>
      <c r="P156" s="88"/>
      <c r="Q156" s="88"/>
      <c r="R156" s="88"/>
      <c r="S156" s="88"/>
      <c r="T156" s="89"/>
      <c r="U156" s="35"/>
      <c r="V156" s="35"/>
      <c r="W156" s="35"/>
      <c r="X156" s="35"/>
      <c r="Y156" s="35"/>
      <c r="Z156" s="35"/>
      <c r="AA156" s="35"/>
      <c r="AB156" s="35"/>
      <c r="AC156" s="35"/>
      <c r="AD156" s="35"/>
      <c r="AE156" s="35"/>
      <c r="AT156" s="14" t="s">
        <v>275</v>
      </c>
      <c r="AU156" s="14" t="s">
        <v>81</v>
      </c>
    </row>
    <row r="157" s="2" customFormat="1" ht="180.75" customHeight="1">
      <c r="A157" s="35"/>
      <c r="B157" s="36"/>
      <c r="C157" s="222" t="s">
        <v>7</v>
      </c>
      <c r="D157" s="222" t="s">
        <v>269</v>
      </c>
      <c r="E157" s="223" t="s">
        <v>339</v>
      </c>
      <c r="F157" s="224" t="s">
        <v>340</v>
      </c>
      <c r="G157" s="225" t="s">
        <v>272</v>
      </c>
      <c r="H157" s="226">
        <v>22</v>
      </c>
      <c r="I157" s="227"/>
      <c r="J157" s="228">
        <f>ROUND(I157*H157,2)</f>
        <v>0</v>
      </c>
      <c r="K157" s="224" t="s">
        <v>273</v>
      </c>
      <c r="L157" s="41"/>
      <c r="M157" s="229" t="s">
        <v>1</v>
      </c>
      <c r="N157" s="230" t="s">
        <v>38</v>
      </c>
      <c r="O157" s="88"/>
      <c r="P157" s="231">
        <f>O157*H157</f>
        <v>0</v>
      </c>
      <c r="Q157" s="231">
        <v>0</v>
      </c>
      <c r="R157" s="231">
        <f>Q157*H157</f>
        <v>0</v>
      </c>
      <c r="S157" s="231">
        <v>0</v>
      </c>
      <c r="T157" s="232">
        <f>S157*H157</f>
        <v>0</v>
      </c>
      <c r="U157" s="35"/>
      <c r="V157" s="35"/>
      <c r="W157" s="35"/>
      <c r="X157" s="35"/>
      <c r="Y157" s="35"/>
      <c r="Z157" s="35"/>
      <c r="AA157" s="35"/>
      <c r="AB157" s="35"/>
      <c r="AC157" s="35"/>
      <c r="AD157" s="35"/>
      <c r="AE157" s="35"/>
      <c r="AR157" s="233" t="s">
        <v>274</v>
      </c>
      <c r="AT157" s="233" t="s">
        <v>269</v>
      </c>
      <c r="AU157" s="233" t="s">
        <v>81</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274</v>
      </c>
      <c r="BM157" s="233" t="s">
        <v>341</v>
      </c>
    </row>
    <row r="158" s="2" customFormat="1">
      <c r="A158" s="35"/>
      <c r="B158" s="36"/>
      <c r="C158" s="37"/>
      <c r="D158" s="235" t="s">
        <v>275</v>
      </c>
      <c r="E158" s="37"/>
      <c r="F158" s="236" t="s">
        <v>342</v>
      </c>
      <c r="G158" s="37"/>
      <c r="H158" s="37"/>
      <c r="I158" s="237"/>
      <c r="J158" s="37"/>
      <c r="K158" s="37"/>
      <c r="L158" s="41"/>
      <c r="M158" s="238"/>
      <c r="N158" s="239"/>
      <c r="O158" s="88"/>
      <c r="P158" s="88"/>
      <c r="Q158" s="88"/>
      <c r="R158" s="88"/>
      <c r="S158" s="88"/>
      <c r="T158" s="89"/>
      <c r="U158" s="35"/>
      <c r="V158" s="35"/>
      <c r="W158" s="35"/>
      <c r="X158" s="35"/>
      <c r="Y158" s="35"/>
      <c r="Z158" s="35"/>
      <c r="AA158" s="35"/>
      <c r="AB158" s="35"/>
      <c r="AC158" s="35"/>
      <c r="AD158" s="35"/>
      <c r="AE158" s="35"/>
      <c r="AT158" s="14" t="s">
        <v>275</v>
      </c>
      <c r="AU158" s="14" t="s">
        <v>81</v>
      </c>
    </row>
    <row r="159" s="2" customFormat="1" ht="180.75" customHeight="1">
      <c r="A159" s="35"/>
      <c r="B159" s="36"/>
      <c r="C159" s="222" t="s">
        <v>310</v>
      </c>
      <c r="D159" s="222" t="s">
        <v>269</v>
      </c>
      <c r="E159" s="223" t="s">
        <v>343</v>
      </c>
      <c r="F159" s="224" t="s">
        <v>344</v>
      </c>
      <c r="G159" s="225" t="s">
        <v>272</v>
      </c>
      <c r="H159" s="226">
        <v>13</v>
      </c>
      <c r="I159" s="227"/>
      <c r="J159" s="228">
        <f>ROUND(I159*H159,2)</f>
        <v>0</v>
      </c>
      <c r="K159" s="224" t="s">
        <v>273</v>
      </c>
      <c r="L159" s="41"/>
      <c r="M159" s="229" t="s">
        <v>1</v>
      </c>
      <c r="N159" s="230" t="s">
        <v>38</v>
      </c>
      <c r="O159" s="88"/>
      <c r="P159" s="231">
        <f>O159*H159</f>
        <v>0</v>
      </c>
      <c r="Q159" s="231">
        <v>0</v>
      </c>
      <c r="R159" s="231">
        <f>Q159*H159</f>
        <v>0</v>
      </c>
      <c r="S159" s="231">
        <v>0</v>
      </c>
      <c r="T159" s="232">
        <f>S159*H159</f>
        <v>0</v>
      </c>
      <c r="U159" s="35"/>
      <c r="V159" s="35"/>
      <c r="W159" s="35"/>
      <c r="X159" s="35"/>
      <c r="Y159" s="35"/>
      <c r="Z159" s="35"/>
      <c r="AA159" s="35"/>
      <c r="AB159" s="35"/>
      <c r="AC159" s="35"/>
      <c r="AD159" s="35"/>
      <c r="AE159" s="35"/>
      <c r="AR159" s="233" t="s">
        <v>274</v>
      </c>
      <c r="AT159" s="233" t="s">
        <v>269</v>
      </c>
      <c r="AU159" s="233" t="s">
        <v>81</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274</v>
      </c>
      <c r="BM159" s="233" t="s">
        <v>345</v>
      </c>
    </row>
    <row r="160" s="2" customFormat="1">
      <c r="A160" s="35"/>
      <c r="B160" s="36"/>
      <c r="C160" s="37"/>
      <c r="D160" s="235" t="s">
        <v>275</v>
      </c>
      <c r="E160" s="37"/>
      <c r="F160" s="236" t="s">
        <v>346</v>
      </c>
      <c r="G160" s="37"/>
      <c r="H160" s="37"/>
      <c r="I160" s="237"/>
      <c r="J160" s="37"/>
      <c r="K160" s="37"/>
      <c r="L160" s="41"/>
      <c r="M160" s="238"/>
      <c r="N160" s="239"/>
      <c r="O160" s="88"/>
      <c r="P160" s="88"/>
      <c r="Q160" s="88"/>
      <c r="R160" s="88"/>
      <c r="S160" s="88"/>
      <c r="T160" s="89"/>
      <c r="U160" s="35"/>
      <c r="V160" s="35"/>
      <c r="W160" s="35"/>
      <c r="X160" s="35"/>
      <c r="Y160" s="35"/>
      <c r="Z160" s="35"/>
      <c r="AA160" s="35"/>
      <c r="AB160" s="35"/>
      <c r="AC160" s="35"/>
      <c r="AD160" s="35"/>
      <c r="AE160" s="35"/>
      <c r="AT160" s="14" t="s">
        <v>275</v>
      </c>
      <c r="AU160" s="14" t="s">
        <v>81</v>
      </c>
    </row>
    <row r="161" s="2" customFormat="1" ht="194.4" customHeight="1">
      <c r="A161" s="35"/>
      <c r="B161" s="36"/>
      <c r="C161" s="222" t="s">
        <v>347</v>
      </c>
      <c r="D161" s="222" t="s">
        <v>269</v>
      </c>
      <c r="E161" s="223" t="s">
        <v>348</v>
      </c>
      <c r="F161" s="224" t="s">
        <v>349</v>
      </c>
      <c r="G161" s="225" t="s">
        <v>272</v>
      </c>
      <c r="H161" s="226">
        <v>71</v>
      </c>
      <c r="I161" s="227"/>
      <c r="J161" s="228">
        <f>ROUND(I161*H161,2)</f>
        <v>0</v>
      </c>
      <c r="K161" s="224" t="s">
        <v>273</v>
      </c>
      <c r="L161" s="41"/>
      <c r="M161" s="229" t="s">
        <v>1</v>
      </c>
      <c r="N161" s="230" t="s">
        <v>38</v>
      </c>
      <c r="O161" s="88"/>
      <c r="P161" s="231">
        <f>O161*H161</f>
        <v>0</v>
      </c>
      <c r="Q161" s="231">
        <v>0</v>
      </c>
      <c r="R161" s="231">
        <f>Q161*H161</f>
        <v>0</v>
      </c>
      <c r="S161" s="231">
        <v>0</v>
      </c>
      <c r="T161" s="232">
        <f>S161*H161</f>
        <v>0</v>
      </c>
      <c r="U161" s="35"/>
      <c r="V161" s="35"/>
      <c r="W161" s="35"/>
      <c r="X161" s="35"/>
      <c r="Y161" s="35"/>
      <c r="Z161" s="35"/>
      <c r="AA161" s="35"/>
      <c r="AB161" s="35"/>
      <c r="AC161" s="35"/>
      <c r="AD161" s="35"/>
      <c r="AE161" s="35"/>
      <c r="AR161" s="233" t="s">
        <v>274</v>
      </c>
      <c r="AT161" s="233" t="s">
        <v>269</v>
      </c>
      <c r="AU161" s="233" t="s">
        <v>81</v>
      </c>
      <c r="AY161" s="14" t="s">
        <v>266</v>
      </c>
      <c r="BE161" s="234">
        <f>IF(N161="základní",J161,0)</f>
        <v>0</v>
      </c>
      <c r="BF161" s="234">
        <f>IF(N161="snížená",J161,0)</f>
        <v>0</v>
      </c>
      <c r="BG161" s="234">
        <f>IF(N161="zákl. přenesená",J161,0)</f>
        <v>0</v>
      </c>
      <c r="BH161" s="234">
        <f>IF(N161="sníž. přenesená",J161,0)</f>
        <v>0</v>
      </c>
      <c r="BI161" s="234">
        <f>IF(N161="nulová",J161,0)</f>
        <v>0</v>
      </c>
      <c r="BJ161" s="14" t="s">
        <v>81</v>
      </c>
      <c r="BK161" s="234">
        <f>ROUND(I161*H161,2)</f>
        <v>0</v>
      </c>
      <c r="BL161" s="14" t="s">
        <v>274</v>
      </c>
      <c r="BM161" s="233" t="s">
        <v>350</v>
      </c>
    </row>
    <row r="162" s="2" customFormat="1">
      <c r="A162" s="35"/>
      <c r="B162" s="36"/>
      <c r="C162" s="37"/>
      <c r="D162" s="235" t="s">
        <v>275</v>
      </c>
      <c r="E162" s="37"/>
      <c r="F162" s="236" t="s">
        <v>351</v>
      </c>
      <c r="G162" s="37"/>
      <c r="H162" s="37"/>
      <c r="I162" s="237"/>
      <c r="J162" s="37"/>
      <c r="K162" s="37"/>
      <c r="L162" s="41"/>
      <c r="M162" s="238"/>
      <c r="N162" s="239"/>
      <c r="O162" s="88"/>
      <c r="P162" s="88"/>
      <c r="Q162" s="88"/>
      <c r="R162" s="88"/>
      <c r="S162" s="88"/>
      <c r="T162" s="89"/>
      <c r="U162" s="35"/>
      <c r="V162" s="35"/>
      <c r="W162" s="35"/>
      <c r="X162" s="35"/>
      <c r="Y162" s="35"/>
      <c r="Z162" s="35"/>
      <c r="AA162" s="35"/>
      <c r="AB162" s="35"/>
      <c r="AC162" s="35"/>
      <c r="AD162" s="35"/>
      <c r="AE162" s="35"/>
      <c r="AT162" s="14" t="s">
        <v>275</v>
      </c>
      <c r="AU162" s="14" t="s">
        <v>81</v>
      </c>
    </row>
    <row r="163" s="2" customFormat="1" ht="194.4" customHeight="1">
      <c r="A163" s="35"/>
      <c r="B163" s="36"/>
      <c r="C163" s="222" t="s">
        <v>314</v>
      </c>
      <c r="D163" s="222" t="s">
        <v>269</v>
      </c>
      <c r="E163" s="223" t="s">
        <v>352</v>
      </c>
      <c r="F163" s="224" t="s">
        <v>353</v>
      </c>
      <c r="G163" s="225" t="s">
        <v>272</v>
      </c>
      <c r="H163" s="226">
        <v>26</v>
      </c>
      <c r="I163" s="227"/>
      <c r="J163" s="228">
        <f>ROUND(I163*H163,2)</f>
        <v>0</v>
      </c>
      <c r="K163" s="224" t="s">
        <v>273</v>
      </c>
      <c r="L163" s="41"/>
      <c r="M163" s="229" t="s">
        <v>1</v>
      </c>
      <c r="N163" s="230" t="s">
        <v>38</v>
      </c>
      <c r="O163" s="88"/>
      <c r="P163" s="231">
        <f>O163*H163</f>
        <v>0</v>
      </c>
      <c r="Q163" s="231">
        <v>0</v>
      </c>
      <c r="R163" s="231">
        <f>Q163*H163</f>
        <v>0</v>
      </c>
      <c r="S163" s="231">
        <v>0</v>
      </c>
      <c r="T163" s="232">
        <f>S163*H163</f>
        <v>0</v>
      </c>
      <c r="U163" s="35"/>
      <c r="V163" s="35"/>
      <c r="W163" s="35"/>
      <c r="X163" s="35"/>
      <c r="Y163" s="35"/>
      <c r="Z163" s="35"/>
      <c r="AA163" s="35"/>
      <c r="AB163" s="35"/>
      <c r="AC163" s="35"/>
      <c r="AD163" s="35"/>
      <c r="AE163" s="35"/>
      <c r="AR163" s="233" t="s">
        <v>274</v>
      </c>
      <c r="AT163" s="233" t="s">
        <v>269</v>
      </c>
      <c r="AU163" s="233" t="s">
        <v>81</v>
      </c>
      <c r="AY163" s="14" t="s">
        <v>266</v>
      </c>
      <c r="BE163" s="234">
        <f>IF(N163="základní",J163,0)</f>
        <v>0</v>
      </c>
      <c r="BF163" s="234">
        <f>IF(N163="snížená",J163,0)</f>
        <v>0</v>
      </c>
      <c r="BG163" s="234">
        <f>IF(N163="zákl. přenesená",J163,0)</f>
        <v>0</v>
      </c>
      <c r="BH163" s="234">
        <f>IF(N163="sníž. přenesená",J163,0)</f>
        <v>0</v>
      </c>
      <c r="BI163" s="234">
        <f>IF(N163="nulová",J163,0)</f>
        <v>0</v>
      </c>
      <c r="BJ163" s="14" t="s">
        <v>81</v>
      </c>
      <c r="BK163" s="234">
        <f>ROUND(I163*H163,2)</f>
        <v>0</v>
      </c>
      <c r="BL163" s="14" t="s">
        <v>274</v>
      </c>
      <c r="BM163" s="233" t="s">
        <v>354</v>
      </c>
    </row>
    <row r="164" s="2" customFormat="1">
      <c r="A164" s="35"/>
      <c r="B164" s="36"/>
      <c r="C164" s="37"/>
      <c r="D164" s="235" t="s">
        <v>275</v>
      </c>
      <c r="E164" s="37"/>
      <c r="F164" s="236" t="s">
        <v>355</v>
      </c>
      <c r="G164" s="37"/>
      <c r="H164" s="37"/>
      <c r="I164" s="237"/>
      <c r="J164" s="37"/>
      <c r="K164" s="37"/>
      <c r="L164" s="41"/>
      <c r="M164" s="238"/>
      <c r="N164" s="239"/>
      <c r="O164" s="88"/>
      <c r="P164" s="88"/>
      <c r="Q164" s="88"/>
      <c r="R164" s="88"/>
      <c r="S164" s="88"/>
      <c r="T164" s="89"/>
      <c r="U164" s="35"/>
      <c r="V164" s="35"/>
      <c r="W164" s="35"/>
      <c r="X164" s="35"/>
      <c r="Y164" s="35"/>
      <c r="Z164" s="35"/>
      <c r="AA164" s="35"/>
      <c r="AB164" s="35"/>
      <c r="AC164" s="35"/>
      <c r="AD164" s="35"/>
      <c r="AE164" s="35"/>
      <c r="AT164" s="14" t="s">
        <v>275</v>
      </c>
      <c r="AU164" s="14" t="s">
        <v>81</v>
      </c>
    </row>
    <row r="165" s="2" customFormat="1" ht="78" customHeight="1">
      <c r="A165" s="35"/>
      <c r="B165" s="36"/>
      <c r="C165" s="222" t="s">
        <v>356</v>
      </c>
      <c r="D165" s="222" t="s">
        <v>269</v>
      </c>
      <c r="E165" s="223" t="s">
        <v>357</v>
      </c>
      <c r="F165" s="224" t="s">
        <v>358</v>
      </c>
      <c r="G165" s="225" t="s">
        <v>272</v>
      </c>
      <c r="H165" s="226">
        <v>1000</v>
      </c>
      <c r="I165" s="227"/>
      <c r="J165" s="228">
        <f>ROUND(I165*H165,2)</f>
        <v>0</v>
      </c>
      <c r="K165" s="224" t="s">
        <v>273</v>
      </c>
      <c r="L165" s="41"/>
      <c r="M165" s="229" t="s">
        <v>1</v>
      </c>
      <c r="N165" s="230" t="s">
        <v>38</v>
      </c>
      <c r="O165" s="88"/>
      <c r="P165" s="231">
        <f>O165*H165</f>
        <v>0</v>
      </c>
      <c r="Q165" s="231">
        <v>0</v>
      </c>
      <c r="R165" s="231">
        <f>Q165*H165</f>
        <v>0</v>
      </c>
      <c r="S165" s="231">
        <v>0</v>
      </c>
      <c r="T165" s="232">
        <f>S165*H165</f>
        <v>0</v>
      </c>
      <c r="U165" s="35"/>
      <c r="V165" s="35"/>
      <c r="W165" s="35"/>
      <c r="X165" s="35"/>
      <c r="Y165" s="35"/>
      <c r="Z165" s="35"/>
      <c r="AA165" s="35"/>
      <c r="AB165" s="35"/>
      <c r="AC165" s="35"/>
      <c r="AD165" s="35"/>
      <c r="AE165" s="35"/>
      <c r="AR165" s="233" t="s">
        <v>274</v>
      </c>
      <c r="AT165" s="233" t="s">
        <v>269</v>
      </c>
      <c r="AU165" s="233" t="s">
        <v>81</v>
      </c>
      <c r="AY165" s="14" t="s">
        <v>266</v>
      </c>
      <c r="BE165" s="234">
        <f>IF(N165="základní",J165,0)</f>
        <v>0</v>
      </c>
      <c r="BF165" s="234">
        <f>IF(N165="snížená",J165,0)</f>
        <v>0</v>
      </c>
      <c r="BG165" s="234">
        <f>IF(N165="zákl. přenesená",J165,0)</f>
        <v>0</v>
      </c>
      <c r="BH165" s="234">
        <f>IF(N165="sníž. přenesená",J165,0)</f>
        <v>0</v>
      </c>
      <c r="BI165" s="234">
        <f>IF(N165="nulová",J165,0)</f>
        <v>0</v>
      </c>
      <c r="BJ165" s="14" t="s">
        <v>81</v>
      </c>
      <c r="BK165" s="234">
        <f>ROUND(I165*H165,2)</f>
        <v>0</v>
      </c>
      <c r="BL165" s="14" t="s">
        <v>274</v>
      </c>
      <c r="BM165" s="233" t="s">
        <v>359</v>
      </c>
    </row>
    <row r="166" s="2" customFormat="1">
      <c r="A166" s="35"/>
      <c r="B166" s="36"/>
      <c r="C166" s="37"/>
      <c r="D166" s="235" t="s">
        <v>275</v>
      </c>
      <c r="E166" s="37"/>
      <c r="F166" s="236" t="s">
        <v>360</v>
      </c>
      <c r="G166" s="37"/>
      <c r="H166" s="37"/>
      <c r="I166" s="237"/>
      <c r="J166" s="37"/>
      <c r="K166" s="37"/>
      <c r="L166" s="41"/>
      <c r="M166" s="238"/>
      <c r="N166" s="239"/>
      <c r="O166" s="88"/>
      <c r="P166" s="88"/>
      <c r="Q166" s="88"/>
      <c r="R166" s="88"/>
      <c r="S166" s="88"/>
      <c r="T166" s="89"/>
      <c r="U166" s="35"/>
      <c r="V166" s="35"/>
      <c r="W166" s="35"/>
      <c r="X166" s="35"/>
      <c r="Y166" s="35"/>
      <c r="Z166" s="35"/>
      <c r="AA166" s="35"/>
      <c r="AB166" s="35"/>
      <c r="AC166" s="35"/>
      <c r="AD166" s="35"/>
      <c r="AE166" s="35"/>
      <c r="AT166" s="14" t="s">
        <v>275</v>
      </c>
      <c r="AU166" s="14" t="s">
        <v>81</v>
      </c>
    </row>
    <row r="167" s="2" customFormat="1" ht="78" customHeight="1">
      <c r="A167" s="35"/>
      <c r="B167" s="36"/>
      <c r="C167" s="222" t="s">
        <v>319</v>
      </c>
      <c r="D167" s="222" t="s">
        <v>269</v>
      </c>
      <c r="E167" s="223" t="s">
        <v>361</v>
      </c>
      <c r="F167" s="224" t="s">
        <v>362</v>
      </c>
      <c r="G167" s="225" t="s">
        <v>272</v>
      </c>
      <c r="H167" s="226">
        <v>1000</v>
      </c>
      <c r="I167" s="227"/>
      <c r="J167" s="228">
        <f>ROUND(I167*H167,2)</f>
        <v>0</v>
      </c>
      <c r="K167" s="224" t="s">
        <v>273</v>
      </c>
      <c r="L167" s="41"/>
      <c r="M167" s="229" t="s">
        <v>1</v>
      </c>
      <c r="N167" s="230" t="s">
        <v>38</v>
      </c>
      <c r="O167" s="88"/>
      <c r="P167" s="231">
        <f>O167*H167</f>
        <v>0</v>
      </c>
      <c r="Q167" s="231">
        <v>0</v>
      </c>
      <c r="R167" s="231">
        <f>Q167*H167</f>
        <v>0</v>
      </c>
      <c r="S167" s="231">
        <v>0</v>
      </c>
      <c r="T167" s="232">
        <f>S167*H167</f>
        <v>0</v>
      </c>
      <c r="U167" s="35"/>
      <c r="V167" s="35"/>
      <c r="W167" s="35"/>
      <c r="X167" s="35"/>
      <c r="Y167" s="35"/>
      <c r="Z167" s="35"/>
      <c r="AA167" s="35"/>
      <c r="AB167" s="35"/>
      <c r="AC167" s="35"/>
      <c r="AD167" s="35"/>
      <c r="AE167" s="35"/>
      <c r="AR167" s="233" t="s">
        <v>274</v>
      </c>
      <c r="AT167" s="233" t="s">
        <v>269</v>
      </c>
      <c r="AU167" s="233" t="s">
        <v>81</v>
      </c>
      <c r="AY167" s="14" t="s">
        <v>266</v>
      </c>
      <c r="BE167" s="234">
        <f>IF(N167="základní",J167,0)</f>
        <v>0</v>
      </c>
      <c r="BF167" s="234">
        <f>IF(N167="snížená",J167,0)</f>
        <v>0</v>
      </c>
      <c r="BG167" s="234">
        <f>IF(N167="zákl. přenesená",J167,0)</f>
        <v>0</v>
      </c>
      <c r="BH167" s="234">
        <f>IF(N167="sníž. přenesená",J167,0)</f>
        <v>0</v>
      </c>
      <c r="BI167" s="234">
        <f>IF(N167="nulová",J167,0)</f>
        <v>0</v>
      </c>
      <c r="BJ167" s="14" t="s">
        <v>81</v>
      </c>
      <c r="BK167" s="234">
        <f>ROUND(I167*H167,2)</f>
        <v>0</v>
      </c>
      <c r="BL167" s="14" t="s">
        <v>274</v>
      </c>
      <c r="BM167" s="233" t="s">
        <v>363</v>
      </c>
    </row>
    <row r="168" s="2" customFormat="1">
      <c r="A168" s="35"/>
      <c r="B168" s="36"/>
      <c r="C168" s="37"/>
      <c r="D168" s="235" t="s">
        <v>275</v>
      </c>
      <c r="E168" s="37"/>
      <c r="F168" s="236" t="s">
        <v>364</v>
      </c>
      <c r="G168" s="37"/>
      <c r="H168" s="37"/>
      <c r="I168" s="237"/>
      <c r="J168" s="37"/>
      <c r="K168" s="37"/>
      <c r="L168" s="41"/>
      <c r="M168" s="238"/>
      <c r="N168" s="239"/>
      <c r="O168" s="88"/>
      <c r="P168" s="88"/>
      <c r="Q168" s="88"/>
      <c r="R168" s="88"/>
      <c r="S168" s="88"/>
      <c r="T168" s="89"/>
      <c r="U168" s="35"/>
      <c r="V168" s="35"/>
      <c r="W168" s="35"/>
      <c r="X168" s="35"/>
      <c r="Y168" s="35"/>
      <c r="Z168" s="35"/>
      <c r="AA168" s="35"/>
      <c r="AB168" s="35"/>
      <c r="AC168" s="35"/>
      <c r="AD168" s="35"/>
      <c r="AE168" s="35"/>
      <c r="AT168" s="14" t="s">
        <v>275</v>
      </c>
      <c r="AU168" s="14" t="s">
        <v>81</v>
      </c>
    </row>
    <row r="169" s="2" customFormat="1" ht="66.75" customHeight="1">
      <c r="A169" s="35"/>
      <c r="B169" s="36"/>
      <c r="C169" s="222" t="s">
        <v>365</v>
      </c>
      <c r="D169" s="222" t="s">
        <v>269</v>
      </c>
      <c r="E169" s="223" t="s">
        <v>366</v>
      </c>
      <c r="F169" s="224" t="s">
        <v>367</v>
      </c>
      <c r="G169" s="225" t="s">
        <v>272</v>
      </c>
      <c r="H169" s="226">
        <v>5000</v>
      </c>
      <c r="I169" s="227"/>
      <c r="J169" s="228">
        <f>ROUND(I169*H169,2)</f>
        <v>0</v>
      </c>
      <c r="K169" s="224" t="s">
        <v>273</v>
      </c>
      <c r="L169" s="41"/>
      <c r="M169" s="229" t="s">
        <v>1</v>
      </c>
      <c r="N169" s="230" t="s">
        <v>38</v>
      </c>
      <c r="O169" s="88"/>
      <c r="P169" s="231">
        <f>O169*H169</f>
        <v>0</v>
      </c>
      <c r="Q169" s="231">
        <v>0</v>
      </c>
      <c r="R169" s="231">
        <f>Q169*H169</f>
        <v>0</v>
      </c>
      <c r="S169" s="231">
        <v>0</v>
      </c>
      <c r="T169" s="232">
        <f>S169*H169</f>
        <v>0</v>
      </c>
      <c r="U169" s="35"/>
      <c r="V169" s="35"/>
      <c r="W169" s="35"/>
      <c r="X169" s="35"/>
      <c r="Y169" s="35"/>
      <c r="Z169" s="35"/>
      <c r="AA169" s="35"/>
      <c r="AB169" s="35"/>
      <c r="AC169" s="35"/>
      <c r="AD169" s="35"/>
      <c r="AE169" s="35"/>
      <c r="AR169" s="233" t="s">
        <v>274</v>
      </c>
      <c r="AT169" s="233" t="s">
        <v>269</v>
      </c>
      <c r="AU169" s="233" t="s">
        <v>81</v>
      </c>
      <c r="AY169" s="14" t="s">
        <v>266</v>
      </c>
      <c r="BE169" s="234">
        <f>IF(N169="základní",J169,0)</f>
        <v>0</v>
      </c>
      <c r="BF169" s="234">
        <f>IF(N169="snížená",J169,0)</f>
        <v>0</v>
      </c>
      <c r="BG169" s="234">
        <f>IF(N169="zákl. přenesená",J169,0)</f>
        <v>0</v>
      </c>
      <c r="BH169" s="234">
        <f>IF(N169="sníž. přenesená",J169,0)</f>
        <v>0</v>
      </c>
      <c r="BI169" s="234">
        <f>IF(N169="nulová",J169,0)</f>
        <v>0</v>
      </c>
      <c r="BJ169" s="14" t="s">
        <v>81</v>
      </c>
      <c r="BK169" s="234">
        <f>ROUND(I169*H169,2)</f>
        <v>0</v>
      </c>
      <c r="BL169" s="14" t="s">
        <v>274</v>
      </c>
      <c r="BM169" s="233" t="s">
        <v>368</v>
      </c>
    </row>
    <row r="170" s="2" customFormat="1">
      <c r="A170" s="35"/>
      <c r="B170" s="36"/>
      <c r="C170" s="37"/>
      <c r="D170" s="235" t="s">
        <v>275</v>
      </c>
      <c r="E170" s="37"/>
      <c r="F170" s="236" t="s">
        <v>369</v>
      </c>
      <c r="G170" s="37"/>
      <c r="H170" s="37"/>
      <c r="I170" s="237"/>
      <c r="J170" s="37"/>
      <c r="K170" s="37"/>
      <c r="L170" s="41"/>
      <c r="M170" s="238"/>
      <c r="N170" s="239"/>
      <c r="O170" s="88"/>
      <c r="P170" s="88"/>
      <c r="Q170" s="88"/>
      <c r="R170" s="88"/>
      <c r="S170" s="88"/>
      <c r="T170" s="89"/>
      <c r="U170" s="35"/>
      <c r="V170" s="35"/>
      <c r="W170" s="35"/>
      <c r="X170" s="35"/>
      <c r="Y170" s="35"/>
      <c r="Z170" s="35"/>
      <c r="AA170" s="35"/>
      <c r="AB170" s="35"/>
      <c r="AC170" s="35"/>
      <c r="AD170" s="35"/>
      <c r="AE170" s="35"/>
      <c r="AT170" s="14" t="s">
        <v>275</v>
      </c>
      <c r="AU170" s="14" t="s">
        <v>81</v>
      </c>
    </row>
    <row r="171" s="2" customFormat="1" ht="66.75" customHeight="1">
      <c r="A171" s="35"/>
      <c r="B171" s="36"/>
      <c r="C171" s="222" t="s">
        <v>370</v>
      </c>
      <c r="D171" s="222" t="s">
        <v>269</v>
      </c>
      <c r="E171" s="223" t="s">
        <v>371</v>
      </c>
      <c r="F171" s="224" t="s">
        <v>372</v>
      </c>
      <c r="G171" s="225" t="s">
        <v>272</v>
      </c>
      <c r="H171" s="226">
        <v>100</v>
      </c>
      <c r="I171" s="227"/>
      <c r="J171" s="228">
        <f>ROUND(I171*H171,2)</f>
        <v>0</v>
      </c>
      <c r="K171" s="224" t="s">
        <v>273</v>
      </c>
      <c r="L171" s="41"/>
      <c r="M171" s="229" t="s">
        <v>1</v>
      </c>
      <c r="N171" s="230" t="s">
        <v>38</v>
      </c>
      <c r="O171" s="88"/>
      <c r="P171" s="231">
        <f>O171*H171</f>
        <v>0</v>
      </c>
      <c r="Q171" s="231">
        <v>0</v>
      </c>
      <c r="R171" s="231">
        <f>Q171*H171</f>
        <v>0</v>
      </c>
      <c r="S171" s="231">
        <v>0</v>
      </c>
      <c r="T171" s="232">
        <f>S171*H171</f>
        <v>0</v>
      </c>
      <c r="U171" s="35"/>
      <c r="V171" s="35"/>
      <c r="W171" s="35"/>
      <c r="X171" s="35"/>
      <c r="Y171" s="35"/>
      <c r="Z171" s="35"/>
      <c r="AA171" s="35"/>
      <c r="AB171" s="35"/>
      <c r="AC171" s="35"/>
      <c r="AD171" s="35"/>
      <c r="AE171" s="35"/>
      <c r="AR171" s="233" t="s">
        <v>274</v>
      </c>
      <c r="AT171" s="233" t="s">
        <v>269</v>
      </c>
      <c r="AU171" s="233" t="s">
        <v>81</v>
      </c>
      <c r="AY171" s="14" t="s">
        <v>266</v>
      </c>
      <c r="BE171" s="234">
        <f>IF(N171="základní",J171,0)</f>
        <v>0</v>
      </c>
      <c r="BF171" s="234">
        <f>IF(N171="snížená",J171,0)</f>
        <v>0</v>
      </c>
      <c r="BG171" s="234">
        <f>IF(N171="zákl. přenesená",J171,0)</f>
        <v>0</v>
      </c>
      <c r="BH171" s="234">
        <f>IF(N171="sníž. přenesená",J171,0)</f>
        <v>0</v>
      </c>
      <c r="BI171" s="234">
        <f>IF(N171="nulová",J171,0)</f>
        <v>0</v>
      </c>
      <c r="BJ171" s="14" t="s">
        <v>81</v>
      </c>
      <c r="BK171" s="234">
        <f>ROUND(I171*H171,2)</f>
        <v>0</v>
      </c>
      <c r="BL171" s="14" t="s">
        <v>274</v>
      </c>
      <c r="BM171" s="233" t="s">
        <v>373</v>
      </c>
    </row>
    <row r="172" s="2" customFormat="1">
      <c r="A172" s="35"/>
      <c r="B172" s="36"/>
      <c r="C172" s="37"/>
      <c r="D172" s="235" t="s">
        <v>275</v>
      </c>
      <c r="E172" s="37"/>
      <c r="F172" s="236" t="s">
        <v>374</v>
      </c>
      <c r="G172" s="37"/>
      <c r="H172" s="37"/>
      <c r="I172" s="237"/>
      <c r="J172" s="37"/>
      <c r="K172" s="37"/>
      <c r="L172" s="41"/>
      <c r="M172" s="238"/>
      <c r="N172" s="239"/>
      <c r="O172" s="88"/>
      <c r="P172" s="88"/>
      <c r="Q172" s="88"/>
      <c r="R172" s="88"/>
      <c r="S172" s="88"/>
      <c r="T172" s="89"/>
      <c r="U172" s="35"/>
      <c r="V172" s="35"/>
      <c r="W172" s="35"/>
      <c r="X172" s="35"/>
      <c r="Y172" s="35"/>
      <c r="Z172" s="35"/>
      <c r="AA172" s="35"/>
      <c r="AB172" s="35"/>
      <c r="AC172" s="35"/>
      <c r="AD172" s="35"/>
      <c r="AE172" s="35"/>
      <c r="AT172" s="14" t="s">
        <v>275</v>
      </c>
      <c r="AU172" s="14" t="s">
        <v>81</v>
      </c>
    </row>
    <row r="173" s="2" customFormat="1" ht="90" customHeight="1">
      <c r="A173" s="35"/>
      <c r="B173" s="36"/>
      <c r="C173" s="222" t="s">
        <v>375</v>
      </c>
      <c r="D173" s="222" t="s">
        <v>269</v>
      </c>
      <c r="E173" s="223" t="s">
        <v>376</v>
      </c>
      <c r="F173" s="224" t="s">
        <v>377</v>
      </c>
      <c r="G173" s="225" t="s">
        <v>302</v>
      </c>
      <c r="H173" s="226">
        <v>87.298000000000002</v>
      </c>
      <c r="I173" s="227"/>
      <c r="J173" s="228">
        <f>ROUND(I173*H173,2)</f>
        <v>0</v>
      </c>
      <c r="K173" s="224" t="s">
        <v>273</v>
      </c>
      <c r="L173" s="41"/>
      <c r="M173" s="229" t="s">
        <v>1</v>
      </c>
      <c r="N173" s="230" t="s">
        <v>38</v>
      </c>
      <c r="O173" s="88"/>
      <c r="P173" s="231">
        <f>O173*H173</f>
        <v>0</v>
      </c>
      <c r="Q173" s="231">
        <v>0</v>
      </c>
      <c r="R173" s="231">
        <f>Q173*H173</f>
        <v>0</v>
      </c>
      <c r="S173" s="231">
        <v>0</v>
      </c>
      <c r="T173" s="232">
        <f>S173*H173</f>
        <v>0</v>
      </c>
      <c r="U173" s="35"/>
      <c r="V173" s="35"/>
      <c r="W173" s="35"/>
      <c r="X173" s="35"/>
      <c r="Y173" s="35"/>
      <c r="Z173" s="35"/>
      <c r="AA173" s="35"/>
      <c r="AB173" s="35"/>
      <c r="AC173" s="35"/>
      <c r="AD173" s="35"/>
      <c r="AE173" s="35"/>
      <c r="AR173" s="233" t="s">
        <v>274</v>
      </c>
      <c r="AT173" s="233" t="s">
        <v>269</v>
      </c>
      <c r="AU173" s="233" t="s">
        <v>81</v>
      </c>
      <c r="AY173" s="14" t="s">
        <v>266</v>
      </c>
      <c r="BE173" s="234">
        <f>IF(N173="základní",J173,0)</f>
        <v>0</v>
      </c>
      <c r="BF173" s="234">
        <f>IF(N173="snížená",J173,0)</f>
        <v>0</v>
      </c>
      <c r="BG173" s="234">
        <f>IF(N173="zákl. přenesená",J173,0)</f>
        <v>0</v>
      </c>
      <c r="BH173" s="234">
        <f>IF(N173="sníž. přenesená",J173,0)</f>
        <v>0</v>
      </c>
      <c r="BI173" s="234">
        <f>IF(N173="nulová",J173,0)</f>
        <v>0</v>
      </c>
      <c r="BJ173" s="14" t="s">
        <v>81</v>
      </c>
      <c r="BK173" s="234">
        <f>ROUND(I173*H173,2)</f>
        <v>0</v>
      </c>
      <c r="BL173" s="14" t="s">
        <v>274</v>
      </c>
      <c r="BM173" s="233" t="s">
        <v>378</v>
      </c>
    </row>
    <row r="174" s="2" customFormat="1">
      <c r="A174" s="35"/>
      <c r="B174" s="36"/>
      <c r="C174" s="37"/>
      <c r="D174" s="235" t="s">
        <v>275</v>
      </c>
      <c r="E174" s="37"/>
      <c r="F174" s="236" t="s">
        <v>379</v>
      </c>
      <c r="G174" s="37"/>
      <c r="H174" s="37"/>
      <c r="I174" s="237"/>
      <c r="J174" s="37"/>
      <c r="K174" s="37"/>
      <c r="L174" s="41"/>
      <c r="M174" s="238"/>
      <c r="N174" s="239"/>
      <c r="O174" s="88"/>
      <c r="P174" s="88"/>
      <c r="Q174" s="88"/>
      <c r="R174" s="88"/>
      <c r="S174" s="88"/>
      <c r="T174" s="89"/>
      <c r="U174" s="35"/>
      <c r="V174" s="35"/>
      <c r="W174" s="35"/>
      <c r="X174" s="35"/>
      <c r="Y174" s="35"/>
      <c r="Z174" s="35"/>
      <c r="AA174" s="35"/>
      <c r="AB174" s="35"/>
      <c r="AC174" s="35"/>
      <c r="AD174" s="35"/>
      <c r="AE174" s="35"/>
      <c r="AT174" s="14" t="s">
        <v>275</v>
      </c>
      <c r="AU174" s="14" t="s">
        <v>81</v>
      </c>
    </row>
    <row r="175" s="2" customFormat="1" ht="114.9" customHeight="1">
      <c r="A175" s="35"/>
      <c r="B175" s="36"/>
      <c r="C175" s="222" t="s">
        <v>324</v>
      </c>
      <c r="D175" s="222" t="s">
        <v>269</v>
      </c>
      <c r="E175" s="223" t="s">
        <v>380</v>
      </c>
      <c r="F175" s="224" t="s">
        <v>381</v>
      </c>
      <c r="G175" s="225" t="s">
        <v>302</v>
      </c>
      <c r="H175" s="226">
        <v>87.298000000000002</v>
      </c>
      <c r="I175" s="227"/>
      <c r="J175" s="228">
        <f>ROUND(I175*H175,2)</f>
        <v>0</v>
      </c>
      <c r="K175" s="224" t="s">
        <v>273</v>
      </c>
      <c r="L175" s="41"/>
      <c r="M175" s="229" t="s">
        <v>1</v>
      </c>
      <c r="N175" s="230" t="s">
        <v>38</v>
      </c>
      <c r="O175" s="88"/>
      <c r="P175" s="231">
        <f>O175*H175</f>
        <v>0</v>
      </c>
      <c r="Q175" s="231">
        <v>0</v>
      </c>
      <c r="R175" s="231">
        <f>Q175*H175</f>
        <v>0</v>
      </c>
      <c r="S175" s="231">
        <v>0</v>
      </c>
      <c r="T175" s="232">
        <f>S175*H175</f>
        <v>0</v>
      </c>
      <c r="U175" s="35"/>
      <c r="V175" s="35"/>
      <c r="W175" s="35"/>
      <c r="X175" s="35"/>
      <c r="Y175" s="35"/>
      <c r="Z175" s="35"/>
      <c r="AA175" s="35"/>
      <c r="AB175" s="35"/>
      <c r="AC175" s="35"/>
      <c r="AD175" s="35"/>
      <c r="AE175" s="35"/>
      <c r="AR175" s="233" t="s">
        <v>274</v>
      </c>
      <c r="AT175" s="233" t="s">
        <v>269</v>
      </c>
      <c r="AU175" s="233" t="s">
        <v>81</v>
      </c>
      <c r="AY175" s="14" t="s">
        <v>266</v>
      </c>
      <c r="BE175" s="234">
        <f>IF(N175="základní",J175,0)</f>
        <v>0</v>
      </c>
      <c r="BF175" s="234">
        <f>IF(N175="snížená",J175,0)</f>
        <v>0</v>
      </c>
      <c r="BG175" s="234">
        <f>IF(N175="zákl. přenesená",J175,0)</f>
        <v>0</v>
      </c>
      <c r="BH175" s="234">
        <f>IF(N175="sníž. přenesená",J175,0)</f>
        <v>0</v>
      </c>
      <c r="BI175" s="234">
        <f>IF(N175="nulová",J175,0)</f>
        <v>0</v>
      </c>
      <c r="BJ175" s="14" t="s">
        <v>81</v>
      </c>
      <c r="BK175" s="234">
        <f>ROUND(I175*H175,2)</f>
        <v>0</v>
      </c>
      <c r="BL175" s="14" t="s">
        <v>274</v>
      </c>
      <c r="BM175" s="233" t="s">
        <v>382</v>
      </c>
    </row>
    <row r="176" s="2" customFormat="1">
      <c r="A176" s="35"/>
      <c r="B176" s="36"/>
      <c r="C176" s="37"/>
      <c r="D176" s="235" t="s">
        <v>275</v>
      </c>
      <c r="E176" s="37"/>
      <c r="F176" s="236" t="s">
        <v>383</v>
      </c>
      <c r="G176" s="37"/>
      <c r="H176" s="37"/>
      <c r="I176" s="237"/>
      <c r="J176" s="37"/>
      <c r="K176" s="37"/>
      <c r="L176" s="41"/>
      <c r="M176" s="238"/>
      <c r="N176" s="239"/>
      <c r="O176" s="88"/>
      <c r="P176" s="88"/>
      <c r="Q176" s="88"/>
      <c r="R176" s="88"/>
      <c r="S176" s="88"/>
      <c r="T176" s="89"/>
      <c r="U176" s="35"/>
      <c r="V176" s="35"/>
      <c r="W176" s="35"/>
      <c r="X176" s="35"/>
      <c r="Y176" s="35"/>
      <c r="Z176" s="35"/>
      <c r="AA176" s="35"/>
      <c r="AB176" s="35"/>
      <c r="AC176" s="35"/>
      <c r="AD176" s="35"/>
      <c r="AE176" s="35"/>
      <c r="AT176" s="14" t="s">
        <v>275</v>
      </c>
      <c r="AU176" s="14" t="s">
        <v>81</v>
      </c>
    </row>
    <row r="177" s="2" customFormat="1" ht="90" customHeight="1">
      <c r="A177" s="35"/>
      <c r="B177" s="36"/>
      <c r="C177" s="222" t="s">
        <v>384</v>
      </c>
      <c r="D177" s="222" t="s">
        <v>269</v>
      </c>
      <c r="E177" s="223" t="s">
        <v>376</v>
      </c>
      <c r="F177" s="224" t="s">
        <v>377</v>
      </c>
      <c r="G177" s="225" t="s">
        <v>302</v>
      </c>
      <c r="H177" s="226">
        <v>87.298000000000002</v>
      </c>
      <c r="I177" s="227"/>
      <c r="J177" s="228">
        <f>ROUND(I177*H177,2)</f>
        <v>0</v>
      </c>
      <c r="K177" s="224" t="s">
        <v>273</v>
      </c>
      <c r="L177" s="41"/>
      <c r="M177" s="229" t="s">
        <v>1</v>
      </c>
      <c r="N177" s="230" t="s">
        <v>38</v>
      </c>
      <c r="O177" s="88"/>
      <c r="P177" s="231">
        <f>O177*H177</f>
        <v>0</v>
      </c>
      <c r="Q177" s="231">
        <v>0</v>
      </c>
      <c r="R177" s="231">
        <f>Q177*H177</f>
        <v>0</v>
      </c>
      <c r="S177" s="231">
        <v>0</v>
      </c>
      <c r="T177" s="232">
        <f>S177*H177</f>
        <v>0</v>
      </c>
      <c r="U177" s="35"/>
      <c r="V177" s="35"/>
      <c r="W177" s="35"/>
      <c r="X177" s="35"/>
      <c r="Y177" s="35"/>
      <c r="Z177" s="35"/>
      <c r="AA177" s="35"/>
      <c r="AB177" s="35"/>
      <c r="AC177" s="35"/>
      <c r="AD177" s="35"/>
      <c r="AE177" s="35"/>
      <c r="AR177" s="233" t="s">
        <v>274</v>
      </c>
      <c r="AT177" s="233" t="s">
        <v>269</v>
      </c>
      <c r="AU177" s="233" t="s">
        <v>81</v>
      </c>
      <c r="AY177" s="14" t="s">
        <v>266</v>
      </c>
      <c r="BE177" s="234">
        <f>IF(N177="základní",J177,0)</f>
        <v>0</v>
      </c>
      <c r="BF177" s="234">
        <f>IF(N177="snížená",J177,0)</f>
        <v>0</v>
      </c>
      <c r="BG177" s="234">
        <f>IF(N177="zákl. přenesená",J177,0)</f>
        <v>0</v>
      </c>
      <c r="BH177" s="234">
        <f>IF(N177="sníž. přenesená",J177,0)</f>
        <v>0</v>
      </c>
      <c r="BI177" s="234">
        <f>IF(N177="nulová",J177,0)</f>
        <v>0</v>
      </c>
      <c r="BJ177" s="14" t="s">
        <v>81</v>
      </c>
      <c r="BK177" s="234">
        <f>ROUND(I177*H177,2)</f>
        <v>0</v>
      </c>
      <c r="BL177" s="14" t="s">
        <v>274</v>
      </c>
      <c r="BM177" s="233" t="s">
        <v>385</v>
      </c>
    </row>
    <row r="178" s="2" customFormat="1">
      <c r="A178" s="35"/>
      <c r="B178" s="36"/>
      <c r="C178" s="37"/>
      <c r="D178" s="235" t="s">
        <v>275</v>
      </c>
      <c r="E178" s="37"/>
      <c r="F178" s="236" t="s">
        <v>386</v>
      </c>
      <c r="G178" s="37"/>
      <c r="H178" s="37"/>
      <c r="I178" s="237"/>
      <c r="J178" s="37"/>
      <c r="K178" s="37"/>
      <c r="L178" s="41"/>
      <c r="M178" s="238"/>
      <c r="N178" s="239"/>
      <c r="O178" s="88"/>
      <c r="P178" s="88"/>
      <c r="Q178" s="88"/>
      <c r="R178" s="88"/>
      <c r="S178" s="88"/>
      <c r="T178" s="89"/>
      <c r="U178" s="35"/>
      <c r="V178" s="35"/>
      <c r="W178" s="35"/>
      <c r="X178" s="35"/>
      <c r="Y178" s="35"/>
      <c r="Z178" s="35"/>
      <c r="AA178" s="35"/>
      <c r="AB178" s="35"/>
      <c r="AC178" s="35"/>
      <c r="AD178" s="35"/>
      <c r="AE178" s="35"/>
      <c r="AT178" s="14" t="s">
        <v>275</v>
      </c>
      <c r="AU178" s="14" t="s">
        <v>81</v>
      </c>
    </row>
    <row r="179" s="2" customFormat="1" ht="114.9" customHeight="1">
      <c r="A179" s="35"/>
      <c r="B179" s="36"/>
      <c r="C179" s="222" t="s">
        <v>384</v>
      </c>
      <c r="D179" s="222" t="s">
        <v>269</v>
      </c>
      <c r="E179" s="223" t="s">
        <v>380</v>
      </c>
      <c r="F179" s="224" t="s">
        <v>381</v>
      </c>
      <c r="G179" s="225" t="s">
        <v>302</v>
      </c>
      <c r="H179" s="226">
        <v>87.298000000000002</v>
      </c>
      <c r="I179" s="227"/>
      <c r="J179" s="228">
        <f>ROUND(I179*H179,2)</f>
        <v>0</v>
      </c>
      <c r="K179" s="224" t="s">
        <v>273</v>
      </c>
      <c r="L179" s="41"/>
      <c r="M179" s="229" t="s">
        <v>1</v>
      </c>
      <c r="N179" s="230" t="s">
        <v>38</v>
      </c>
      <c r="O179" s="88"/>
      <c r="P179" s="231">
        <f>O179*H179</f>
        <v>0</v>
      </c>
      <c r="Q179" s="231">
        <v>0</v>
      </c>
      <c r="R179" s="231">
        <f>Q179*H179</f>
        <v>0</v>
      </c>
      <c r="S179" s="231">
        <v>0</v>
      </c>
      <c r="T179" s="232">
        <f>S179*H179</f>
        <v>0</v>
      </c>
      <c r="U179" s="35"/>
      <c r="V179" s="35"/>
      <c r="W179" s="35"/>
      <c r="X179" s="35"/>
      <c r="Y179" s="35"/>
      <c r="Z179" s="35"/>
      <c r="AA179" s="35"/>
      <c r="AB179" s="35"/>
      <c r="AC179" s="35"/>
      <c r="AD179" s="35"/>
      <c r="AE179" s="35"/>
      <c r="AR179" s="233" t="s">
        <v>274</v>
      </c>
      <c r="AT179" s="233" t="s">
        <v>269</v>
      </c>
      <c r="AU179" s="233" t="s">
        <v>81</v>
      </c>
      <c r="AY179" s="14" t="s">
        <v>266</v>
      </c>
      <c r="BE179" s="234">
        <f>IF(N179="základní",J179,0)</f>
        <v>0</v>
      </c>
      <c r="BF179" s="234">
        <f>IF(N179="snížená",J179,0)</f>
        <v>0</v>
      </c>
      <c r="BG179" s="234">
        <f>IF(N179="zákl. přenesená",J179,0)</f>
        <v>0</v>
      </c>
      <c r="BH179" s="234">
        <f>IF(N179="sníž. přenesená",J179,0)</f>
        <v>0</v>
      </c>
      <c r="BI179" s="234">
        <f>IF(N179="nulová",J179,0)</f>
        <v>0</v>
      </c>
      <c r="BJ179" s="14" t="s">
        <v>81</v>
      </c>
      <c r="BK179" s="234">
        <f>ROUND(I179*H179,2)</f>
        <v>0</v>
      </c>
      <c r="BL179" s="14" t="s">
        <v>274</v>
      </c>
      <c r="BM179" s="233" t="s">
        <v>387</v>
      </c>
    </row>
    <row r="180" s="2" customFormat="1">
      <c r="A180" s="35"/>
      <c r="B180" s="36"/>
      <c r="C180" s="37"/>
      <c r="D180" s="235" t="s">
        <v>275</v>
      </c>
      <c r="E180" s="37"/>
      <c r="F180" s="236" t="s">
        <v>388</v>
      </c>
      <c r="G180" s="37"/>
      <c r="H180" s="37"/>
      <c r="I180" s="237"/>
      <c r="J180" s="37"/>
      <c r="K180" s="37"/>
      <c r="L180" s="41"/>
      <c r="M180" s="238"/>
      <c r="N180" s="239"/>
      <c r="O180" s="88"/>
      <c r="P180" s="88"/>
      <c r="Q180" s="88"/>
      <c r="R180" s="88"/>
      <c r="S180" s="88"/>
      <c r="T180" s="89"/>
      <c r="U180" s="35"/>
      <c r="V180" s="35"/>
      <c r="W180" s="35"/>
      <c r="X180" s="35"/>
      <c r="Y180" s="35"/>
      <c r="Z180" s="35"/>
      <c r="AA180" s="35"/>
      <c r="AB180" s="35"/>
      <c r="AC180" s="35"/>
      <c r="AD180" s="35"/>
      <c r="AE180" s="35"/>
      <c r="AT180" s="14" t="s">
        <v>275</v>
      </c>
      <c r="AU180" s="14" t="s">
        <v>81</v>
      </c>
    </row>
    <row r="181" s="2" customFormat="1" ht="101.25" customHeight="1">
      <c r="A181" s="35"/>
      <c r="B181" s="36"/>
      <c r="C181" s="222" t="s">
        <v>327</v>
      </c>
      <c r="D181" s="222" t="s">
        <v>269</v>
      </c>
      <c r="E181" s="223" t="s">
        <v>389</v>
      </c>
      <c r="F181" s="224" t="s">
        <v>390</v>
      </c>
      <c r="G181" s="225" t="s">
        <v>279</v>
      </c>
      <c r="H181" s="226">
        <v>244</v>
      </c>
      <c r="I181" s="227"/>
      <c r="J181" s="228">
        <f>ROUND(I181*H181,2)</f>
        <v>0</v>
      </c>
      <c r="K181" s="224" t="s">
        <v>273</v>
      </c>
      <c r="L181" s="41"/>
      <c r="M181" s="229" t="s">
        <v>1</v>
      </c>
      <c r="N181" s="230" t="s">
        <v>38</v>
      </c>
      <c r="O181" s="88"/>
      <c r="P181" s="231">
        <f>O181*H181</f>
        <v>0</v>
      </c>
      <c r="Q181" s="231">
        <v>0</v>
      </c>
      <c r="R181" s="231">
        <f>Q181*H181</f>
        <v>0</v>
      </c>
      <c r="S181" s="231">
        <v>0</v>
      </c>
      <c r="T181" s="232">
        <f>S181*H181</f>
        <v>0</v>
      </c>
      <c r="U181" s="35"/>
      <c r="V181" s="35"/>
      <c r="W181" s="35"/>
      <c r="X181" s="35"/>
      <c r="Y181" s="35"/>
      <c r="Z181" s="35"/>
      <c r="AA181" s="35"/>
      <c r="AB181" s="35"/>
      <c r="AC181" s="35"/>
      <c r="AD181" s="35"/>
      <c r="AE181" s="35"/>
      <c r="AR181" s="233" t="s">
        <v>274</v>
      </c>
      <c r="AT181" s="233" t="s">
        <v>269</v>
      </c>
      <c r="AU181" s="233" t="s">
        <v>81</v>
      </c>
      <c r="AY181" s="14" t="s">
        <v>266</v>
      </c>
      <c r="BE181" s="234">
        <f>IF(N181="základní",J181,0)</f>
        <v>0</v>
      </c>
      <c r="BF181" s="234">
        <f>IF(N181="snížená",J181,0)</f>
        <v>0</v>
      </c>
      <c r="BG181" s="234">
        <f>IF(N181="zákl. přenesená",J181,0)</f>
        <v>0</v>
      </c>
      <c r="BH181" s="234">
        <f>IF(N181="sníž. přenesená",J181,0)</f>
        <v>0</v>
      </c>
      <c r="BI181" s="234">
        <f>IF(N181="nulová",J181,0)</f>
        <v>0</v>
      </c>
      <c r="BJ181" s="14" t="s">
        <v>81</v>
      </c>
      <c r="BK181" s="234">
        <f>ROUND(I181*H181,2)</f>
        <v>0</v>
      </c>
      <c r="BL181" s="14" t="s">
        <v>274</v>
      </c>
      <c r="BM181" s="233" t="s">
        <v>391</v>
      </c>
    </row>
    <row r="182" s="2" customFormat="1">
      <c r="A182" s="35"/>
      <c r="B182" s="36"/>
      <c r="C182" s="37"/>
      <c r="D182" s="235" t="s">
        <v>275</v>
      </c>
      <c r="E182" s="37"/>
      <c r="F182" s="236" t="s">
        <v>392</v>
      </c>
      <c r="G182" s="37"/>
      <c r="H182" s="37"/>
      <c r="I182" s="237"/>
      <c r="J182" s="37"/>
      <c r="K182" s="37"/>
      <c r="L182" s="41"/>
      <c r="M182" s="238"/>
      <c r="N182" s="239"/>
      <c r="O182" s="88"/>
      <c r="P182" s="88"/>
      <c r="Q182" s="88"/>
      <c r="R182" s="88"/>
      <c r="S182" s="88"/>
      <c r="T182" s="89"/>
      <c r="U182" s="35"/>
      <c r="V182" s="35"/>
      <c r="W182" s="35"/>
      <c r="X182" s="35"/>
      <c r="Y182" s="35"/>
      <c r="Z182" s="35"/>
      <c r="AA182" s="35"/>
      <c r="AB182" s="35"/>
      <c r="AC182" s="35"/>
      <c r="AD182" s="35"/>
      <c r="AE182" s="35"/>
      <c r="AT182" s="14" t="s">
        <v>275</v>
      </c>
      <c r="AU182" s="14" t="s">
        <v>81</v>
      </c>
    </row>
    <row r="183" s="2" customFormat="1" ht="111.75" customHeight="1">
      <c r="A183" s="35"/>
      <c r="B183" s="36"/>
      <c r="C183" s="222" t="s">
        <v>393</v>
      </c>
      <c r="D183" s="222" t="s">
        <v>269</v>
      </c>
      <c r="E183" s="223" t="s">
        <v>394</v>
      </c>
      <c r="F183" s="224" t="s">
        <v>395</v>
      </c>
      <c r="G183" s="225" t="s">
        <v>279</v>
      </c>
      <c r="H183" s="226">
        <v>50</v>
      </c>
      <c r="I183" s="227"/>
      <c r="J183" s="228">
        <f>ROUND(I183*H183,2)</f>
        <v>0</v>
      </c>
      <c r="K183" s="224" t="s">
        <v>273</v>
      </c>
      <c r="L183" s="41"/>
      <c r="M183" s="229" t="s">
        <v>1</v>
      </c>
      <c r="N183" s="230" t="s">
        <v>38</v>
      </c>
      <c r="O183" s="88"/>
      <c r="P183" s="231">
        <f>O183*H183</f>
        <v>0</v>
      </c>
      <c r="Q183" s="231">
        <v>0</v>
      </c>
      <c r="R183" s="231">
        <f>Q183*H183</f>
        <v>0</v>
      </c>
      <c r="S183" s="231">
        <v>0</v>
      </c>
      <c r="T183" s="232">
        <f>S183*H183</f>
        <v>0</v>
      </c>
      <c r="U183" s="35"/>
      <c r="V183" s="35"/>
      <c r="W183" s="35"/>
      <c r="X183" s="35"/>
      <c r="Y183" s="35"/>
      <c r="Z183" s="35"/>
      <c r="AA183" s="35"/>
      <c r="AB183" s="35"/>
      <c r="AC183" s="35"/>
      <c r="AD183" s="35"/>
      <c r="AE183" s="35"/>
      <c r="AR183" s="233" t="s">
        <v>274</v>
      </c>
      <c r="AT183" s="233" t="s">
        <v>269</v>
      </c>
      <c r="AU183" s="233" t="s">
        <v>81</v>
      </c>
      <c r="AY183" s="14" t="s">
        <v>266</v>
      </c>
      <c r="BE183" s="234">
        <f>IF(N183="základní",J183,0)</f>
        <v>0</v>
      </c>
      <c r="BF183" s="234">
        <f>IF(N183="snížená",J183,0)</f>
        <v>0</v>
      </c>
      <c r="BG183" s="234">
        <f>IF(N183="zákl. přenesená",J183,0)</f>
        <v>0</v>
      </c>
      <c r="BH183" s="234">
        <f>IF(N183="sníž. přenesená",J183,0)</f>
        <v>0</v>
      </c>
      <c r="BI183" s="234">
        <f>IF(N183="nulová",J183,0)</f>
        <v>0</v>
      </c>
      <c r="BJ183" s="14" t="s">
        <v>81</v>
      </c>
      <c r="BK183" s="234">
        <f>ROUND(I183*H183,2)</f>
        <v>0</v>
      </c>
      <c r="BL183" s="14" t="s">
        <v>274</v>
      </c>
      <c r="BM183" s="233" t="s">
        <v>396</v>
      </c>
    </row>
    <row r="184" s="2" customFormat="1">
      <c r="A184" s="35"/>
      <c r="B184" s="36"/>
      <c r="C184" s="37"/>
      <c r="D184" s="235" t="s">
        <v>275</v>
      </c>
      <c r="E184" s="37"/>
      <c r="F184" s="236" t="s">
        <v>397</v>
      </c>
      <c r="G184" s="37"/>
      <c r="H184" s="37"/>
      <c r="I184" s="237"/>
      <c r="J184" s="37"/>
      <c r="K184" s="37"/>
      <c r="L184" s="41"/>
      <c r="M184" s="238"/>
      <c r="N184" s="239"/>
      <c r="O184" s="88"/>
      <c r="P184" s="88"/>
      <c r="Q184" s="88"/>
      <c r="R184" s="88"/>
      <c r="S184" s="88"/>
      <c r="T184" s="89"/>
      <c r="U184" s="35"/>
      <c r="V184" s="35"/>
      <c r="W184" s="35"/>
      <c r="X184" s="35"/>
      <c r="Y184" s="35"/>
      <c r="Z184" s="35"/>
      <c r="AA184" s="35"/>
      <c r="AB184" s="35"/>
      <c r="AC184" s="35"/>
      <c r="AD184" s="35"/>
      <c r="AE184" s="35"/>
      <c r="AT184" s="14" t="s">
        <v>275</v>
      </c>
      <c r="AU184" s="14" t="s">
        <v>81</v>
      </c>
    </row>
    <row r="185" s="2" customFormat="1" ht="142.2" customHeight="1">
      <c r="A185" s="35"/>
      <c r="B185" s="36"/>
      <c r="C185" s="222" t="s">
        <v>332</v>
      </c>
      <c r="D185" s="222" t="s">
        <v>269</v>
      </c>
      <c r="E185" s="223" t="s">
        <v>398</v>
      </c>
      <c r="F185" s="224" t="s">
        <v>399</v>
      </c>
      <c r="G185" s="225" t="s">
        <v>279</v>
      </c>
      <c r="H185" s="226">
        <v>846.72199999999998</v>
      </c>
      <c r="I185" s="227"/>
      <c r="J185" s="228">
        <f>ROUND(I185*H185,2)</f>
        <v>0</v>
      </c>
      <c r="K185" s="224" t="s">
        <v>273</v>
      </c>
      <c r="L185" s="41"/>
      <c r="M185" s="229" t="s">
        <v>1</v>
      </c>
      <c r="N185" s="230" t="s">
        <v>38</v>
      </c>
      <c r="O185" s="88"/>
      <c r="P185" s="231">
        <f>O185*H185</f>
        <v>0</v>
      </c>
      <c r="Q185" s="231">
        <v>0</v>
      </c>
      <c r="R185" s="231">
        <f>Q185*H185</f>
        <v>0</v>
      </c>
      <c r="S185" s="231">
        <v>0</v>
      </c>
      <c r="T185" s="232">
        <f>S185*H185</f>
        <v>0</v>
      </c>
      <c r="U185" s="35"/>
      <c r="V185" s="35"/>
      <c r="W185" s="35"/>
      <c r="X185" s="35"/>
      <c r="Y185" s="35"/>
      <c r="Z185" s="35"/>
      <c r="AA185" s="35"/>
      <c r="AB185" s="35"/>
      <c r="AC185" s="35"/>
      <c r="AD185" s="35"/>
      <c r="AE185" s="35"/>
      <c r="AR185" s="233" t="s">
        <v>274</v>
      </c>
      <c r="AT185" s="233" t="s">
        <v>269</v>
      </c>
      <c r="AU185" s="233" t="s">
        <v>81</v>
      </c>
      <c r="AY185" s="14" t="s">
        <v>266</v>
      </c>
      <c r="BE185" s="234">
        <f>IF(N185="základní",J185,0)</f>
        <v>0</v>
      </c>
      <c r="BF185" s="234">
        <f>IF(N185="snížená",J185,0)</f>
        <v>0</v>
      </c>
      <c r="BG185" s="234">
        <f>IF(N185="zákl. přenesená",J185,0)</f>
        <v>0</v>
      </c>
      <c r="BH185" s="234">
        <f>IF(N185="sníž. přenesená",J185,0)</f>
        <v>0</v>
      </c>
      <c r="BI185" s="234">
        <f>IF(N185="nulová",J185,0)</f>
        <v>0</v>
      </c>
      <c r="BJ185" s="14" t="s">
        <v>81</v>
      </c>
      <c r="BK185" s="234">
        <f>ROUND(I185*H185,2)</f>
        <v>0</v>
      </c>
      <c r="BL185" s="14" t="s">
        <v>274</v>
      </c>
      <c r="BM185" s="233" t="s">
        <v>400</v>
      </c>
    </row>
    <row r="186" s="2" customFormat="1">
      <c r="A186" s="35"/>
      <c r="B186" s="36"/>
      <c r="C186" s="37"/>
      <c r="D186" s="235" t="s">
        <v>275</v>
      </c>
      <c r="E186" s="37"/>
      <c r="F186" s="236" t="s">
        <v>401</v>
      </c>
      <c r="G186" s="37"/>
      <c r="H186" s="37"/>
      <c r="I186" s="237"/>
      <c r="J186" s="37"/>
      <c r="K186" s="37"/>
      <c r="L186" s="41"/>
      <c r="M186" s="238"/>
      <c r="N186" s="239"/>
      <c r="O186" s="88"/>
      <c r="P186" s="88"/>
      <c r="Q186" s="88"/>
      <c r="R186" s="88"/>
      <c r="S186" s="88"/>
      <c r="T186" s="89"/>
      <c r="U186" s="35"/>
      <c r="V186" s="35"/>
      <c r="W186" s="35"/>
      <c r="X186" s="35"/>
      <c r="Y186" s="35"/>
      <c r="Z186" s="35"/>
      <c r="AA186" s="35"/>
      <c r="AB186" s="35"/>
      <c r="AC186" s="35"/>
      <c r="AD186" s="35"/>
      <c r="AE186" s="35"/>
      <c r="AT186" s="14" t="s">
        <v>275</v>
      </c>
      <c r="AU186" s="14" t="s">
        <v>81</v>
      </c>
    </row>
    <row r="187" s="2" customFormat="1" ht="114.9" customHeight="1">
      <c r="A187" s="35"/>
      <c r="B187" s="36"/>
      <c r="C187" s="222" t="s">
        <v>402</v>
      </c>
      <c r="D187" s="222" t="s">
        <v>269</v>
      </c>
      <c r="E187" s="223" t="s">
        <v>403</v>
      </c>
      <c r="F187" s="224" t="s">
        <v>404</v>
      </c>
      <c r="G187" s="225" t="s">
        <v>279</v>
      </c>
      <c r="H187" s="226">
        <v>155.19999999999999</v>
      </c>
      <c r="I187" s="227"/>
      <c r="J187" s="228">
        <f>ROUND(I187*H187,2)</f>
        <v>0</v>
      </c>
      <c r="K187" s="224" t="s">
        <v>273</v>
      </c>
      <c r="L187" s="41"/>
      <c r="M187" s="229" t="s">
        <v>1</v>
      </c>
      <c r="N187" s="230" t="s">
        <v>38</v>
      </c>
      <c r="O187" s="88"/>
      <c r="P187" s="231">
        <f>O187*H187</f>
        <v>0</v>
      </c>
      <c r="Q187" s="231">
        <v>0</v>
      </c>
      <c r="R187" s="231">
        <f>Q187*H187</f>
        <v>0</v>
      </c>
      <c r="S187" s="231">
        <v>0</v>
      </c>
      <c r="T187" s="232">
        <f>S187*H187</f>
        <v>0</v>
      </c>
      <c r="U187" s="35"/>
      <c r="V187" s="35"/>
      <c r="W187" s="35"/>
      <c r="X187" s="35"/>
      <c r="Y187" s="35"/>
      <c r="Z187" s="35"/>
      <c r="AA187" s="35"/>
      <c r="AB187" s="35"/>
      <c r="AC187" s="35"/>
      <c r="AD187" s="35"/>
      <c r="AE187" s="35"/>
      <c r="AR187" s="233" t="s">
        <v>274</v>
      </c>
      <c r="AT187" s="233" t="s">
        <v>269</v>
      </c>
      <c r="AU187" s="233" t="s">
        <v>81</v>
      </c>
      <c r="AY187" s="14" t="s">
        <v>266</v>
      </c>
      <c r="BE187" s="234">
        <f>IF(N187="základní",J187,0)</f>
        <v>0</v>
      </c>
      <c r="BF187" s="234">
        <f>IF(N187="snížená",J187,0)</f>
        <v>0</v>
      </c>
      <c r="BG187" s="234">
        <f>IF(N187="zákl. přenesená",J187,0)</f>
        <v>0</v>
      </c>
      <c r="BH187" s="234">
        <f>IF(N187="sníž. přenesená",J187,0)</f>
        <v>0</v>
      </c>
      <c r="BI187" s="234">
        <f>IF(N187="nulová",J187,0)</f>
        <v>0</v>
      </c>
      <c r="BJ187" s="14" t="s">
        <v>81</v>
      </c>
      <c r="BK187" s="234">
        <f>ROUND(I187*H187,2)</f>
        <v>0</v>
      </c>
      <c r="BL187" s="14" t="s">
        <v>274</v>
      </c>
      <c r="BM187" s="233" t="s">
        <v>405</v>
      </c>
    </row>
    <row r="188" s="2" customFormat="1">
      <c r="A188" s="35"/>
      <c r="B188" s="36"/>
      <c r="C188" s="37"/>
      <c r="D188" s="235" t="s">
        <v>275</v>
      </c>
      <c r="E188" s="37"/>
      <c r="F188" s="236" t="s">
        <v>406</v>
      </c>
      <c r="G188" s="37"/>
      <c r="H188" s="37"/>
      <c r="I188" s="237"/>
      <c r="J188" s="37"/>
      <c r="K188" s="37"/>
      <c r="L188" s="41"/>
      <c r="M188" s="238"/>
      <c r="N188" s="239"/>
      <c r="O188" s="88"/>
      <c r="P188" s="88"/>
      <c r="Q188" s="88"/>
      <c r="R188" s="88"/>
      <c r="S188" s="88"/>
      <c r="T188" s="89"/>
      <c r="U188" s="35"/>
      <c r="V188" s="35"/>
      <c r="W188" s="35"/>
      <c r="X188" s="35"/>
      <c r="Y188" s="35"/>
      <c r="Z188" s="35"/>
      <c r="AA188" s="35"/>
      <c r="AB188" s="35"/>
      <c r="AC188" s="35"/>
      <c r="AD188" s="35"/>
      <c r="AE188" s="35"/>
      <c r="AT188" s="14" t="s">
        <v>275</v>
      </c>
      <c r="AU188" s="14" t="s">
        <v>81</v>
      </c>
    </row>
    <row r="189" s="2" customFormat="1" ht="114.9" customHeight="1">
      <c r="A189" s="35"/>
      <c r="B189" s="36"/>
      <c r="C189" s="222" t="s">
        <v>407</v>
      </c>
      <c r="D189" s="222" t="s">
        <v>269</v>
      </c>
      <c r="E189" s="223" t="s">
        <v>408</v>
      </c>
      <c r="F189" s="224" t="s">
        <v>409</v>
      </c>
      <c r="G189" s="225" t="s">
        <v>279</v>
      </c>
      <c r="H189" s="226">
        <v>123.2</v>
      </c>
      <c r="I189" s="227"/>
      <c r="J189" s="228">
        <f>ROUND(I189*H189,2)</f>
        <v>0</v>
      </c>
      <c r="K189" s="224" t="s">
        <v>273</v>
      </c>
      <c r="L189" s="41"/>
      <c r="M189" s="229" t="s">
        <v>1</v>
      </c>
      <c r="N189" s="230" t="s">
        <v>38</v>
      </c>
      <c r="O189" s="88"/>
      <c r="P189" s="231">
        <f>O189*H189</f>
        <v>0</v>
      </c>
      <c r="Q189" s="231">
        <v>0</v>
      </c>
      <c r="R189" s="231">
        <f>Q189*H189</f>
        <v>0</v>
      </c>
      <c r="S189" s="231">
        <v>0</v>
      </c>
      <c r="T189" s="232">
        <f>S189*H189</f>
        <v>0</v>
      </c>
      <c r="U189" s="35"/>
      <c r="V189" s="35"/>
      <c r="W189" s="35"/>
      <c r="X189" s="35"/>
      <c r="Y189" s="35"/>
      <c r="Z189" s="35"/>
      <c r="AA189" s="35"/>
      <c r="AB189" s="35"/>
      <c r="AC189" s="35"/>
      <c r="AD189" s="35"/>
      <c r="AE189" s="35"/>
      <c r="AR189" s="233" t="s">
        <v>274</v>
      </c>
      <c r="AT189" s="233" t="s">
        <v>269</v>
      </c>
      <c r="AU189" s="233" t="s">
        <v>81</v>
      </c>
      <c r="AY189" s="14" t="s">
        <v>266</v>
      </c>
      <c r="BE189" s="234">
        <f>IF(N189="základní",J189,0)</f>
        <v>0</v>
      </c>
      <c r="BF189" s="234">
        <f>IF(N189="snížená",J189,0)</f>
        <v>0</v>
      </c>
      <c r="BG189" s="234">
        <f>IF(N189="zákl. přenesená",J189,0)</f>
        <v>0</v>
      </c>
      <c r="BH189" s="234">
        <f>IF(N189="sníž. přenesená",J189,0)</f>
        <v>0</v>
      </c>
      <c r="BI189" s="234">
        <f>IF(N189="nulová",J189,0)</f>
        <v>0</v>
      </c>
      <c r="BJ189" s="14" t="s">
        <v>81</v>
      </c>
      <c r="BK189" s="234">
        <f>ROUND(I189*H189,2)</f>
        <v>0</v>
      </c>
      <c r="BL189" s="14" t="s">
        <v>274</v>
      </c>
      <c r="BM189" s="233" t="s">
        <v>410</v>
      </c>
    </row>
    <row r="190" s="2" customFormat="1">
      <c r="A190" s="35"/>
      <c r="B190" s="36"/>
      <c r="C190" s="37"/>
      <c r="D190" s="235" t="s">
        <v>275</v>
      </c>
      <c r="E190" s="37"/>
      <c r="F190" s="236" t="s">
        <v>411</v>
      </c>
      <c r="G190" s="37"/>
      <c r="H190" s="37"/>
      <c r="I190" s="237"/>
      <c r="J190" s="37"/>
      <c r="K190" s="37"/>
      <c r="L190" s="41"/>
      <c r="M190" s="238"/>
      <c r="N190" s="239"/>
      <c r="O190" s="88"/>
      <c r="P190" s="88"/>
      <c r="Q190" s="88"/>
      <c r="R190" s="88"/>
      <c r="S190" s="88"/>
      <c r="T190" s="89"/>
      <c r="U190" s="35"/>
      <c r="V190" s="35"/>
      <c r="W190" s="35"/>
      <c r="X190" s="35"/>
      <c r="Y190" s="35"/>
      <c r="Z190" s="35"/>
      <c r="AA190" s="35"/>
      <c r="AB190" s="35"/>
      <c r="AC190" s="35"/>
      <c r="AD190" s="35"/>
      <c r="AE190" s="35"/>
      <c r="AT190" s="14" t="s">
        <v>275</v>
      </c>
      <c r="AU190" s="14" t="s">
        <v>81</v>
      </c>
    </row>
    <row r="191" s="2" customFormat="1" ht="100.5" customHeight="1">
      <c r="A191" s="35"/>
      <c r="B191" s="36"/>
      <c r="C191" s="222" t="s">
        <v>412</v>
      </c>
      <c r="D191" s="222" t="s">
        <v>269</v>
      </c>
      <c r="E191" s="223" t="s">
        <v>413</v>
      </c>
      <c r="F191" s="224" t="s">
        <v>414</v>
      </c>
      <c r="G191" s="225" t="s">
        <v>302</v>
      </c>
      <c r="H191" s="226">
        <v>10.343</v>
      </c>
      <c r="I191" s="227"/>
      <c r="J191" s="228">
        <f>ROUND(I191*H191,2)</f>
        <v>0</v>
      </c>
      <c r="K191" s="224" t="s">
        <v>273</v>
      </c>
      <c r="L191" s="41"/>
      <c r="M191" s="229" t="s">
        <v>1</v>
      </c>
      <c r="N191" s="230" t="s">
        <v>38</v>
      </c>
      <c r="O191" s="88"/>
      <c r="P191" s="231">
        <f>O191*H191</f>
        <v>0</v>
      </c>
      <c r="Q191" s="231">
        <v>0</v>
      </c>
      <c r="R191" s="231">
        <f>Q191*H191</f>
        <v>0</v>
      </c>
      <c r="S191" s="231">
        <v>0</v>
      </c>
      <c r="T191" s="232">
        <f>S191*H191</f>
        <v>0</v>
      </c>
      <c r="U191" s="35"/>
      <c r="V191" s="35"/>
      <c r="W191" s="35"/>
      <c r="X191" s="35"/>
      <c r="Y191" s="35"/>
      <c r="Z191" s="35"/>
      <c r="AA191" s="35"/>
      <c r="AB191" s="35"/>
      <c r="AC191" s="35"/>
      <c r="AD191" s="35"/>
      <c r="AE191" s="35"/>
      <c r="AR191" s="233" t="s">
        <v>274</v>
      </c>
      <c r="AT191" s="233" t="s">
        <v>269</v>
      </c>
      <c r="AU191" s="233" t="s">
        <v>81</v>
      </c>
      <c r="AY191" s="14" t="s">
        <v>266</v>
      </c>
      <c r="BE191" s="234">
        <f>IF(N191="základní",J191,0)</f>
        <v>0</v>
      </c>
      <c r="BF191" s="234">
        <f>IF(N191="snížená",J191,0)</f>
        <v>0</v>
      </c>
      <c r="BG191" s="234">
        <f>IF(N191="zákl. přenesená",J191,0)</f>
        <v>0</v>
      </c>
      <c r="BH191" s="234">
        <f>IF(N191="sníž. přenesená",J191,0)</f>
        <v>0</v>
      </c>
      <c r="BI191" s="234">
        <f>IF(N191="nulová",J191,0)</f>
        <v>0</v>
      </c>
      <c r="BJ191" s="14" t="s">
        <v>81</v>
      </c>
      <c r="BK191" s="234">
        <f>ROUND(I191*H191,2)</f>
        <v>0</v>
      </c>
      <c r="BL191" s="14" t="s">
        <v>274</v>
      </c>
      <c r="BM191" s="233" t="s">
        <v>415</v>
      </c>
    </row>
    <row r="192" s="2" customFormat="1">
      <c r="A192" s="35"/>
      <c r="B192" s="36"/>
      <c r="C192" s="37"/>
      <c r="D192" s="235" t="s">
        <v>275</v>
      </c>
      <c r="E192" s="37"/>
      <c r="F192" s="236" t="s">
        <v>416</v>
      </c>
      <c r="G192" s="37"/>
      <c r="H192" s="37"/>
      <c r="I192" s="237"/>
      <c r="J192" s="37"/>
      <c r="K192" s="37"/>
      <c r="L192" s="41"/>
      <c r="M192" s="238"/>
      <c r="N192" s="239"/>
      <c r="O192" s="88"/>
      <c r="P192" s="88"/>
      <c r="Q192" s="88"/>
      <c r="R192" s="88"/>
      <c r="S192" s="88"/>
      <c r="T192" s="89"/>
      <c r="U192" s="35"/>
      <c r="V192" s="35"/>
      <c r="W192" s="35"/>
      <c r="X192" s="35"/>
      <c r="Y192" s="35"/>
      <c r="Z192" s="35"/>
      <c r="AA192" s="35"/>
      <c r="AB192" s="35"/>
      <c r="AC192" s="35"/>
      <c r="AD192" s="35"/>
      <c r="AE192" s="35"/>
      <c r="AT192" s="14" t="s">
        <v>275</v>
      </c>
      <c r="AU192" s="14" t="s">
        <v>81</v>
      </c>
    </row>
    <row r="193" s="2" customFormat="1" ht="66.75" customHeight="1">
      <c r="A193" s="35"/>
      <c r="B193" s="36"/>
      <c r="C193" s="222" t="s">
        <v>335</v>
      </c>
      <c r="D193" s="222" t="s">
        <v>269</v>
      </c>
      <c r="E193" s="223" t="s">
        <v>417</v>
      </c>
      <c r="F193" s="224" t="s">
        <v>418</v>
      </c>
      <c r="G193" s="225" t="s">
        <v>279</v>
      </c>
      <c r="H193" s="226">
        <v>88.5</v>
      </c>
      <c r="I193" s="227"/>
      <c r="J193" s="228">
        <f>ROUND(I193*H193,2)</f>
        <v>0</v>
      </c>
      <c r="K193" s="224" t="s">
        <v>273</v>
      </c>
      <c r="L193" s="41"/>
      <c r="M193" s="229" t="s">
        <v>1</v>
      </c>
      <c r="N193" s="230" t="s">
        <v>38</v>
      </c>
      <c r="O193" s="88"/>
      <c r="P193" s="231">
        <f>O193*H193</f>
        <v>0</v>
      </c>
      <c r="Q193" s="231">
        <v>0</v>
      </c>
      <c r="R193" s="231">
        <f>Q193*H193</f>
        <v>0</v>
      </c>
      <c r="S193" s="231">
        <v>0</v>
      </c>
      <c r="T193" s="232">
        <f>S193*H193</f>
        <v>0</v>
      </c>
      <c r="U193" s="35"/>
      <c r="V193" s="35"/>
      <c r="W193" s="35"/>
      <c r="X193" s="35"/>
      <c r="Y193" s="35"/>
      <c r="Z193" s="35"/>
      <c r="AA193" s="35"/>
      <c r="AB193" s="35"/>
      <c r="AC193" s="35"/>
      <c r="AD193" s="35"/>
      <c r="AE193" s="35"/>
      <c r="AR193" s="233" t="s">
        <v>274</v>
      </c>
      <c r="AT193" s="233" t="s">
        <v>269</v>
      </c>
      <c r="AU193" s="233" t="s">
        <v>81</v>
      </c>
      <c r="AY193" s="14" t="s">
        <v>266</v>
      </c>
      <c r="BE193" s="234">
        <f>IF(N193="základní",J193,0)</f>
        <v>0</v>
      </c>
      <c r="BF193" s="234">
        <f>IF(N193="snížená",J193,0)</f>
        <v>0</v>
      </c>
      <c r="BG193" s="234">
        <f>IF(N193="zákl. přenesená",J193,0)</f>
        <v>0</v>
      </c>
      <c r="BH193" s="234">
        <f>IF(N193="sníž. přenesená",J193,0)</f>
        <v>0</v>
      </c>
      <c r="BI193" s="234">
        <f>IF(N193="nulová",J193,0)</f>
        <v>0</v>
      </c>
      <c r="BJ193" s="14" t="s">
        <v>81</v>
      </c>
      <c r="BK193" s="234">
        <f>ROUND(I193*H193,2)</f>
        <v>0</v>
      </c>
      <c r="BL193" s="14" t="s">
        <v>274</v>
      </c>
      <c r="BM193" s="233" t="s">
        <v>419</v>
      </c>
    </row>
    <row r="194" s="2" customFormat="1">
      <c r="A194" s="35"/>
      <c r="B194" s="36"/>
      <c r="C194" s="37"/>
      <c r="D194" s="235" t="s">
        <v>275</v>
      </c>
      <c r="E194" s="37"/>
      <c r="F194" s="236" t="s">
        <v>420</v>
      </c>
      <c r="G194" s="37"/>
      <c r="H194" s="37"/>
      <c r="I194" s="237"/>
      <c r="J194" s="37"/>
      <c r="K194" s="37"/>
      <c r="L194" s="41"/>
      <c r="M194" s="238"/>
      <c r="N194" s="239"/>
      <c r="O194" s="88"/>
      <c r="P194" s="88"/>
      <c r="Q194" s="88"/>
      <c r="R194" s="88"/>
      <c r="S194" s="88"/>
      <c r="T194" s="89"/>
      <c r="U194" s="35"/>
      <c r="V194" s="35"/>
      <c r="W194" s="35"/>
      <c r="X194" s="35"/>
      <c r="Y194" s="35"/>
      <c r="Z194" s="35"/>
      <c r="AA194" s="35"/>
      <c r="AB194" s="35"/>
      <c r="AC194" s="35"/>
      <c r="AD194" s="35"/>
      <c r="AE194" s="35"/>
      <c r="AT194" s="14" t="s">
        <v>275</v>
      </c>
      <c r="AU194" s="14" t="s">
        <v>81</v>
      </c>
    </row>
    <row r="195" s="2" customFormat="1" ht="66.75" customHeight="1">
      <c r="A195" s="35"/>
      <c r="B195" s="36"/>
      <c r="C195" s="222" t="s">
        <v>421</v>
      </c>
      <c r="D195" s="222" t="s">
        <v>269</v>
      </c>
      <c r="E195" s="223" t="s">
        <v>422</v>
      </c>
      <c r="F195" s="224" t="s">
        <v>423</v>
      </c>
      <c r="G195" s="225" t="s">
        <v>279</v>
      </c>
      <c r="H195" s="226">
        <v>28.859999999999999</v>
      </c>
      <c r="I195" s="227"/>
      <c r="J195" s="228">
        <f>ROUND(I195*H195,2)</f>
        <v>0</v>
      </c>
      <c r="K195" s="224" t="s">
        <v>273</v>
      </c>
      <c r="L195" s="41"/>
      <c r="M195" s="229" t="s">
        <v>1</v>
      </c>
      <c r="N195" s="230" t="s">
        <v>38</v>
      </c>
      <c r="O195" s="88"/>
      <c r="P195" s="231">
        <f>O195*H195</f>
        <v>0</v>
      </c>
      <c r="Q195" s="231">
        <v>0</v>
      </c>
      <c r="R195" s="231">
        <f>Q195*H195</f>
        <v>0</v>
      </c>
      <c r="S195" s="231">
        <v>0</v>
      </c>
      <c r="T195" s="232">
        <f>S195*H195</f>
        <v>0</v>
      </c>
      <c r="U195" s="35"/>
      <c r="V195" s="35"/>
      <c r="W195" s="35"/>
      <c r="X195" s="35"/>
      <c r="Y195" s="35"/>
      <c r="Z195" s="35"/>
      <c r="AA195" s="35"/>
      <c r="AB195" s="35"/>
      <c r="AC195" s="35"/>
      <c r="AD195" s="35"/>
      <c r="AE195" s="35"/>
      <c r="AR195" s="233" t="s">
        <v>274</v>
      </c>
      <c r="AT195" s="233" t="s">
        <v>269</v>
      </c>
      <c r="AU195" s="233" t="s">
        <v>81</v>
      </c>
      <c r="AY195" s="14" t="s">
        <v>266</v>
      </c>
      <c r="BE195" s="234">
        <f>IF(N195="základní",J195,0)</f>
        <v>0</v>
      </c>
      <c r="BF195" s="234">
        <f>IF(N195="snížená",J195,0)</f>
        <v>0</v>
      </c>
      <c r="BG195" s="234">
        <f>IF(N195="zákl. přenesená",J195,0)</f>
        <v>0</v>
      </c>
      <c r="BH195" s="234">
        <f>IF(N195="sníž. přenesená",J195,0)</f>
        <v>0</v>
      </c>
      <c r="BI195" s="234">
        <f>IF(N195="nulová",J195,0)</f>
        <v>0</v>
      </c>
      <c r="BJ195" s="14" t="s">
        <v>81</v>
      </c>
      <c r="BK195" s="234">
        <f>ROUND(I195*H195,2)</f>
        <v>0</v>
      </c>
      <c r="BL195" s="14" t="s">
        <v>274</v>
      </c>
      <c r="BM195" s="233" t="s">
        <v>424</v>
      </c>
    </row>
    <row r="196" s="2" customFormat="1">
      <c r="A196" s="35"/>
      <c r="B196" s="36"/>
      <c r="C196" s="37"/>
      <c r="D196" s="235" t="s">
        <v>275</v>
      </c>
      <c r="E196" s="37"/>
      <c r="F196" s="236" t="s">
        <v>425</v>
      </c>
      <c r="G196" s="37"/>
      <c r="H196" s="37"/>
      <c r="I196" s="237"/>
      <c r="J196" s="37"/>
      <c r="K196" s="37"/>
      <c r="L196" s="41"/>
      <c r="M196" s="238"/>
      <c r="N196" s="239"/>
      <c r="O196" s="88"/>
      <c r="P196" s="88"/>
      <c r="Q196" s="88"/>
      <c r="R196" s="88"/>
      <c r="S196" s="88"/>
      <c r="T196" s="89"/>
      <c r="U196" s="35"/>
      <c r="V196" s="35"/>
      <c r="W196" s="35"/>
      <c r="X196" s="35"/>
      <c r="Y196" s="35"/>
      <c r="Z196" s="35"/>
      <c r="AA196" s="35"/>
      <c r="AB196" s="35"/>
      <c r="AC196" s="35"/>
      <c r="AD196" s="35"/>
      <c r="AE196" s="35"/>
      <c r="AT196" s="14" t="s">
        <v>275</v>
      </c>
      <c r="AU196" s="14" t="s">
        <v>81</v>
      </c>
    </row>
    <row r="197" s="2" customFormat="1" ht="90" customHeight="1">
      <c r="A197" s="35"/>
      <c r="B197" s="36"/>
      <c r="C197" s="222" t="s">
        <v>337</v>
      </c>
      <c r="D197" s="222" t="s">
        <v>269</v>
      </c>
      <c r="E197" s="223" t="s">
        <v>376</v>
      </c>
      <c r="F197" s="224" t="s">
        <v>377</v>
      </c>
      <c r="G197" s="225" t="s">
        <v>302</v>
      </c>
      <c r="H197" s="226">
        <v>109.94</v>
      </c>
      <c r="I197" s="227"/>
      <c r="J197" s="228">
        <f>ROUND(I197*H197,2)</f>
        <v>0</v>
      </c>
      <c r="K197" s="224" t="s">
        <v>273</v>
      </c>
      <c r="L197" s="41"/>
      <c r="M197" s="229" t="s">
        <v>1</v>
      </c>
      <c r="N197" s="230" t="s">
        <v>38</v>
      </c>
      <c r="O197" s="88"/>
      <c r="P197" s="231">
        <f>O197*H197</f>
        <v>0</v>
      </c>
      <c r="Q197" s="231">
        <v>0</v>
      </c>
      <c r="R197" s="231">
        <f>Q197*H197</f>
        <v>0</v>
      </c>
      <c r="S197" s="231">
        <v>0</v>
      </c>
      <c r="T197" s="232">
        <f>S197*H197</f>
        <v>0</v>
      </c>
      <c r="U197" s="35"/>
      <c r="V197" s="35"/>
      <c r="W197" s="35"/>
      <c r="X197" s="35"/>
      <c r="Y197" s="35"/>
      <c r="Z197" s="35"/>
      <c r="AA197" s="35"/>
      <c r="AB197" s="35"/>
      <c r="AC197" s="35"/>
      <c r="AD197" s="35"/>
      <c r="AE197" s="35"/>
      <c r="AR197" s="233" t="s">
        <v>274</v>
      </c>
      <c r="AT197" s="233" t="s">
        <v>269</v>
      </c>
      <c r="AU197" s="233" t="s">
        <v>81</v>
      </c>
      <c r="AY197" s="14" t="s">
        <v>266</v>
      </c>
      <c r="BE197" s="234">
        <f>IF(N197="základní",J197,0)</f>
        <v>0</v>
      </c>
      <c r="BF197" s="234">
        <f>IF(N197="snížená",J197,0)</f>
        <v>0</v>
      </c>
      <c r="BG197" s="234">
        <f>IF(N197="zákl. přenesená",J197,0)</f>
        <v>0</v>
      </c>
      <c r="BH197" s="234">
        <f>IF(N197="sníž. přenesená",J197,0)</f>
        <v>0</v>
      </c>
      <c r="BI197" s="234">
        <f>IF(N197="nulová",J197,0)</f>
        <v>0</v>
      </c>
      <c r="BJ197" s="14" t="s">
        <v>81</v>
      </c>
      <c r="BK197" s="234">
        <f>ROUND(I197*H197,2)</f>
        <v>0</v>
      </c>
      <c r="BL197" s="14" t="s">
        <v>274</v>
      </c>
      <c r="BM197" s="233" t="s">
        <v>426</v>
      </c>
    </row>
    <row r="198" s="2" customFormat="1">
      <c r="A198" s="35"/>
      <c r="B198" s="36"/>
      <c r="C198" s="37"/>
      <c r="D198" s="235" t="s">
        <v>275</v>
      </c>
      <c r="E198" s="37"/>
      <c r="F198" s="236" t="s">
        <v>427</v>
      </c>
      <c r="G198" s="37"/>
      <c r="H198" s="37"/>
      <c r="I198" s="237"/>
      <c r="J198" s="37"/>
      <c r="K198" s="37"/>
      <c r="L198" s="41"/>
      <c r="M198" s="238"/>
      <c r="N198" s="239"/>
      <c r="O198" s="88"/>
      <c r="P198" s="88"/>
      <c r="Q198" s="88"/>
      <c r="R198" s="88"/>
      <c r="S198" s="88"/>
      <c r="T198" s="89"/>
      <c r="U198" s="35"/>
      <c r="V198" s="35"/>
      <c r="W198" s="35"/>
      <c r="X198" s="35"/>
      <c r="Y198" s="35"/>
      <c r="Z198" s="35"/>
      <c r="AA198" s="35"/>
      <c r="AB198" s="35"/>
      <c r="AC198" s="35"/>
      <c r="AD198" s="35"/>
      <c r="AE198" s="35"/>
      <c r="AT198" s="14" t="s">
        <v>275</v>
      </c>
      <c r="AU198" s="14" t="s">
        <v>81</v>
      </c>
    </row>
    <row r="199" s="2" customFormat="1" ht="114.9" customHeight="1">
      <c r="A199" s="35"/>
      <c r="B199" s="36"/>
      <c r="C199" s="222" t="s">
        <v>428</v>
      </c>
      <c r="D199" s="222" t="s">
        <v>269</v>
      </c>
      <c r="E199" s="223" t="s">
        <v>380</v>
      </c>
      <c r="F199" s="224" t="s">
        <v>381</v>
      </c>
      <c r="G199" s="225" t="s">
        <v>302</v>
      </c>
      <c r="H199" s="226">
        <v>109.94</v>
      </c>
      <c r="I199" s="227"/>
      <c r="J199" s="228">
        <f>ROUND(I199*H199,2)</f>
        <v>0</v>
      </c>
      <c r="K199" s="224" t="s">
        <v>273</v>
      </c>
      <c r="L199" s="41"/>
      <c r="M199" s="229" t="s">
        <v>1</v>
      </c>
      <c r="N199" s="230" t="s">
        <v>38</v>
      </c>
      <c r="O199" s="88"/>
      <c r="P199" s="231">
        <f>O199*H199</f>
        <v>0</v>
      </c>
      <c r="Q199" s="231">
        <v>0</v>
      </c>
      <c r="R199" s="231">
        <f>Q199*H199</f>
        <v>0</v>
      </c>
      <c r="S199" s="231">
        <v>0</v>
      </c>
      <c r="T199" s="232">
        <f>S199*H199</f>
        <v>0</v>
      </c>
      <c r="U199" s="35"/>
      <c r="V199" s="35"/>
      <c r="W199" s="35"/>
      <c r="X199" s="35"/>
      <c r="Y199" s="35"/>
      <c r="Z199" s="35"/>
      <c r="AA199" s="35"/>
      <c r="AB199" s="35"/>
      <c r="AC199" s="35"/>
      <c r="AD199" s="35"/>
      <c r="AE199" s="35"/>
      <c r="AR199" s="233" t="s">
        <v>274</v>
      </c>
      <c r="AT199" s="233" t="s">
        <v>269</v>
      </c>
      <c r="AU199" s="233" t="s">
        <v>81</v>
      </c>
      <c r="AY199" s="14" t="s">
        <v>266</v>
      </c>
      <c r="BE199" s="234">
        <f>IF(N199="základní",J199,0)</f>
        <v>0</v>
      </c>
      <c r="BF199" s="234">
        <f>IF(N199="snížená",J199,0)</f>
        <v>0</v>
      </c>
      <c r="BG199" s="234">
        <f>IF(N199="zákl. přenesená",J199,0)</f>
        <v>0</v>
      </c>
      <c r="BH199" s="234">
        <f>IF(N199="sníž. přenesená",J199,0)</f>
        <v>0</v>
      </c>
      <c r="BI199" s="234">
        <f>IF(N199="nulová",J199,0)</f>
        <v>0</v>
      </c>
      <c r="BJ199" s="14" t="s">
        <v>81</v>
      </c>
      <c r="BK199" s="234">
        <f>ROUND(I199*H199,2)</f>
        <v>0</v>
      </c>
      <c r="BL199" s="14" t="s">
        <v>274</v>
      </c>
      <c r="BM199" s="233" t="s">
        <v>429</v>
      </c>
    </row>
    <row r="200" s="2" customFormat="1">
      <c r="A200" s="35"/>
      <c r="B200" s="36"/>
      <c r="C200" s="37"/>
      <c r="D200" s="235" t="s">
        <v>275</v>
      </c>
      <c r="E200" s="37"/>
      <c r="F200" s="236" t="s">
        <v>430</v>
      </c>
      <c r="G200" s="37"/>
      <c r="H200" s="37"/>
      <c r="I200" s="237"/>
      <c r="J200" s="37"/>
      <c r="K200" s="37"/>
      <c r="L200" s="41"/>
      <c r="M200" s="238"/>
      <c r="N200" s="239"/>
      <c r="O200" s="88"/>
      <c r="P200" s="88"/>
      <c r="Q200" s="88"/>
      <c r="R200" s="88"/>
      <c r="S200" s="88"/>
      <c r="T200" s="89"/>
      <c r="U200" s="35"/>
      <c r="V200" s="35"/>
      <c r="W200" s="35"/>
      <c r="X200" s="35"/>
      <c r="Y200" s="35"/>
      <c r="Z200" s="35"/>
      <c r="AA200" s="35"/>
      <c r="AB200" s="35"/>
      <c r="AC200" s="35"/>
      <c r="AD200" s="35"/>
      <c r="AE200" s="35"/>
      <c r="AT200" s="14" t="s">
        <v>275</v>
      </c>
      <c r="AU200" s="14" t="s">
        <v>81</v>
      </c>
    </row>
    <row r="201" s="2" customFormat="1" ht="90" customHeight="1">
      <c r="A201" s="35"/>
      <c r="B201" s="36"/>
      <c r="C201" s="222" t="s">
        <v>341</v>
      </c>
      <c r="D201" s="222" t="s">
        <v>269</v>
      </c>
      <c r="E201" s="223" t="s">
        <v>376</v>
      </c>
      <c r="F201" s="224" t="s">
        <v>377</v>
      </c>
      <c r="G201" s="225" t="s">
        <v>302</v>
      </c>
      <c r="H201" s="226">
        <v>109.94</v>
      </c>
      <c r="I201" s="227"/>
      <c r="J201" s="228">
        <f>ROUND(I201*H201,2)</f>
        <v>0</v>
      </c>
      <c r="K201" s="224" t="s">
        <v>273</v>
      </c>
      <c r="L201" s="41"/>
      <c r="M201" s="229" t="s">
        <v>1</v>
      </c>
      <c r="N201" s="230" t="s">
        <v>38</v>
      </c>
      <c r="O201" s="88"/>
      <c r="P201" s="231">
        <f>O201*H201</f>
        <v>0</v>
      </c>
      <c r="Q201" s="231">
        <v>0</v>
      </c>
      <c r="R201" s="231">
        <f>Q201*H201</f>
        <v>0</v>
      </c>
      <c r="S201" s="231">
        <v>0</v>
      </c>
      <c r="T201" s="232">
        <f>S201*H201</f>
        <v>0</v>
      </c>
      <c r="U201" s="35"/>
      <c r="V201" s="35"/>
      <c r="W201" s="35"/>
      <c r="X201" s="35"/>
      <c r="Y201" s="35"/>
      <c r="Z201" s="35"/>
      <c r="AA201" s="35"/>
      <c r="AB201" s="35"/>
      <c r="AC201" s="35"/>
      <c r="AD201" s="35"/>
      <c r="AE201" s="35"/>
      <c r="AR201" s="233" t="s">
        <v>274</v>
      </c>
      <c r="AT201" s="233" t="s">
        <v>269</v>
      </c>
      <c r="AU201" s="233" t="s">
        <v>81</v>
      </c>
      <c r="AY201" s="14" t="s">
        <v>266</v>
      </c>
      <c r="BE201" s="234">
        <f>IF(N201="základní",J201,0)</f>
        <v>0</v>
      </c>
      <c r="BF201" s="234">
        <f>IF(N201="snížená",J201,0)</f>
        <v>0</v>
      </c>
      <c r="BG201" s="234">
        <f>IF(N201="zákl. přenesená",J201,0)</f>
        <v>0</v>
      </c>
      <c r="BH201" s="234">
        <f>IF(N201="sníž. přenesená",J201,0)</f>
        <v>0</v>
      </c>
      <c r="BI201" s="234">
        <f>IF(N201="nulová",J201,0)</f>
        <v>0</v>
      </c>
      <c r="BJ201" s="14" t="s">
        <v>81</v>
      </c>
      <c r="BK201" s="234">
        <f>ROUND(I201*H201,2)</f>
        <v>0</v>
      </c>
      <c r="BL201" s="14" t="s">
        <v>274</v>
      </c>
      <c r="BM201" s="233" t="s">
        <v>431</v>
      </c>
    </row>
    <row r="202" s="2" customFormat="1">
      <c r="A202" s="35"/>
      <c r="B202" s="36"/>
      <c r="C202" s="37"/>
      <c r="D202" s="235" t="s">
        <v>275</v>
      </c>
      <c r="E202" s="37"/>
      <c r="F202" s="236" t="s">
        <v>432</v>
      </c>
      <c r="G202" s="37"/>
      <c r="H202" s="37"/>
      <c r="I202" s="237"/>
      <c r="J202" s="37"/>
      <c r="K202" s="37"/>
      <c r="L202" s="41"/>
      <c r="M202" s="238"/>
      <c r="N202" s="239"/>
      <c r="O202" s="88"/>
      <c r="P202" s="88"/>
      <c r="Q202" s="88"/>
      <c r="R202" s="88"/>
      <c r="S202" s="88"/>
      <c r="T202" s="89"/>
      <c r="U202" s="35"/>
      <c r="V202" s="35"/>
      <c r="W202" s="35"/>
      <c r="X202" s="35"/>
      <c r="Y202" s="35"/>
      <c r="Z202" s="35"/>
      <c r="AA202" s="35"/>
      <c r="AB202" s="35"/>
      <c r="AC202" s="35"/>
      <c r="AD202" s="35"/>
      <c r="AE202" s="35"/>
      <c r="AT202" s="14" t="s">
        <v>275</v>
      </c>
      <c r="AU202" s="14" t="s">
        <v>81</v>
      </c>
    </row>
    <row r="203" s="2" customFormat="1" ht="114.9" customHeight="1">
      <c r="A203" s="35"/>
      <c r="B203" s="36"/>
      <c r="C203" s="222" t="s">
        <v>433</v>
      </c>
      <c r="D203" s="222" t="s">
        <v>269</v>
      </c>
      <c r="E203" s="223" t="s">
        <v>380</v>
      </c>
      <c r="F203" s="224" t="s">
        <v>381</v>
      </c>
      <c r="G203" s="225" t="s">
        <v>302</v>
      </c>
      <c r="H203" s="226">
        <v>109.94</v>
      </c>
      <c r="I203" s="227"/>
      <c r="J203" s="228">
        <f>ROUND(I203*H203,2)</f>
        <v>0</v>
      </c>
      <c r="K203" s="224" t="s">
        <v>273</v>
      </c>
      <c r="L203" s="41"/>
      <c r="M203" s="229" t="s">
        <v>1</v>
      </c>
      <c r="N203" s="230" t="s">
        <v>38</v>
      </c>
      <c r="O203" s="88"/>
      <c r="P203" s="231">
        <f>O203*H203</f>
        <v>0</v>
      </c>
      <c r="Q203" s="231">
        <v>0</v>
      </c>
      <c r="R203" s="231">
        <f>Q203*H203</f>
        <v>0</v>
      </c>
      <c r="S203" s="231">
        <v>0</v>
      </c>
      <c r="T203" s="232">
        <f>S203*H203</f>
        <v>0</v>
      </c>
      <c r="U203" s="35"/>
      <c r="V203" s="35"/>
      <c r="W203" s="35"/>
      <c r="X203" s="35"/>
      <c r="Y203" s="35"/>
      <c r="Z203" s="35"/>
      <c r="AA203" s="35"/>
      <c r="AB203" s="35"/>
      <c r="AC203" s="35"/>
      <c r="AD203" s="35"/>
      <c r="AE203" s="35"/>
      <c r="AR203" s="233" t="s">
        <v>274</v>
      </c>
      <c r="AT203" s="233" t="s">
        <v>269</v>
      </c>
      <c r="AU203" s="233" t="s">
        <v>81</v>
      </c>
      <c r="AY203" s="14" t="s">
        <v>266</v>
      </c>
      <c r="BE203" s="234">
        <f>IF(N203="základní",J203,0)</f>
        <v>0</v>
      </c>
      <c r="BF203" s="234">
        <f>IF(N203="snížená",J203,0)</f>
        <v>0</v>
      </c>
      <c r="BG203" s="234">
        <f>IF(N203="zákl. přenesená",J203,0)</f>
        <v>0</v>
      </c>
      <c r="BH203" s="234">
        <f>IF(N203="sníž. přenesená",J203,0)</f>
        <v>0</v>
      </c>
      <c r="BI203" s="234">
        <f>IF(N203="nulová",J203,0)</f>
        <v>0</v>
      </c>
      <c r="BJ203" s="14" t="s">
        <v>81</v>
      </c>
      <c r="BK203" s="234">
        <f>ROUND(I203*H203,2)</f>
        <v>0</v>
      </c>
      <c r="BL203" s="14" t="s">
        <v>274</v>
      </c>
      <c r="BM203" s="233" t="s">
        <v>434</v>
      </c>
    </row>
    <row r="204" s="2" customFormat="1">
      <c r="A204" s="35"/>
      <c r="B204" s="36"/>
      <c r="C204" s="37"/>
      <c r="D204" s="235" t="s">
        <v>275</v>
      </c>
      <c r="E204" s="37"/>
      <c r="F204" s="236" t="s">
        <v>435</v>
      </c>
      <c r="G204" s="37"/>
      <c r="H204" s="37"/>
      <c r="I204" s="237"/>
      <c r="J204" s="37"/>
      <c r="K204" s="37"/>
      <c r="L204" s="41"/>
      <c r="M204" s="238"/>
      <c r="N204" s="239"/>
      <c r="O204" s="88"/>
      <c r="P204" s="88"/>
      <c r="Q204" s="88"/>
      <c r="R204" s="88"/>
      <c r="S204" s="88"/>
      <c r="T204" s="89"/>
      <c r="U204" s="35"/>
      <c r="V204" s="35"/>
      <c r="W204" s="35"/>
      <c r="X204" s="35"/>
      <c r="Y204" s="35"/>
      <c r="Z204" s="35"/>
      <c r="AA204" s="35"/>
      <c r="AB204" s="35"/>
      <c r="AC204" s="35"/>
      <c r="AD204" s="35"/>
      <c r="AE204" s="35"/>
      <c r="AT204" s="14" t="s">
        <v>275</v>
      </c>
      <c r="AU204" s="14" t="s">
        <v>81</v>
      </c>
    </row>
    <row r="205" s="2" customFormat="1" ht="37.8" customHeight="1">
      <c r="A205" s="35"/>
      <c r="B205" s="36"/>
      <c r="C205" s="222" t="s">
        <v>345</v>
      </c>
      <c r="D205" s="222" t="s">
        <v>269</v>
      </c>
      <c r="E205" s="223" t="s">
        <v>436</v>
      </c>
      <c r="F205" s="224" t="s">
        <v>437</v>
      </c>
      <c r="G205" s="225" t="s">
        <v>279</v>
      </c>
      <c r="H205" s="226">
        <v>2660</v>
      </c>
      <c r="I205" s="227"/>
      <c r="J205" s="228">
        <f>ROUND(I205*H205,2)</f>
        <v>0</v>
      </c>
      <c r="K205" s="224" t="s">
        <v>1</v>
      </c>
      <c r="L205" s="41"/>
      <c r="M205" s="229" t="s">
        <v>1</v>
      </c>
      <c r="N205" s="230" t="s">
        <v>38</v>
      </c>
      <c r="O205" s="88"/>
      <c r="P205" s="231">
        <f>O205*H205</f>
        <v>0</v>
      </c>
      <c r="Q205" s="231">
        <v>0</v>
      </c>
      <c r="R205" s="231">
        <f>Q205*H205</f>
        <v>0</v>
      </c>
      <c r="S205" s="231">
        <v>0</v>
      </c>
      <c r="T205" s="232">
        <f>S205*H205</f>
        <v>0</v>
      </c>
      <c r="U205" s="35"/>
      <c r="V205" s="35"/>
      <c r="W205" s="35"/>
      <c r="X205" s="35"/>
      <c r="Y205" s="35"/>
      <c r="Z205" s="35"/>
      <c r="AA205" s="35"/>
      <c r="AB205" s="35"/>
      <c r="AC205" s="35"/>
      <c r="AD205" s="35"/>
      <c r="AE205" s="35"/>
      <c r="AR205" s="233" t="s">
        <v>274</v>
      </c>
      <c r="AT205" s="233" t="s">
        <v>269</v>
      </c>
      <c r="AU205" s="233" t="s">
        <v>81</v>
      </c>
      <c r="AY205" s="14" t="s">
        <v>266</v>
      </c>
      <c r="BE205" s="234">
        <f>IF(N205="základní",J205,0)</f>
        <v>0</v>
      </c>
      <c r="BF205" s="234">
        <f>IF(N205="snížená",J205,0)</f>
        <v>0</v>
      </c>
      <c r="BG205" s="234">
        <f>IF(N205="zákl. přenesená",J205,0)</f>
        <v>0</v>
      </c>
      <c r="BH205" s="234">
        <f>IF(N205="sníž. přenesená",J205,0)</f>
        <v>0</v>
      </c>
      <c r="BI205" s="234">
        <f>IF(N205="nulová",J205,0)</f>
        <v>0</v>
      </c>
      <c r="BJ205" s="14" t="s">
        <v>81</v>
      </c>
      <c r="BK205" s="234">
        <f>ROUND(I205*H205,2)</f>
        <v>0</v>
      </c>
      <c r="BL205" s="14" t="s">
        <v>274</v>
      </c>
      <c r="BM205" s="233" t="s">
        <v>438</v>
      </c>
    </row>
    <row r="206" s="2" customFormat="1">
      <c r="A206" s="35"/>
      <c r="B206" s="36"/>
      <c r="C206" s="37"/>
      <c r="D206" s="235" t="s">
        <v>275</v>
      </c>
      <c r="E206" s="37"/>
      <c r="F206" s="236" t="s">
        <v>439</v>
      </c>
      <c r="G206" s="37"/>
      <c r="H206" s="37"/>
      <c r="I206" s="237"/>
      <c r="J206" s="37"/>
      <c r="K206" s="37"/>
      <c r="L206" s="41"/>
      <c r="M206" s="238"/>
      <c r="N206" s="239"/>
      <c r="O206" s="88"/>
      <c r="P206" s="88"/>
      <c r="Q206" s="88"/>
      <c r="R206" s="88"/>
      <c r="S206" s="88"/>
      <c r="T206" s="89"/>
      <c r="U206" s="35"/>
      <c r="V206" s="35"/>
      <c r="W206" s="35"/>
      <c r="X206" s="35"/>
      <c r="Y206" s="35"/>
      <c r="Z206" s="35"/>
      <c r="AA206" s="35"/>
      <c r="AB206" s="35"/>
      <c r="AC206" s="35"/>
      <c r="AD206" s="35"/>
      <c r="AE206" s="35"/>
      <c r="AT206" s="14" t="s">
        <v>275</v>
      </c>
      <c r="AU206" s="14" t="s">
        <v>81</v>
      </c>
    </row>
    <row r="207" s="2" customFormat="1" ht="128.55" customHeight="1">
      <c r="A207" s="35"/>
      <c r="B207" s="36"/>
      <c r="C207" s="222" t="s">
        <v>440</v>
      </c>
      <c r="D207" s="222" t="s">
        <v>269</v>
      </c>
      <c r="E207" s="223" t="s">
        <v>441</v>
      </c>
      <c r="F207" s="224" t="s">
        <v>442</v>
      </c>
      <c r="G207" s="225" t="s">
        <v>279</v>
      </c>
      <c r="H207" s="226">
        <v>537.52999999999997</v>
      </c>
      <c r="I207" s="227"/>
      <c r="J207" s="228">
        <f>ROUND(I207*H207,2)</f>
        <v>0</v>
      </c>
      <c r="K207" s="224" t="s">
        <v>273</v>
      </c>
      <c r="L207" s="41"/>
      <c r="M207" s="229" t="s">
        <v>1</v>
      </c>
      <c r="N207" s="230" t="s">
        <v>38</v>
      </c>
      <c r="O207" s="88"/>
      <c r="P207" s="231">
        <f>O207*H207</f>
        <v>0</v>
      </c>
      <c r="Q207" s="231">
        <v>0</v>
      </c>
      <c r="R207" s="231">
        <f>Q207*H207</f>
        <v>0</v>
      </c>
      <c r="S207" s="231">
        <v>0</v>
      </c>
      <c r="T207" s="232">
        <f>S207*H207</f>
        <v>0</v>
      </c>
      <c r="U207" s="35"/>
      <c r="V207" s="35"/>
      <c r="W207" s="35"/>
      <c r="X207" s="35"/>
      <c r="Y207" s="35"/>
      <c r="Z207" s="35"/>
      <c r="AA207" s="35"/>
      <c r="AB207" s="35"/>
      <c r="AC207" s="35"/>
      <c r="AD207" s="35"/>
      <c r="AE207" s="35"/>
      <c r="AR207" s="233" t="s">
        <v>274</v>
      </c>
      <c r="AT207" s="233" t="s">
        <v>269</v>
      </c>
      <c r="AU207" s="233" t="s">
        <v>81</v>
      </c>
      <c r="AY207" s="14" t="s">
        <v>266</v>
      </c>
      <c r="BE207" s="234">
        <f>IF(N207="základní",J207,0)</f>
        <v>0</v>
      </c>
      <c r="BF207" s="234">
        <f>IF(N207="snížená",J207,0)</f>
        <v>0</v>
      </c>
      <c r="BG207" s="234">
        <f>IF(N207="zákl. přenesená",J207,0)</f>
        <v>0</v>
      </c>
      <c r="BH207" s="234">
        <f>IF(N207="sníž. přenesená",J207,0)</f>
        <v>0</v>
      </c>
      <c r="BI207" s="234">
        <f>IF(N207="nulová",J207,0)</f>
        <v>0</v>
      </c>
      <c r="BJ207" s="14" t="s">
        <v>81</v>
      </c>
      <c r="BK207" s="234">
        <f>ROUND(I207*H207,2)</f>
        <v>0</v>
      </c>
      <c r="BL207" s="14" t="s">
        <v>274</v>
      </c>
      <c r="BM207" s="233" t="s">
        <v>443</v>
      </c>
    </row>
    <row r="208" s="2" customFormat="1">
      <c r="A208" s="35"/>
      <c r="B208" s="36"/>
      <c r="C208" s="37"/>
      <c r="D208" s="235" t="s">
        <v>275</v>
      </c>
      <c r="E208" s="37"/>
      <c r="F208" s="236" t="s">
        <v>444</v>
      </c>
      <c r="G208" s="37"/>
      <c r="H208" s="37"/>
      <c r="I208" s="237"/>
      <c r="J208" s="37"/>
      <c r="K208" s="37"/>
      <c r="L208" s="41"/>
      <c r="M208" s="238"/>
      <c r="N208" s="239"/>
      <c r="O208" s="88"/>
      <c r="P208" s="88"/>
      <c r="Q208" s="88"/>
      <c r="R208" s="88"/>
      <c r="S208" s="88"/>
      <c r="T208" s="89"/>
      <c r="U208" s="35"/>
      <c r="V208" s="35"/>
      <c r="W208" s="35"/>
      <c r="X208" s="35"/>
      <c r="Y208" s="35"/>
      <c r="Z208" s="35"/>
      <c r="AA208" s="35"/>
      <c r="AB208" s="35"/>
      <c r="AC208" s="35"/>
      <c r="AD208" s="35"/>
      <c r="AE208" s="35"/>
      <c r="AT208" s="14" t="s">
        <v>275</v>
      </c>
      <c r="AU208" s="14" t="s">
        <v>81</v>
      </c>
    </row>
    <row r="209" s="2" customFormat="1" ht="128.55" customHeight="1">
      <c r="A209" s="35"/>
      <c r="B209" s="36"/>
      <c r="C209" s="222" t="s">
        <v>350</v>
      </c>
      <c r="D209" s="222" t="s">
        <v>269</v>
      </c>
      <c r="E209" s="223" t="s">
        <v>445</v>
      </c>
      <c r="F209" s="224" t="s">
        <v>446</v>
      </c>
      <c r="G209" s="225" t="s">
        <v>279</v>
      </c>
      <c r="H209" s="226">
        <v>511.86000000000001</v>
      </c>
      <c r="I209" s="227"/>
      <c r="J209" s="228">
        <f>ROUND(I209*H209,2)</f>
        <v>0</v>
      </c>
      <c r="K209" s="224" t="s">
        <v>273</v>
      </c>
      <c r="L209" s="41"/>
      <c r="M209" s="229" t="s">
        <v>1</v>
      </c>
      <c r="N209" s="230" t="s">
        <v>38</v>
      </c>
      <c r="O209" s="88"/>
      <c r="P209" s="231">
        <f>O209*H209</f>
        <v>0</v>
      </c>
      <c r="Q209" s="231">
        <v>0</v>
      </c>
      <c r="R209" s="231">
        <f>Q209*H209</f>
        <v>0</v>
      </c>
      <c r="S209" s="231">
        <v>0</v>
      </c>
      <c r="T209" s="232">
        <f>S209*H209</f>
        <v>0</v>
      </c>
      <c r="U209" s="35"/>
      <c r="V209" s="35"/>
      <c r="W209" s="35"/>
      <c r="X209" s="35"/>
      <c r="Y209" s="35"/>
      <c r="Z209" s="35"/>
      <c r="AA209" s="35"/>
      <c r="AB209" s="35"/>
      <c r="AC209" s="35"/>
      <c r="AD209" s="35"/>
      <c r="AE209" s="35"/>
      <c r="AR209" s="233" t="s">
        <v>274</v>
      </c>
      <c r="AT209" s="233" t="s">
        <v>269</v>
      </c>
      <c r="AU209" s="233" t="s">
        <v>81</v>
      </c>
      <c r="AY209" s="14" t="s">
        <v>266</v>
      </c>
      <c r="BE209" s="234">
        <f>IF(N209="základní",J209,0)</f>
        <v>0</v>
      </c>
      <c r="BF209" s="234">
        <f>IF(N209="snížená",J209,0)</f>
        <v>0</v>
      </c>
      <c r="BG209" s="234">
        <f>IF(N209="zákl. přenesená",J209,0)</f>
        <v>0</v>
      </c>
      <c r="BH209" s="234">
        <f>IF(N209="sníž. přenesená",J209,0)</f>
        <v>0</v>
      </c>
      <c r="BI209" s="234">
        <f>IF(N209="nulová",J209,0)</f>
        <v>0</v>
      </c>
      <c r="BJ209" s="14" t="s">
        <v>81</v>
      </c>
      <c r="BK209" s="234">
        <f>ROUND(I209*H209,2)</f>
        <v>0</v>
      </c>
      <c r="BL209" s="14" t="s">
        <v>274</v>
      </c>
      <c r="BM209" s="233" t="s">
        <v>447</v>
      </c>
    </row>
    <row r="210" s="2" customFormat="1">
      <c r="A210" s="35"/>
      <c r="B210" s="36"/>
      <c r="C210" s="37"/>
      <c r="D210" s="235" t="s">
        <v>275</v>
      </c>
      <c r="E210" s="37"/>
      <c r="F210" s="236" t="s">
        <v>448</v>
      </c>
      <c r="G210" s="37"/>
      <c r="H210" s="37"/>
      <c r="I210" s="237"/>
      <c r="J210" s="37"/>
      <c r="K210" s="37"/>
      <c r="L210" s="41"/>
      <c r="M210" s="238"/>
      <c r="N210" s="239"/>
      <c r="O210" s="88"/>
      <c r="P210" s="88"/>
      <c r="Q210" s="88"/>
      <c r="R210" s="88"/>
      <c r="S210" s="88"/>
      <c r="T210" s="89"/>
      <c r="U210" s="35"/>
      <c r="V210" s="35"/>
      <c r="W210" s="35"/>
      <c r="X210" s="35"/>
      <c r="Y210" s="35"/>
      <c r="Z210" s="35"/>
      <c r="AA210" s="35"/>
      <c r="AB210" s="35"/>
      <c r="AC210" s="35"/>
      <c r="AD210" s="35"/>
      <c r="AE210" s="35"/>
      <c r="AT210" s="14" t="s">
        <v>275</v>
      </c>
      <c r="AU210" s="14" t="s">
        <v>81</v>
      </c>
    </row>
    <row r="211" s="2" customFormat="1" ht="128.55" customHeight="1">
      <c r="A211" s="35"/>
      <c r="B211" s="36"/>
      <c r="C211" s="222" t="s">
        <v>449</v>
      </c>
      <c r="D211" s="222" t="s">
        <v>269</v>
      </c>
      <c r="E211" s="223" t="s">
        <v>450</v>
      </c>
      <c r="F211" s="224" t="s">
        <v>451</v>
      </c>
      <c r="G211" s="225" t="s">
        <v>279</v>
      </c>
      <c r="H211" s="226">
        <v>1461.377</v>
      </c>
      <c r="I211" s="227"/>
      <c r="J211" s="228">
        <f>ROUND(I211*H211,2)</f>
        <v>0</v>
      </c>
      <c r="K211" s="224" t="s">
        <v>273</v>
      </c>
      <c r="L211" s="41"/>
      <c r="M211" s="229" t="s">
        <v>1</v>
      </c>
      <c r="N211" s="230" t="s">
        <v>38</v>
      </c>
      <c r="O211" s="88"/>
      <c r="P211" s="231">
        <f>O211*H211</f>
        <v>0</v>
      </c>
      <c r="Q211" s="231">
        <v>0</v>
      </c>
      <c r="R211" s="231">
        <f>Q211*H211</f>
        <v>0</v>
      </c>
      <c r="S211" s="231">
        <v>0</v>
      </c>
      <c r="T211" s="232">
        <f>S211*H211</f>
        <v>0</v>
      </c>
      <c r="U211" s="35"/>
      <c r="V211" s="35"/>
      <c r="W211" s="35"/>
      <c r="X211" s="35"/>
      <c r="Y211" s="35"/>
      <c r="Z211" s="35"/>
      <c r="AA211" s="35"/>
      <c r="AB211" s="35"/>
      <c r="AC211" s="35"/>
      <c r="AD211" s="35"/>
      <c r="AE211" s="35"/>
      <c r="AR211" s="233" t="s">
        <v>274</v>
      </c>
      <c r="AT211" s="233" t="s">
        <v>269</v>
      </c>
      <c r="AU211" s="233" t="s">
        <v>81</v>
      </c>
      <c r="AY211" s="14" t="s">
        <v>266</v>
      </c>
      <c r="BE211" s="234">
        <f>IF(N211="základní",J211,0)</f>
        <v>0</v>
      </c>
      <c r="BF211" s="234">
        <f>IF(N211="snížená",J211,0)</f>
        <v>0</v>
      </c>
      <c r="BG211" s="234">
        <f>IF(N211="zákl. přenesená",J211,0)</f>
        <v>0</v>
      </c>
      <c r="BH211" s="234">
        <f>IF(N211="sníž. přenesená",J211,0)</f>
        <v>0</v>
      </c>
      <c r="BI211" s="234">
        <f>IF(N211="nulová",J211,0)</f>
        <v>0</v>
      </c>
      <c r="BJ211" s="14" t="s">
        <v>81</v>
      </c>
      <c r="BK211" s="234">
        <f>ROUND(I211*H211,2)</f>
        <v>0</v>
      </c>
      <c r="BL211" s="14" t="s">
        <v>274</v>
      </c>
      <c r="BM211" s="233" t="s">
        <v>452</v>
      </c>
    </row>
    <row r="212" s="2" customFormat="1">
      <c r="A212" s="35"/>
      <c r="B212" s="36"/>
      <c r="C212" s="37"/>
      <c r="D212" s="235" t="s">
        <v>275</v>
      </c>
      <c r="E212" s="37"/>
      <c r="F212" s="236" t="s">
        <v>453</v>
      </c>
      <c r="G212" s="37"/>
      <c r="H212" s="37"/>
      <c r="I212" s="237"/>
      <c r="J212" s="37"/>
      <c r="K212" s="37"/>
      <c r="L212" s="41"/>
      <c r="M212" s="238"/>
      <c r="N212" s="239"/>
      <c r="O212" s="88"/>
      <c r="P212" s="88"/>
      <c r="Q212" s="88"/>
      <c r="R212" s="88"/>
      <c r="S212" s="88"/>
      <c r="T212" s="89"/>
      <c r="U212" s="35"/>
      <c r="V212" s="35"/>
      <c r="W212" s="35"/>
      <c r="X212" s="35"/>
      <c r="Y212" s="35"/>
      <c r="Z212" s="35"/>
      <c r="AA212" s="35"/>
      <c r="AB212" s="35"/>
      <c r="AC212" s="35"/>
      <c r="AD212" s="35"/>
      <c r="AE212" s="35"/>
      <c r="AT212" s="14" t="s">
        <v>275</v>
      </c>
      <c r="AU212" s="14" t="s">
        <v>81</v>
      </c>
    </row>
    <row r="213" s="2" customFormat="1" ht="114.9" customHeight="1">
      <c r="A213" s="35"/>
      <c r="B213" s="36"/>
      <c r="C213" s="222" t="s">
        <v>354</v>
      </c>
      <c r="D213" s="222" t="s">
        <v>269</v>
      </c>
      <c r="E213" s="223" t="s">
        <v>454</v>
      </c>
      <c r="F213" s="224" t="s">
        <v>455</v>
      </c>
      <c r="G213" s="225" t="s">
        <v>272</v>
      </c>
      <c r="H213" s="226">
        <v>2</v>
      </c>
      <c r="I213" s="227"/>
      <c r="J213" s="228">
        <f>ROUND(I213*H213,2)</f>
        <v>0</v>
      </c>
      <c r="K213" s="224" t="s">
        <v>273</v>
      </c>
      <c r="L213" s="41"/>
      <c r="M213" s="229" t="s">
        <v>1</v>
      </c>
      <c r="N213" s="230" t="s">
        <v>38</v>
      </c>
      <c r="O213" s="88"/>
      <c r="P213" s="231">
        <f>O213*H213</f>
        <v>0</v>
      </c>
      <c r="Q213" s="231">
        <v>0</v>
      </c>
      <c r="R213" s="231">
        <f>Q213*H213</f>
        <v>0</v>
      </c>
      <c r="S213" s="231">
        <v>0</v>
      </c>
      <c r="T213" s="232">
        <f>S213*H213</f>
        <v>0</v>
      </c>
      <c r="U213" s="35"/>
      <c r="V213" s="35"/>
      <c r="W213" s="35"/>
      <c r="X213" s="35"/>
      <c r="Y213" s="35"/>
      <c r="Z213" s="35"/>
      <c r="AA213" s="35"/>
      <c r="AB213" s="35"/>
      <c r="AC213" s="35"/>
      <c r="AD213" s="35"/>
      <c r="AE213" s="35"/>
      <c r="AR213" s="233" t="s">
        <v>274</v>
      </c>
      <c r="AT213" s="233" t="s">
        <v>269</v>
      </c>
      <c r="AU213" s="233" t="s">
        <v>81</v>
      </c>
      <c r="AY213" s="14" t="s">
        <v>266</v>
      </c>
      <c r="BE213" s="234">
        <f>IF(N213="základní",J213,0)</f>
        <v>0</v>
      </c>
      <c r="BF213" s="234">
        <f>IF(N213="snížená",J213,0)</f>
        <v>0</v>
      </c>
      <c r="BG213" s="234">
        <f>IF(N213="zákl. přenesená",J213,0)</f>
        <v>0</v>
      </c>
      <c r="BH213" s="234">
        <f>IF(N213="sníž. přenesená",J213,0)</f>
        <v>0</v>
      </c>
      <c r="BI213" s="234">
        <f>IF(N213="nulová",J213,0)</f>
        <v>0</v>
      </c>
      <c r="BJ213" s="14" t="s">
        <v>81</v>
      </c>
      <c r="BK213" s="234">
        <f>ROUND(I213*H213,2)</f>
        <v>0</v>
      </c>
      <c r="BL213" s="14" t="s">
        <v>274</v>
      </c>
      <c r="BM213" s="233" t="s">
        <v>456</v>
      </c>
    </row>
    <row r="214" s="2" customFormat="1">
      <c r="A214" s="35"/>
      <c r="B214" s="36"/>
      <c r="C214" s="37"/>
      <c r="D214" s="235" t="s">
        <v>275</v>
      </c>
      <c r="E214" s="37"/>
      <c r="F214" s="236" t="s">
        <v>457</v>
      </c>
      <c r="G214" s="37"/>
      <c r="H214" s="37"/>
      <c r="I214" s="237"/>
      <c r="J214" s="37"/>
      <c r="K214" s="37"/>
      <c r="L214" s="41"/>
      <c r="M214" s="238"/>
      <c r="N214" s="239"/>
      <c r="O214" s="88"/>
      <c r="P214" s="88"/>
      <c r="Q214" s="88"/>
      <c r="R214" s="88"/>
      <c r="S214" s="88"/>
      <c r="T214" s="89"/>
      <c r="U214" s="35"/>
      <c r="V214" s="35"/>
      <c r="W214" s="35"/>
      <c r="X214" s="35"/>
      <c r="Y214" s="35"/>
      <c r="Z214" s="35"/>
      <c r="AA214" s="35"/>
      <c r="AB214" s="35"/>
      <c r="AC214" s="35"/>
      <c r="AD214" s="35"/>
      <c r="AE214" s="35"/>
      <c r="AT214" s="14" t="s">
        <v>275</v>
      </c>
      <c r="AU214" s="14" t="s">
        <v>81</v>
      </c>
    </row>
    <row r="215" s="2" customFormat="1" ht="114.9" customHeight="1">
      <c r="A215" s="35"/>
      <c r="B215" s="36"/>
      <c r="C215" s="222" t="s">
        <v>458</v>
      </c>
      <c r="D215" s="222" t="s">
        <v>269</v>
      </c>
      <c r="E215" s="223" t="s">
        <v>459</v>
      </c>
      <c r="F215" s="224" t="s">
        <v>460</v>
      </c>
      <c r="G215" s="225" t="s">
        <v>272</v>
      </c>
      <c r="H215" s="226">
        <v>6</v>
      </c>
      <c r="I215" s="227"/>
      <c r="J215" s="228">
        <f>ROUND(I215*H215,2)</f>
        <v>0</v>
      </c>
      <c r="K215" s="224" t="s">
        <v>273</v>
      </c>
      <c r="L215" s="41"/>
      <c r="M215" s="229" t="s">
        <v>1</v>
      </c>
      <c r="N215" s="230" t="s">
        <v>38</v>
      </c>
      <c r="O215" s="88"/>
      <c r="P215" s="231">
        <f>O215*H215</f>
        <v>0</v>
      </c>
      <c r="Q215" s="231">
        <v>0</v>
      </c>
      <c r="R215" s="231">
        <f>Q215*H215</f>
        <v>0</v>
      </c>
      <c r="S215" s="231">
        <v>0</v>
      </c>
      <c r="T215" s="232">
        <f>S215*H215</f>
        <v>0</v>
      </c>
      <c r="U215" s="35"/>
      <c r="V215" s="35"/>
      <c r="W215" s="35"/>
      <c r="X215" s="35"/>
      <c r="Y215" s="35"/>
      <c r="Z215" s="35"/>
      <c r="AA215" s="35"/>
      <c r="AB215" s="35"/>
      <c r="AC215" s="35"/>
      <c r="AD215" s="35"/>
      <c r="AE215" s="35"/>
      <c r="AR215" s="233" t="s">
        <v>274</v>
      </c>
      <c r="AT215" s="233" t="s">
        <v>269</v>
      </c>
      <c r="AU215" s="233" t="s">
        <v>81</v>
      </c>
      <c r="AY215" s="14" t="s">
        <v>266</v>
      </c>
      <c r="BE215" s="234">
        <f>IF(N215="základní",J215,0)</f>
        <v>0</v>
      </c>
      <c r="BF215" s="234">
        <f>IF(N215="snížená",J215,0)</f>
        <v>0</v>
      </c>
      <c r="BG215" s="234">
        <f>IF(N215="zákl. přenesená",J215,0)</f>
        <v>0</v>
      </c>
      <c r="BH215" s="234">
        <f>IF(N215="sníž. přenesená",J215,0)</f>
        <v>0</v>
      </c>
      <c r="BI215" s="234">
        <f>IF(N215="nulová",J215,0)</f>
        <v>0</v>
      </c>
      <c r="BJ215" s="14" t="s">
        <v>81</v>
      </c>
      <c r="BK215" s="234">
        <f>ROUND(I215*H215,2)</f>
        <v>0</v>
      </c>
      <c r="BL215" s="14" t="s">
        <v>274</v>
      </c>
      <c r="BM215" s="233" t="s">
        <v>461</v>
      </c>
    </row>
    <row r="216" s="2" customFormat="1">
      <c r="A216" s="35"/>
      <c r="B216" s="36"/>
      <c r="C216" s="37"/>
      <c r="D216" s="235" t="s">
        <v>275</v>
      </c>
      <c r="E216" s="37"/>
      <c r="F216" s="236" t="s">
        <v>462</v>
      </c>
      <c r="G216" s="37"/>
      <c r="H216" s="37"/>
      <c r="I216" s="237"/>
      <c r="J216" s="37"/>
      <c r="K216" s="37"/>
      <c r="L216" s="41"/>
      <c r="M216" s="238"/>
      <c r="N216" s="239"/>
      <c r="O216" s="88"/>
      <c r="P216" s="88"/>
      <c r="Q216" s="88"/>
      <c r="R216" s="88"/>
      <c r="S216" s="88"/>
      <c r="T216" s="89"/>
      <c r="U216" s="35"/>
      <c r="V216" s="35"/>
      <c r="W216" s="35"/>
      <c r="X216" s="35"/>
      <c r="Y216" s="35"/>
      <c r="Z216" s="35"/>
      <c r="AA216" s="35"/>
      <c r="AB216" s="35"/>
      <c r="AC216" s="35"/>
      <c r="AD216" s="35"/>
      <c r="AE216" s="35"/>
      <c r="AT216" s="14" t="s">
        <v>275</v>
      </c>
      <c r="AU216" s="14" t="s">
        <v>81</v>
      </c>
    </row>
    <row r="217" s="2" customFormat="1" ht="114.9" customHeight="1">
      <c r="A217" s="35"/>
      <c r="B217" s="36"/>
      <c r="C217" s="222" t="s">
        <v>359</v>
      </c>
      <c r="D217" s="222" t="s">
        <v>269</v>
      </c>
      <c r="E217" s="223" t="s">
        <v>463</v>
      </c>
      <c r="F217" s="224" t="s">
        <v>464</v>
      </c>
      <c r="G217" s="225" t="s">
        <v>272</v>
      </c>
      <c r="H217" s="226">
        <v>7</v>
      </c>
      <c r="I217" s="227"/>
      <c r="J217" s="228">
        <f>ROUND(I217*H217,2)</f>
        <v>0</v>
      </c>
      <c r="K217" s="224" t="s">
        <v>273</v>
      </c>
      <c r="L217" s="41"/>
      <c r="M217" s="229" t="s">
        <v>1</v>
      </c>
      <c r="N217" s="230" t="s">
        <v>38</v>
      </c>
      <c r="O217" s="88"/>
      <c r="P217" s="231">
        <f>O217*H217</f>
        <v>0</v>
      </c>
      <c r="Q217" s="231">
        <v>0</v>
      </c>
      <c r="R217" s="231">
        <f>Q217*H217</f>
        <v>0</v>
      </c>
      <c r="S217" s="231">
        <v>0</v>
      </c>
      <c r="T217" s="232">
        <f>S217*H217</f>
        <v>0</v>
      </c>
      <c r="U217" s="35"/>
      <c r="V217" s="35"/>
      <c r="W217" s="35"/>
      <c r="X217" s="35"/>
      <c r="Y217" s="35"/>
      <c r="Z217" s="35"/>
      <c r="AA217" s="35"/>
      <c r="AB217" s="35"/>
      <c r="AC217" s="35"/>
      <c r="AD217" s="35"/>
      <c r="AE217" s="35"/>
      <c r="AR217" s="233" t="s">
        <v>274</v>
      </c>
      <c r="AT217" s="233" t="s">
        <v>269</v>
      </c>
      <c r="AU217" s="233" t="s">
        <v>81</v>
      </c>
      <c r="AY217" s="14" t="s">
        <v>266</v>
      </c>
      <c r="BE217" s="234">
        <f>IF(N217="základní",J217,0)</f>
        <v>0</v>
      </c>
      <c r="BF217" s="234">
        <f>IF(N217="snížená",J217,0)</f>
        <v>0</v>
      </c>
      <c r="BG217" s="234">
        <f>IF(N217="zákl. přenesená",J217,0)</f>
        <v>0</v>
      </c>
      <c r="BH217" s="234">
        <f>IF(N217="sníž. přenesená",J217,0)</f>
        <v>0</v>
      </c>
      <c r="BI217" s="234">
        <f>IF(N217="nulová",J217,0)</f>
        <v>0</v>
      </c>
      <c r="BJ217" s="14" t="s">
        <v>81</v>
      </c>
      <c r="BK217" s="234">
        <f>ROUND(I217*H217,2)</f>
        <v>0</v>
      </c>
      <c r="BL217" s="14" t="s">
        <v>274</v>
      </c>
      <c r="BM217" s="233" t="s">
        <v>465</v>
      </c>
    </row>
    <row r="218" s="2" customFormat="1">
      <c r="A218" s="35"/>
      <c r="B218" s="36"/>
      <c r="C218" s="37"/>
      <c r="D218" s="235" t="s">
        <v>275</v>
      </c>
      <c r="E218" s="37"/>
      <c r="F218" s="236" t="s">
        <v>466</v>
      </c>
      <c r="G218" s="37"/>
      <c r="H218" s="37"/>
      <c r="I218" s="237"/>
      <c r="J218" s="37"/>
      <c r="K218" s="37"/>
      <c r="L218" s="41"/>
      <c r="M218" s="238"/>
      <c r="N218" s="239"/>
      <c r="O218" s="88"/>
      <c r="P218" s="88"/>
      <c r="Q218" s="88"/>
      <c r="R218" s="88"/>
      <c r="S218" s="88"/>
      <c r="T218" s="89"/>
      <c r="U218" s="35"/>
      <c r="V218" s="35"/>
      <c r="W218" s="35"/>
      <c r="X218" s="35"/>
      <c r="Y218" s="35"/>
      <c r="Z218" s="35"/>
      <c r="AA218" s="35"/>
      <c r="AB218" s="35"/>
      <c r="AC218" s="35"/>
      <c r="AD218" s="35"/>
      <c r="AE218" s="35"/>
      <c r="AT218" s="14" t="s">
        <v>275</v>
      </c>
      <c r="AU218" s="14" t="s">
        <v>81</v>
      </c>
    </row>
    <row r="219" s="2" customFormat="1" ht="128.55" customHeight="1">
      <c r="A219" s="35"/>
      <c r="B219" s="36"/>
      <c r="C219" s="222" t="s">
        <v>467</v>
      </c>
      <c r="D219" s="222" t="s">
        <v>269</v>
      </c>
      <c r="E219" s="223" t="s">
        <v>468</v>
      </c>
      <c r="F219" s="224" t="s">
        <v>469</v>
      </c>
      <c r="G219" s="225" t="s">
        <v>272</v>
      </c>
      <c r="H219" s="226">
        <v>7</v>
      </c>
      <c r="I219" s="227"/>
      <c r="J219" s="228">
        <f>ROUND(I219*H219,2)</f>
        <v>0</v>
      </c>
      <c r="K219" s="224" t="s">
        <v>273</v>
      </c>
      <c r="L219" s="41"/>
      <c r="M219" s="229" t="s">
        <v>1</v>
      </c>
      <c r="N219" s="230" t="s">
        <v>38</v>
      </c>
      <c r="O219" s="88"/>
      <c r="P219" s="231">
        <f>O219*H219</f>
        <v>0</v>
      </c>
      <c r="Q219" s="231">
        <v>0</v>
      </c>
      <c r="R219" s="231">
        <f>Q219*H219</f>
        <v>0</v>
      </c>
      <c r="S219" s="231">
        <v>0</v>
      </c>
      <c r="T219" s="232">
        <f>S219*H219</f>
        <v>0</v>
      </c>
      <c r="U219" s="35"/>
      <c r="V219" s="35"/>
      <c r="W219" s="35"/>
      <c r="X219" s="35"/>
      <c r="Y219" s="35"/>
      <c r="Z219" s="35"/>
      <c r="AA219" s="35"/>
      <c r="AB219" s="35"/>
      <c r="AC219" s="35"/>
      <c r="AD219" s="35"/>
      <c r="AE219" s="35"/>
      <c r="AR219" s="233" t="s">
        <v>274</v>
      </c>
      <c r="AT219" s="233" t="s">
        <v>269</v>
      </c>
      <c r="AU219" s="233" t="s">
        <v>81</v>
      </c>
      <c r="AY219" s="14" t="s">
        <v>266</v>
      </c>
      <c r="BE219" s="234">
        <f>IF(N219="základní",J219,0)</f>
        <v>0</v>
      </c>
      <c r="BF219" s="234">
        <f>IF(N219="snížená",J219,0)</f>
        <v>0</v>
      </c>
      <c r="BG219" s="234">
        <f>IF(N219="zákl. přenesená",J219,0)</f>
        <v>0</v>
      </c>
      <c r="BH219" s="234">
        <f>IF(N219="sníž. přenesená",J219,0)</f>
        <v>0</v>
      </c>
      <c r="BI219" s="234">
        <f>IF(N219="nulová",J219,0)</f>
        <v>0</v>
      </c>
      <c r="BJ219" s="14" t="s">
        <v>81</v>
      </c>
      <c r="BK219" s="234">
        <f>ROUND(I219*H219,2)</f>
        <v>0</v>
      </c>
      <c r="BL219" s="14" t="s">
        <v>274</v>
      </c>
      <c r="BM219" s="233" t="s">
        <v>470</v>
      </c>
    </row>
    <row r="220" s="2" customFormat="1">
      <c r="A220" s="35"/>
      <c r="B220" s="36"/>
      <c r="C220" s="37"/>
      <c r="D220" s="235" t="s">
        <v>275</v>
      </c>
      <c r="E220" s="37"/>
      <c r="F220" s="236" t="s">
        <v>471</v>
      </c>
      <c r="G220" s="37"/>
      <c r="H220" s="37"/>
      <c r="I220" s="237"/>
      <c r="J220" s="37"/>
      <c r="K220" s="37"/>
      <c r="L220" s="41"/>
      <c r="M220" s="238"/>
      <c r="N220" s="239"/>
      <c r="O220" s="88"/>
      <c r="P220" s="88"/>
      <c r="Q220" s="88"/>
      <c r="R220" s="88"/>
      <c r="S220" s="88"/>
      <c r="T220" s="89"/>
      <c r="U220" s="35"/>
      <c r="V220" s="35"/>
      <c r="W220" s="35"/>
      <c r="X220" s="35"/>
      <c r="Y220" s="35"/>
      <c r="Z220" s="35"/>
      <c r="AA220" s="35"/>
      <c r="AB220" s="35"/>
      <c r="AC220" s="35"/>
      <c r="AD220" s="35"/>
      <c r="AE220" s="35"/>
      <c r="AT220" s="14" t="s">
        <v>275</v>
      </c>
      <c r="AU220" s="14" t="s">
        <v>81</v>
      </c>
    </row>
    <row r="221" s="2" customFormat="1" ht="114.9" customHeight="1">
      <c r="A221" s="35"/>
      <c r="B221" s="36"/>
      <c r="C221" s="222" t="s">
        <v>363</v>
      </c>
      <c r="D221" s="222" t="s">
        <v>269</v>
      </c>
      <c r="E221" s="223" t="s">
        <v>472</v>
      </c>
      <c r="F221" s="224" t="s">
        <v>473</v>
      </c>
      <c r="G221" s="225" t="s">
        <v>474</v>
      </c>
      <c r="H221" s="226">
        <v>279</v>
      </c>
      <c r="I221" s="227"/>
      <c r="J221" s="228">
        <f>ROUND(I221*H221,2)</f>
        <v>0</v>
      </c>
      <c r="K221" s="224" t="s">
        <v>273</v>
      </c>
      <c r="L221" s="41"/>
      <c r="M221" s="229" t="s">
        <v>1</v>
      </c>
      <c r="N221" s="230" t="s">
        <v>38</v>
      </c>
      <c r="O221" s="88"/>
      <c r="P221" s="231">
        <f>O221*H221</f>
        <v>0</v>
      </c>
      <c r="Q221" s="231">
        <v>0</v>
      </c>
      <c r="R221" s="231">
        <f>Q221*H221</f>
        <v>0</v>
      </c>
      <c r="S221" s="231">
        <v>0</v>
      </c>
      <c r="T221" s="232">
        <f>S221*H221</f>
        <v>0</v>
      </c>
      <c r="U221" s="35"/>
      <c r="V221" s="35"/>
      <c r="W221" s="35"/>
      <c r="X221" s="35"/>
      <c r="Y221" s="35"/>
      <c r="Z221" s="35"/>
      <c r="AA221" s="35"/>
      <c r="AB221" s="35"/>
      <c r="AC221" s="35"/>
      <c r="AD221" s="35"/>
      <c r="AE221" s="35"/>
      <c r="AR221" s="233" t="s">
        <v>274</v>
      </c>
      <c r="AT221" s="233" t="s">
        <v>269</v>
      </c>
      <c r="AU221" s="233" t="s">
        <v>81</v>
      </c>
      <c r="AY221" s="14" t="s">
        <v>266</v>
      </c>
      <c r="BE221" s="234">
        <f>IF(N221="základní",J221,0)</f>
        <v>0</v>
      </c>
      <c r="BF221" s="234">
        <f>IF(N221="snížená",J221,0)</f>
        <v>0</v>
      </c>
      <c r="BG221" s="234">
        <f>IF(N221="zákl. přenesená",J221,0)</f>
        <v>0</v>
      </c>
      <c r="BH221" s="234">
        <f>IF(N221="sníž. přenesená",J221,0)</f>
        <v>0</v>
      </c>
      <c r="BI221" s="234">
        <f>IF(N221="nulová",J221,0)</f>
        <v>0</v>
      </c>
      <c r="BJ221" s="14" t="s">
        <v>81</v>
      </c>
      <c r="BK221" s="234">
        <f>ROUND(I221*H221,2)</f>
        <v>0</v>
      </c>
      <c r="BL221" s="14" t="s">
        <v>274</v>
      </c>
      <c r="BM221" s="233" t="s">
        <v>475</v>
      </c>
    </row>
    <row r="222" s="2" customFormat="1">
      <c r="A222" s="35"/>
      <c r="B222" s="36"/>
      <c r="C222" s="37"/>
      <c r="D222" s="235" t="s">
        <v>275</v>
      </c>
      <c r="E222" s="37"/>
      <c r="F222" s="236" t="s">
        <v>476</v>
      </c>
      <c r="G222" s="37"/>
      <c r="H222" s="37"/>
      <c r="I222" s="237"/>
      <c r="J222" s="37"/>
      <c r="K222" s="37"/>
      <c r="L222" s="41"/>
      <c r="M222" s="238"/>
      <c r="N222" s="239"/>
      <c r="O222" s="88"/>
      <c r="P222" s="88"/>
      <c r="Q222" s="88"/>
      <c r="R222" s="88"/>
      <c r="S222" s="88"/>
      <c r="T222" s="89"/>
      <c r="U222" s="35"/>
      <c r="V222" s="35"/>
      <c r="W222" s="35"/>
      <c r="X222" s="35"/>
      <c r="Y222" s="35"/>
      <c r="Z222" s="35"/>
      <c r="AA222" s="35"/>
      <c r="AB222" s="35"/>
      <c r="AC222" s="35"/>
      <c r="AD222" s="35"/>
      <c r="AE222" s="35"/>
      <c r="AT222" s="14" t="s">
        <v>275</v>
      </c>
      <c r="AU222" s="14" t="s">
        <v>81</v>
      </c>
    </row>
    <row r="223" s="2" customFormat="1" ht="90" customHeight="1">
      <c r="A223" s="35"/>
      <c r="B223" s="36"/>
      <c r="C223" s="222" t="s">
        <v>477</v>
      </c>
      <c r="D223" s="222" t="s">
        <v>269</v>
      </c>
      <c r="E223" s="223" t="s">
        <v>478</v>
      </c>
      <c r="F223" s="224" t="s">
        <v>479</v>
      </c>
      <c r="G223" s="225" t="s">
        <v>474</v>
      </c>
      <c r="H223" s="226">
        <v>70</v>
      </c>
      <c r="I223" s="227"/>
      <c r="J223" s="228">
        <f>ROUND(I223*H223,2)</f>
        <v>0</v>
      </c>
      <c r="K223" s="224" t="s">
        <v>273</v>
      </c>
      <c r="L223" s="41"/>
      <c r="M223" s="229" t="s">
        <v>1</v>
      </c>
      <c r="N223" s="230" t="s">
        <v>38</v>
      </c>
      <c r="O223" s="88"/>
      <c r="P223" s="231">
        <f>O223*H223</f>
        <v>0</v>
      </c>
      <c r="Q223" s="231">
        <v>0</v>
      </c>
      <c r="R223" s="231">
        <f>Q223*H223</f>
        <v>0</v>
      </c>
      <c r="S223" s="231">
        <v>0</v>
      </c>
      <c r="T223" s="232">
        <f>S223*H223</f>
        <v>0</v>
      </c>
      <c r="U223" s="35"/>
      <c r="V223" s="35"/>
      <c r="W223" s="35"/>
      <c r="X223" s="35"/>
      <c r="Y223" s="35"/>
      <c r="Z223" s="35"/>
      <c r="AA223" s="35"/>
      <c r="AB223" s="35"/>
      <c r="AC223" s="35"/>
      <c r="AD223" s="35"/>
      <c r="AE223" s="35"/>
      <c r="AR223" s="233" t="s">
        <v>274</v>
      </c>
      <c r="AT223" s="233" t="s">
        <v>269</v>
      </c>
      <c r="AU223" s="233" t="s">
        <v>81</v>
      </c>
      <c r="AY223" s="14" t="s">
        <v>266</v>
      </c>
      <c r="BE223" s="234">
        <f>IF(N223="základní",J223,0)</f>
        <v>0</v>
      </c>
      <c r="BF223" s="234">
        <f>IF(N223="snížená",J223,0)</f>
        <v>0</v>
      </c>
      <c r="BG223" s="234">
        <f>IF(N223="zákl. přenesená",J223,0)</f>
        <v>0</v>
      </c>
      <c r="BH223" s="234">
        <f>IF(N223="sníž. přenesená",J223,0)</f>
        <v>0</v>
      </c>
      <c r="BI223" s="234">
        <f>IF(N223="nulová",J223,0)</f>
        <v>0</v>
      </c>
      <c r="BJ223" s="14" t="s">
        <v>81</v>
      </c>
      <c r="BK223" s="234">
        <f>ROUND(I223*H223,2)</f>
        <v>0</v>
      </c>
      <c r="BL223" s="14" t="s">
        <v>274</v>
      </c>
      <c r="BM223" s="233" t="s">
        <v>480</v>
      </c>
    </row>
    <row r="224" s="2" customFormat="1">
      <c r="A224" s="35"/>
      <c r="B224" s="36"/>
      <c r="C224" s="37"/>
      <c r="D224" s="235" t="s">
        <v>275</v>
      </c>
      <c r="E224" s="37"/>
      <c r="F224" s="236" t="s">
        <v>481</v>
      </c>
      <c r="G224" s="37"/>
      <c r="H224" s="37"/>
      <c r="I224" s="237"/>
      <c r="J224" s="37"/>
      <c r="K224" s="37"/>
      <c r="L224" s="41"/>
      <c r="M224" s="238"/>
      <c r="N224" s="239"/>
      <c r="O224" s="88"/>
      <c r="P224" s="88"/>
      <c r="Q224" s="88"/>
      <c r="R224" s="88"/>
      <c r="S224" s="88"/>
      <c r="T224" s="89"/>
      <c r="U224" s="35"/>
      <c r="V224" s="35"/>
      <c r="W224" s="35"/>
      <c r="X224" s="35"/>
      <c r="Y224" s="35"/>
      <c r="Z224" s="35"/>
      <c r="AA224" s="35"/>
      <c r="AB224" s="35"/>
      <c r="AC224" s="35"/>
      <c r="AD224" s="35"/>
      <c r="AE224" s="35"/>
      <c r="AT224" s="14" t="s">
        <v>275</v>
      </c>
      <c r="AU224" s="14" t="s">
        <v>81</v>
      </c>
    </row>
    <row r="225" s="2" customFormat="1" ht="90" customHeight="1">
      <c r="A225" s="35"/>
      <c r="B225" s="36"/>
      <c r="C225" s="222" t="s">
        <v>368</v>
      </c>
      <c r="D225" s="222" t="s">
        <v>269</v>
      </c>
      <c r="E225" s="223" t="s">
        <v>482</v>
      </c>
      <c r="F225" s="224" t="s">
        <v>483</v>
      </c>
      <c r="G225" s="225" t="s">
        <v>279</v>
      </c>
      <c r="H225" s="226">
        <v>7000</v>
      </c>
      <c r="I225" s="227"/>
      <c r="J225" s="228">
        <f>ROUND(I225*H225,2)</f>
        <v>0</v>
      </c>
      <c r="K225" s="224" t="s">
        <v>273</v>
      </c>
      <c r="L225" s="41"/>
      <c r="M225" s="229" t="s">
        <v>1</v>
      </c>
      <c r="N225" s="230" t="s">
        <v>38</v>
      </c>
      <c r="O225" s="88"/>
      <c r="P225" s="231">
        <f>O225*H225</f>
        <v>0</v>
      </c>
      <c r="Q225" s="231">
        <v>0</v>
      </c>
      <c r="R225" s="231">
        <f>Q225*H225</f>
        <v>0</v>
      </c>
      <c r="S225" s="231">
        <v>0</v>
      </c>
      <c r="T225" s="232">
        <f>S225*H225</f>
        <v>0</v>
      </c>
      <c r="U225" s="35"/>
      <c r="V225" s="35"/>
      <c r="W225" s="35"/>
      <c r="X225" s="35"/>
      <c r="Y225" s="35"/>
      <c r="Z225" s="35"/>
      <c r="AA225" s="35"/>
      <c r="AB225" s="35"/>
      <c r="AC225" s="35"/>
      <c r="AD225" s="35"/>
      <c r="AE225" s="35"/>
      <c r="AR225" s="233" t="s">
        <v>274</v>
      </c>
      <c r="AT225" s="233" t="s">
        <v>269</v>
      </c>
      <c r="AU225" s="233" t="s">
        <v>81</v>
      </c>
      <c r="AY225" s="14" t="s">
        <v>266</v>
      </c>
      <c r="BE225" s="234">
        <f>IF(N225="základní",J225,0)</f>
        <v>0</v>
      </c>
      <c r="BF225" s="234">
        <f>IF(N225="snížená",J225,0)</f>
        <v>0</v>
      </c>
      <c r="BG225" s="234">
        <f>IF(N225="zákl. přenesená",J225,0)</f>
        <v>0</v>
      </c>
      <c r="BH225" s="234">
        <f>IF(N225="sníž. přenesená",J225,0)</f>
        <v>0</v>
      </c>
      <c r="BI225" s="234">
        <f>IF(N225="nulová",J225,0)</f>
        <v>0</v>
      </c>
      <c r="BJ225" s="14" t="s">
        <v>81</v>
      </c>
      <c r="BK225" s="234">
        <f>ROUND(I225*H225,2)</f>
        <v>0</v>
      </c>
      <c r="BL225" s="14" t="s">
        <v>274</v>
      </c>
      <c r="BM225" s="233" t="s">
        <v>484</v>
      </c>
    </row>
    <row r="226" s="2" customFormat="1">
      <c r="A226" s="35"/>
      <c r="B226" s="36"/>
      <c r="C226" s="37"/>
      <c r="D226" s="235" t="s">
        <v>275</v>
      </c>
      <c r="E226" s="37"/>
      <c r="F226" s="236" t="s">
        <v>485</v>
      </c>
      <c r="G226" s="37"/>
      <c r="H226" s="37"/>
      <c r="I226" s="237"/>
      <c r="J226" s="37"/>
      <c r="K226" s="37"/>
      <c r="L226" s="41"/>
      <c r="M226" s="238"/>
      <c r="N226" s="239"/>
      <c r="O226" s="88"/>
      <c r="P226" s="88"/>
      <c r="Q226" s="88"/>
      <c r="R226" s="88"/>
      <c r="S226" s="88"/>
      <c r="T226" s="89"/>
      <c r="U226" s="35"/>
      <c r="V226" s="35"/>
      <c r="W226" s="35"/>
      <c r="X226" s="35"/>
      <c r="Y226" s="35"/>
      <c r="Z226" s="35"/>
      <c r="AA226" s="35"/>
      <c r="AB226" s="35"/>
      <c r="AC226" s="35"/>
      <c r="AD226" s="35"/>
      <c r="AE226" s="35"/>
      <c r="AT226" s="14" t="s">
        <v>275</v>
      </c>
      <c r="AU226" s="14" t="s">
        <v>81</v>
      </c>
    </row>
    <row r="227" s="2" customFormat="1" ht="90" customHeight="1">
      <c r="A227" s="35"/>
      <c r="B227" s="36"/>
      <c r="C227" s="222" t="s">
        <v>486</v>
      </c>
      <c r="D227" s="222" t="s">
        <v>269</v>
      </c>
      <c r="E227" s="223" t="s">
        <v>487</v>
      </c>
      <c r="F227" s="224" t="s">
        <v>488</v>
      </c>
      <c r="G227" s="225" t="s">
        <v>279</v>
      </c>
      <c r="H227" s="226">
        <v>7000</v>
      </c>
      <c r="I227" s="227"/>
      <c r="J227" s="228">
        <f>ROUND(I227*H227,2)</f>
        <v>0</v>
      </c>
      <c r="K227" s="224" t="s">
        <v>273</v>
      </c>
      <c r="L227" s="41"/>
      <c r="M227" s="229" t="s">
        <v>1</v>
      </c>
      <c r="N227" s="230" t="s">
        <v>38</v>
      </c>
      <c r="O227" s="88"/>
      <c r="P227" s="231">
        <f>O227*H227</f>
        <v>0</v>
      </c>
      <c r="Q227" s="231">
        <v>0</v>
      </c>
      <c r="R227" s="231">
        <f>Q227*H227</f>
        <v>0</v>
      </c>
      <c r="S227" s="231">
        <v>0</v>
      </c>
      <c r="T227" s="232">
        <f>S227*H227</f>
        <v>0</v>
      </c>
      <c r="U227" s="35"/>
      <c r="V227" s="35"/>
      <c r="W227" s="35"/>
      <c r="X227" s="35"/>
      <c r="Y227" s="35"/>
      <c r="Z227" s="35"/>
      <c r="AA227" s="35"/>
      <c r="AB227" s="35"/>
      <c r="AC227" s="35"/>
      <c r="AD227" s="35"/>
      <c r="AE227" s="35"/>
      <c r="AR227" s="233" t="s">
        <v>274</v>
      </c>
      <c r="AT227" s="233" t="s">
        <v>269</v>
      </c>
      <c r="AU227" s="233" t="s">
        <v>81</v>
      </c>
      <c r="AY227" s="14" t="s">
        <v>266</v>
      </c>
      <c r="BE227" s="234">
        <f>IF(N227="základní",J227,0)</f>
        <v>0</v>
      </c>
      <c r="BF227" s="234">
        <f>IF(N227="snížená",J227,0)</f>
        <v>0</v>
      </c>
      <c r="BG227" s="234">
        <f>IF(N227="zákl. přenesená",J227,0)</f>
        <v>0</v>
      </c>
      <c r="BH227" s="234">
        <f>IF(N227="sníž. přenesená",J227,0)</f>
        <v>0</v>
      </c>
      <c r="BI227" s="234">
        <f>IF(N227="nulová",J227,0)</f>
        <v>0</v>
      </c>
      <c r="BJ227" s="14" t="s">
        <v>81</v>
      </c>
      <c r="BK227" s="234">
        <f>ROUND(I227*H227,2)</f>
        <v>0</v>
      </c>
      <c r="BL227" s="14" t="s">
        <v>274</v>
      </c>
      <c r="BM227" s="233" t="s">
        <v>489</v>
      </c>
    </row>
    <row r="228" s="2" customFormat="1">
      <c r="A228" s="35"/>
      <c r="B228" s="36"/>
      <c r="C228" s="37"/>
      <c r="D228" s="235" t="s">
        <v>275</v>
      </c>
      <c r="E228" s="37"/>
      <c r="F228" s="236" t="s">
        <v>485</v>
      </c>
      <c r="G228" s="37"/>
      <c r="H228" s="37"/>
      <c r="I228" s="237"/>
      <c r="J228" s="37"/>
      <c r="K228" s="37"/>
      <c r="L228" s="41"/>
      <c r="M228" s="238"/>
      <c r="N228" s="239"/>
      <c r="O228" s="88"/>
      <c r="P228" s="88"/>
      <c r="Q228" s="88"/>
      <c r="R228" s="88"/>
      <c r="S228" s="88"/>
      <c r="T228" s="89"/>
      <c r="U228" s="35"/>
      <c r="V228" s="35"/>
      <c r="W228" s="35"/>
      <c r="X228" s="35"/>
      <c r="Y228" s="35"/>
      <c r="Z228" s="35"/>
      <c r="AA228" s="35"/>
      <c r="AB228" s="35"/>
      <c r="AC228" s="35"/>
      <c r="AD228" s="35"/>
      <c r="AE228" s="35"/>
      <c r="AT228" s="14" t="s">
        <v>275</v>
      </c>
      <c r="AU228" s="14" t="s">
        <v>81</v>
      </c>
    </row>
    <row r="229" s="2" customFormat="1" ht="76.35" customHeight="1">
      <c r="A229" s="35"/>
      <c r="B229" s="36"/>
      <c r="C229" s="222" t="s">
        <v>373</v>
      </c>
      <c r="D229" s="222" t="s">
        <v>269</v>
      </c>
      <c r="E229" s="223" t="s">
        <v>490</v>
      </c>
      <c r="F229" s="224" t="s">
        <v>491</v>
      </c>
      <c r="G229" s="225" t="s">
        <v>279</v>
      </c>
      <c r="H229" s="226">
        <v>1152.316</v>
      </c>
      <c r="I229" s="227"/>
      <c r="J229" s="228">
        <f>ROUND(I229*H229,2)</f>
        <v>0</v>
      </c>
      <c r="K229" s="224" t="s">
        <v>273</v>
      </c>
      <c r="L229" s="41"/>
      <c r="M229" s="229" t="s">
        <v>1</v>
      </c>
      <c r="N229" s="230" t="s">
        <v>38</v>
      </c>
      <c r="O229" s="88"/>
      <c r="P229" s="231">
        <f>O229*H229</f>
        <v>0</v>
      </c>
      <c r="Q229" s="231">
        <v>0</v>
      </c>
      <c r="R229" s="231">
        <f>Q229*H229</f>
        <v>0</v>
      </c>
      <c r="S229" s="231">
        <v>0</v>
      </c>
      <c r="T229" s="232">
        <f>S229*H229</f>
        <v>0</v>
      </c>
      <c r="U229" s="35"/>
      <c r="V229" s="35"/>
      <c r="W229" s="35"/>
      <c r="X229" s="35"/>
      <c r="Y229" s="35"/>
      <c r="Z229" s="35"/>
      <c r="AA229" s="35"/>
      <c r="AB229" s="35"/>
      <c r="AC229" s="35"/>
      <c r="AD229" s="35"/>
      <c r="AE229" s="35"/>
      <c r="AR229" s="233" t="s">
        <v>274</v>
      </c>
      <c r="AT229" s="233" t="s">
        <v>269</v>
      </c>
      <c r="AU229" s="233" t="s">
        <v>81</v>
      </c>
      <c r="AY229" s="14" t="s">
        <v>266</v>
      </c>
      <c r="BE229" s="234">
        <f>IF(N229="základní",J229,0)</f>
        <v>0</v>
      </c>
      <c r="BF229" s="234">
        <f>IF(N229="snížená",J229,0)</f>
        <v>0</v>
      </c>
      <c r="BG229" s="234">
        <f>IF(N229="zákl. přenesená",J229,0)</f>
        <v>0</v>
      </c>
      <c r="BH229" s="234">
        <f>IF(N229="sníž. přenesená",J229,0)</f>
        <v>0</v>
      </c>
      <c r="BI229" s="234">
        <f>IF(N229="nulová",J229,0)</f>
        <v>0</v>
      </c>
      <c r="BJ229" s="14" t="s">
        <v>81</v>
      </c>
      <c r="BK229" s="234">
        <f>ROUND(I229*H229,2)</f>
        <v>0</v>
      </c>
      <c r="BL229" s="14" t="s">
        <v>274</v>
      </c>
      <c r="BM229" s="233" t="s">
        <v>492</v>
      </c>
    </row>
    <row r="230" s="2" customFormat="1">
      <c r="A230" s="35"/>
      <c r="B230" s="36"/>
      <c r="C230" s="37"/>
      <c r="D230" s="235" t="s">
        <v>275</v>
      </c>
      <c r="E230" s="37"/>
      <c r="F230" s="236" t="s">
        <v>493</v>
      </c>
      <c r="G230" s="37"/>
      <c r="H230" s="37"/>
      <c r="I230" s="237"/>
      <c r="J230" s="37"/>
      <c r="K230" s="37"/>
      <c r="L230" s="41"/>
      <c r="M230" s="238"/>
      <c r="N230" s="239"/>
      <c r="O230" s="88"/>
      <c r="P230" s="88"/>
      <c r="Q230" s="88"/>
      <c r="R230" s="88"/>
      <c r="S230" s="88"/>
      <c r="T230" s="89"/>
      <c r="U230" s="35"/>
      <c r="V230" s="35"/>
      <c r="W230" s="35"/>
      <c r="X230" s="35"/>
      <c r="Y230" s="35"/>
      <c r="Z230" s="35"/>
      <c r="AA230" s="35"/>
      <c r="AB230" s="35"/>
      <c r="AC230" s="35"/>
      <c r="AD230" s="35"/>
      <c r="AE230" s="35"/>
      <c r="AT230" s="14" t="s">
        <v>275</v>
      </c>
      <c r="AU230" s="14" t="s">
        <v>81</v>
      </c>
    </row>
    <row r="231" s="2" customFormat="1" ht="76.35" customHeight="1">
      <c r="A231" s="35"/>
      <c r="B231" s="36"/>
      <c r="C231" s="222" t="s">
        <v>494</v>
      </c>
      <c r="D231" s="222" t="s">
        <v>269</v>
      </c>
      <c r="E231" s="223" t="s">
        <v>495</v>
      </c>
      <c r="F231" s="224" t="s">
        <v>496</v>
      </c>
      <c r="G231" s="225" t="s">
        <v>279</v>
      </c>
      <c r="H231" s="226">
        <v>1152.316</v>
      </c>
      <c r="I231" s="227"/>
      <c r="J231" s="228">
        <f>ROUND(I231*H231,2)</f>
        <v>0</v>
      </c>
      <c r="K231" s="224" t="s">
        <v>273</v>
      </c>
      <c r="L231" s="41"/>
      <c r="M231" s="229" t="s">
        <v>1</v>
      </c>
      <c r="N231" s="230" t="s">
        <v>38</v>
      </c>
      <c r="O231" s="88"/>
      <c r="P231" s="231">
        <f>O231*H231</f>
        <v>0</v>
      </c>
      <c r="Q231" s="231">
        <v>0</v>
      </c>
      <c r="R231" s="231">
        <f>Q231*H231</f>
        <v>0</v>
      </c>
      <c r="S231" s="231">
        <v>0</v>
      </c>
      <c r="T231" s="232">
        <f>S231*H231</f>
        <v>0</v>
      </c>
      <c r="U231" s="35"/>
      <c r="V231" s="35"/>
      <c r="W231" s="35"/>
      <c r="X231" s="35"/>
      <c r="Y231" s="35"/>
      <c r="Z231" s="35"/>
      <c r="AA231" s="35"/>
      <c r="AB231" s="35"/>
      <c r="AC231" s="35"/>
      <c r="AD231" s="35"/>
      <c r="AE231" s="35"/>
      <c r="AR231" s="233" t="s">
        <v>274</v>
      </c>
      <c r="AT231" s="233" t="s">
        <v>269</v>
      </c>
      <c r="AU231" s="233" t="s">
        <v>81</v>
      </c>
      <c r="AY231" s="14" t="s">
        <v>266</v>
      </c>
      <c r="BE231" s="234">
        <f>IF(N231="základní",J231,0)</f>
        <v>0</v>
      </c>
      <c r="BF231" s="234">
        <f>IF(N231="snížená",J231,0)</f>
        <v>0</v>
      </c>
      <c r="BG231" s="234">
        <f>IF(N231="zákl. přenesená",J231,0)</f>
        <v>0</v>
      </c>
      <c r="BH231" s="234">
        <f>IF(N231="sníž. přenesená",J231,0)</f>
        <v>0</v>
      </c>
      <c r="BI231" s="234">
        <f>IF(N231="nulová",J231,0)</f>
        <v>0</v>
      </c>
      <c r="BJ231" s="14" t="s">
        <v>81</v>
      </c>
      <c r="BK231" s="234">
        <f>ROUND(I231*H231,2)</f>
        <v>0</v>
      </c>
      <c r="BL231" s="14" t="s">
        <v>274</v>
      </c>
      <c r="BM231" s="233" t="s">
        <v>497</v>
      </c>
    </row>
    <row r="232" s="2" customFormat="1">
      <c r="A232" s="35"/>
      <c r="B232" s="36"/>
      <c r="C232" s="37"/>
      <c r="D232" s="235" t="s">
        <v>275</v>
      </c>
      <c r="E232" s="37"/>
      <c r="F232" s="236" t="s">
        <v>493</v>
      </c>
      <c r="G232" s="37"/>
      <c r="H232" s="37"/>
      <c r="I232" s="237"/>
      <c r="J232" s="37"/>
      <c r="K232" s="37"/>
      <c r="L232" s="41"/>
      <c r="M232" s="238"/>
      <c r="N232" s="239"/>
      <c r="O232" s="88"/>
      <c r="P232" s="88"/>
      <c r="Q232" s="88"/>
      <c r="R232" s="88"/>
      <c r="S232" s="88"/>
      <c r="T232" s="89"/>
      <c r="U232" s="35"/>
      <c r="V232" s="35"/>
      <c r="W232" s="35"/>
      <c r="X232" s="35"/>
      <c r="Y232" s="35"/>
      <c r="Z232" s="35"/>
      <c r="AA232" s="35"/>
      <c r="AB232" s="35"/>
      <c r="AC232" s="35"/>
      <c r="AD232" s="35"/>
      <c r="AE232" s="35"/>
      <c r="AT232" s="14" t="s">
        <v>275</v>
      </c>
      <c r="AU232" s="14" t="s">
        <v>81</v>
      </c>
    </row>
    <row r="233" s="2" customFormat="1" ht="44.25" customHeight="1">
      <c r="A233" s="35"/>
      <c r="B233" s="36"/>
      <c r="C233" s="222" t="s">
        <v>378</v>
      </c>
      <c r="D233" s="222" t="s">
        <v>269</v>
      </c>
      <c r="E233" s="223" t="s">
        <v>498</v>
      </c>
      <c r="F233" s="224" t="s">
        <v>499</v>
      </c>
      <c r="G233" s="225" t="s">
        <v>500</v>
      </c>
      <c r="H233" s="226">
        <v>23</v>
      </c>
      <c r="I233" s="227"/>
      <c r="J233" s="228">
        <f>ROUND(I233*H233,2)</f>
        <v>0</v>
      </c>
      <c r="K233" s="224" t="s">
        <v>273</v>
      </c>
      <c r="L233" s="41"/>
      <c r="M233" s="229" t="s">
        <v>1</v>
      </c>
      <c r="N233" s="230" t="s">
        <v>38</v>
      </c>
      <c r="O233" s="88"/>
      <c r="P233" s="231">
        <f>O233*H233</f>
        <v>0</v>
      </c>
      <c r="Q233" s="231">
        <v>0</v>
      </c>
      <c r="R233" s="231">
        <f>Q233*H233</f>
        <v>0</v>
      </c>
      <c r="S233" s="231">
        <v>0</v>
      </c>
      <c r="T233" s="232">
        <f>S233*H233</f>
        <v>0</v>
      </c>
      <c r="U233" s="35"/>
      <c r="V233" s="35"/>
      <c r="W233" s="35"/>
      <c r="X233" s="35"/>
      <c r="Y233" s="35"/>
      <c r="Z233" s="35"/>
      <c r="AA233" s="35"/>
      <c r="AB233" s="35"/>
      <c r="AC233" s="35"/>
      <c r="AD233" s="35"/>
      <c r="AE233" s="35"/>
      <c r="AR233" s="233" t="s">
        <v>274</v>
      </c>
      <c r="AT233" s="233" t="s">
        <v>269</v>
      </c>
      <c r="AU233" s="233" t="s">
        <v>81</v>
      </c>
      <c r="AY233" s="14" t="s">
        <v>266</v>
      </c>
      <c r="BE233" s="234">
        <f>IF(N233="základní",J233,0)</f>
        <v>0</v>
      </c>
      <c r="BF233" s="234">
        <f>IF(N233="snížená",J233,0)</f>
        <v>0</v>
      </c>
      <c r="BG233" s="234">
        <f>IF(N233="zákl. přenesená",J233,0)</f>
        <v>0</v>
      </c>
      <c r="BH233" s="234">
        <f>IF(N233="sníž. přenesená",J233,0)</f>
        <v>0</v>
      </c>
      <c r="BI233" s="234">
        <f>IF(N233="nulová",J233,0)</f>
        <v>0</v>
      </c>
      <c r="BJ233" s="14" t="s">
        <v>81</v>
      </c>
      <c r="BK233" s="234">
        <f>ROUND(I233*H233,2)</f>
        <v>0</v>
      </c>
      <c r="BL233" s="14" t="s">
        <v>274</v>
      </c>
      <c r="BM233" s="233" t="s">
        <v>501</v>
      </c>
    </row>
    <row r="234" s="2" customFormat="1">
      <c r="A234" s="35"/>
      <c r="B234" s="36"/>
      <c r="C234" s="37"/>
      <c r="D234" s="235" t="s">
        <v>275</v>
      </c>
      <c r="E234" s="37"/>
      <c r="F234" s="236" t="s">
        <v>502</v>
      </c>
      <c r="G234" s="37"/>
      <c r="H234" s="37"/>
      <c r="I234" s="237"/>
      <c r="J234" s="37"/>
      <c r="K234" s="37"/>
      <c r="L234" s="41"/>
      <c r="M234" s="238"/>
      <c r="N234" s="239"/>
      <c r="O234" s="88"/>
      <c r="P234" s="88"/>
      <c r="Q234" s="88"/>
      <c r="R234" s="88"/>
      <c r="S234" s="88"/>
      <c r="T234" s="89"/>
      <c r="U234" s="35"/>
      <c r="V234" s="35"/>
      <c r="W234" s="35"/>
      <c r="X234" s="35"/>
      <c r="Y234" s="35"/>
      <c r="Z234" s="35"/>
      <c r="AA234" s="35"/>
      <c r="AB234" s="35"/>
      <c r="AC234" s="35"/>
      <c r="AD234" s="35"/>
      <c r="AE234" s="35"/>
      <c r="AT234" s="14" t="s">
        <v>275</v>
      </c>
      <c r="AU234" s="14" t="s">
        <v>81</v>
      </c>
    </row>
    <row r="235" s="2" customFormat="1" ht="49.05" customHeight="1">
      <c r="A235" s="35"/>
      <c r="B235" s="36"/>
      <c r="C235" s="222" t="s">
        <v>503</v>
      </c>
      <c r="D235" s="222" t="s">
        <v>269</v>
      </c>
      <c r="E235" s="223" t="s">
        <v>504</v>
      </c>
      <c r="F235" s="224" t="s">
        <v>505</v>
      </c>
      <c r="G235" s="225" t="s">
        <v>500</v>
      </c>
      <c r="H235" s="226">
        <v>23</v>
      </c>
      <c r="I235" s="227"/>
      <c r="J235" s="228">
        <f>ROUND(I235*H235,2)</f>
        <v>0</v>
      </c>
      <c r="K235" s="224" t="s">
        <v>273</v>
      </c>
      <c r="L235" s="41"/>
      <c r="M235" s="229" t="s">
        <v>1</v>
      </c>
      <c r="N235" s="230" t="s">
        <v>38</v>
      </c>
      <c r="O235" s="88"/>
      <c r="P235" s="231">
        <f>O235*H235</f>
        <v>0</v>
      </c>
      <c r="Q235" s="231">
        <v>0</v>
      </c>
      <c r="R235" s="231">
        <f>Q235*H235</f>
        <v>0</v>
      </c>
      <c r="S235" s="231">
        <v>0</v>
      </c>
      <c r="T235" s="232">
        <f>S235*H235</f>
        <v>0</v>
      </c>
      <c r="U235" s="35"/>
      <c r="V235" s="35"/>
      <c r="W235" s="35"/>
      <c r="X235" s="35"/>
      <c r="Y235" s="35"/>
      <c r="Z235" s="35"/>
      <c r="AA235" s="35"/>
      <c r="AB235" s="35"/>
      <c r="AC235" s="35"/>
      <c r="AD235" s="35"/>
      <c r="AE235" s="35"/>
      <c r="AR235" s="233" t="s">
        <v>274</v>
      </c>
      <c r="AT235" s="233" t="s">
        <v>269</v>
      </c>
      <c r="AU235" s="233" t="s">
        <v>81</v>
      </c>
      <c r="AY235" s="14" t="s">
        <v>266</v>
      </c>
      <c r="BE235" s="234">
        <f>IF(N235="základní",J235,0)</f>
        <v>0</v>
      </c>
      <c r="BF235" s="234">
        <f>IF(N235="snížená",J235,0)</f>
        <v>0</v>
      </c>
      <c r="BG235" s="234">
        <f>IF(N235="zákl. přenesená",J235,0)</f>
        <v>0</v>
      </c>
      <c r="BH235" s="234">
        <f>IF(N235="sníž. přenesená",J235,0)</f>
        <v>0</v>
      </c>
      <c r="BI235" s="234">
        <f>IF(N235="nulová",J235,0)</f>
        <v>0</v>
      </c>
      <c r="BJ235" s="14" t="s">
        <v>81</v>
      </c>
      <c r="BK235" s="234">
        <f>ROUND(I235*H235,2)</f>
        <v>0</v>
      </c>
      <c r="BL235" s="14" t="s">
        <v>274</v>
      </c>
      <c r="BM235" s="233" t="s">
        <v>506</v>
      </c>
    </row>
    <row r="236" s="2" customFormat="1">
      <c r="A236" s="35"/>
      <c r="B236" s="36"/>
      <c r="C236" s="37"/>
      <c r="D236" s="235" t="s">
        <v>275</v>
      </c>
      <c r="E236" s="37"/>
      <c r="F236" s="236" t="s">
        <v>502</v>
      </c>
      <c r="G236" s="37"/>
      <c r="H236" s="37"/>
      <c r="I236" s="237"/>
      <c r="J236" s="37"/>
      <c r="K236" s="37"/>
      <c r="L236" s="41"/>
      <c r="M236" s="238"/>
      <c r="N236" s="239"/>
      <c r="O236" s="88"/>
      <c r="P236" s="88"/>
      <c r="Q236" s="88"/>
      <c r="R236" s="88"/>
      <c r="S236" s="88"/>
      <c r="T236" s="89"/>
      <c r="U236" s="35"/>
      <c r="V236" s="35"/>
      <c r="W236" s="35"/>
      <c r="X236" s="35"/>
      <c r="Y236" s="35"/>
      <c r="Z236" s="35"/>
      <c r="AA236" s="35"/>
      <c r="AB236" s="35"/>
      <c r="AC236" s="35"/>
      <c r="AD236" s="35"/>
      <c r="AE236" s="35"/>
      <c r="AT236" s="14" t="s">
        <v>275</v>
      </c>
      <c r="AU236" s="14" t="s">
        <v>81</v>
      </c>
    </row>
    <row r="237" s="2" customFormat="1" ht="76.35" customHeight="1">
      <c r="A237" s="35"/>
      <c r="B237" s="36"/>
      <c r="C237" s="222" t="s">
        <v>382</v>
      </c>
      <c r="D237" s="222" t="s">
        <v>269</v>
      </c>
      <c r="E237" s="223" t="s">
        <v>507</v>
      </c>
      <c r="F237" s="224" t="s">
        <v>508</v>
      </c>
      <c r="G237" s="225" t="s">
        <v>272</v>
      </c>
      <c r="H237" s="226">
        <v>160</v>
      </c>
      <c r="I237" s="227"/>
      <c r="J237" s="228">
        <f>ROUND(I237*H237,2)</f>
        <v>0</v>
      </c>
      <c r="K237" s="224" t="s">
        <v>273</v>
      </c>
      <c r="L237" s="41"/>
      <c r="M237" s="229" t="s">
        <v>1</v>
      </c>
      <c r="N237" s="230" t="s">
        <v>38</v>
      </c>
      <c r="O237" s="88"/>
      <c r="P237" s="231">
        <f>O237*H237</f>
        <v>0</v>
      </c>
      <c r="Q237" s="231">
        <v>0</v>
      </c>
      <c r="R237" s="231">
        <f>Q237*H237</f>
        <v>0</v>
      </c>
      <c r="S237" s="231">
        <v>0</v>
      </c>
      <c r="T237" s="232">
        <f>S237*H237</f>
        <v>0</v>
      </c>
      <c r="U237" s="35"/>
      <c r="V237" s="35"/>
      <c r="W237" s="35"/>
      <c r="X237" s="35"/>
      <c r="Y237" s="35"/>
      <c r="Z237" s="35"/>
      <c r="AA237" s="35"/>
      <c r="AB237" s="35"/>
      <c r="AC237" s="35"/>
      <c r="AD237" s="35"/>
      <c r="AE237" s="35"/>
      <c r="AR237" s="233" t="s">
        <v>274</v>
      </c>
      <c r="AT237" s="233" t="s">
        <v>269</v>
      </c>
      <c r="AU237" s="233" t="s">
        <v>81</v>
      </c>
      <c r="AY237" s="14" t="s">
        <v>266</v>
      </c>
      <c r="BE237" s="234">
        <f>IF(N237="základní",J237,0)</f>
        <v>0</v>
      </c>
      <c r="BF237" s="234">
        <f>IF(N237="snížená",J237,0)</f>
        <v>0</v>
      </c>
      <c r="BG237" s="234">
        <f>IF(N237="zákl. přenesená",J237,0)</f>
        <v>0</v>
      </c>
      <c r="BH237" s="234">
        <f>IF(N237="sníž. přenesená",J237,0)</f>
        <v>0</v>
      </c>
      <c r="BI237" s="234">
        <f>IF(N237="nulová",J237,0)</f>
        <v>0</v>
      </c>
      <c r="BJ237" s="14" t="s">
        <v>81</v>
      </c>
      <c r="BK237" s="234">
        <f>ROUND(I237*H237,2)</f>
        <v>0</v>
      </c>
      <c r="BL237" s="14" t="s">
        <v>274</v>
      </c>
      <c r="BM237" s="233" t="s">
        <v>509</v>
      </c>
    </row>
    <row r="238" s="2" customFormat="1">
      <c r="A238" s="35"/>
      <c r="B238" s="36"/>
      <c r="C238" s="37"/>
      <c r="D238" s="235" t="s">
        <v>275</v>
      </c>
      <c r="E238" s="37"/>
      <c r="F238" s="236" t="s">
        <v>510</v>
      </c>
      <c r="G238" s="37"/>
      <c r="H238" s="37"/>
      <c r="I238" s="237"/>
      <c r="J238" s="37"/>
      <c r="K238" s="37"/>
      <c r="L238" s="41"/>
      <c r="M238" s="238"/>
      <c r="N238" s="239"/>
      <c r="O238" s="88"/>
      <c r="P238" s="88"/>
      <c r="Q238" s="88"/>
      <c r="R238" s="88"/>
      <c r="S238" s="88"/>
      <c r="T238" s="89"/>
      <c r="U238" s="35"/>
      <c r="V238" s="35"/>
      <c r="W238" s="35"/>
      <c r="X238" s="35"/>
      <c r="Y238" s="35"/>
      <c r="Z238" s="35"/>
      <c r="AA238" s="35"/>
      <c r="AB238" s="35"/>
      <c r="AC238" s="35"/>
      <c r="AD238" s="35"/>
      <c r="AE238" s="35"/>
      <c r="AT238" s="14" t="s">
        <v>275</v>
      </c>
      <c r="AU238" s="14" t="s">
        <v>81</v>
      </c>
    </row>
    <row r="239" s="2" customFormat="1" ht="76.35" customHeight="1">
      <c r="A239" s="35"/>
      <c r="B239" s="36"/>
      <c r="C239" s="222" t="s">
        <v>511</v>
      </c>
      <c r="D239" s="222" t="s">
        <v>269</v>
      </c>
      <c r="E239" s="223" t="s">
        <v>512</v>
      </c>
      <c r="F239" s="224" t="s">
        <v>513</v>
      </c>
      <c r="G239" s="225" t="s">
        <v>272</v>
      </c>
      <c r="H239" s="226">
        <v>160</v>
      </c>
      <c r="I239" s="227"/>
      <c r="J239" s="228">
        <f>ROUND(I239*H239,2)</f>
        <v>0</v>
      </c>
      <c r="K239" s="224" t="s">
        <v>273</v>
      </c>
      <c r="L239" s="41"/>
      <c r="M239" s="229" t="s">
        <v>1</v>
      </c>
      <c r="N239" s="230" t="s">
        <v>38</v>
      </c>
      <c r="O239" s="88"/>
      <c r="P239" s="231">
        <f>O239*H239</f>
        <v>0</v>
      </c>
      <c r="Q239" s="231">
        <v>0</v>
      </c>
      <c r="R239" s="231">
        <f>Q239*H239</f>
        <v>0</v>
      </c>
      <c r="S239" s="231">
        <v>0</v>
      </c>
      <c r="T239" s="232">
        <f>S239*H239</f>
        <v>0</v>
      </c>
      <c r="U239" s="35"/>
      <c r="V239" s="35"/>
      <c r="W239" s="35"/>
      <c r="X239" s="35"/>
      <c r="Y239" s="35"/>
      <c r="Z239" s="35"/>
      <c r="AA239" s="35"/>
      <c r="AB239" s="35"/>
      <c r="AC239" s="35"/>
      <c r="AD239" s="35"/>
      <c r="AE239" s="35"/>
      <c r="AR239" s="233" t="s">
        <v>274</v>
      </c>
      <c r="AT239" s="233" t="s">
        <v>269</v>
      </c>
      <c r="AU239" s="233" t="s">
        <v>81</v>
      </c>
      <c r="AY239" s="14" t="s">
        <v>266</v>
      </c>
      <c r="BE239" s="234">
        <f>IF(N239="základní",J239,0)</f>
        <v>0</v>
      </c>
      <c r="BF239" s="234">
        <f>IF(N239="snížená",J239,0)</f>
        <v>0</v>
      </c>
      <c r="BG239" s="234">
        <f>IF(N239="zákl. přenesená",J239,0)</f>
        <v>0</v>
      </c>
      <c r="BH239" s="234">
        <f>IF(N239="sníž. přenesená",J239,0)</f>
        <v>0</v>
      </c>
      <c r="BI239" s="234">
        <f>IF(N239="nulová",J239,0)</f>
        <v>0</v>
      </c>
      <c r="BJ239" s="14" t="s">
        <v>81</v>
      </c>
      <c r="BK239" s="234">
        <f>ROUND(I239*H239,2)</f>
        <v>0</v>
      </c>
      <c r="BL239" s="14" t="s">
        <v>274</v>
      </c>
      <c r="BM239" s="233" t="s">
        <v>514</v>
      </c>
    </row>
    <row r="240" s="2" customFormat="1">
      <c r="A240" s="35"/>
      <c r="B240" s="36"/>
      <c r="C240" s="37"/>
      <c r="D240" s="235" t="s">
        <v>275</v>
      </c>
      <c r="E240" s="37"/>
      <c r="F240" s="236" t="s">
        <v>510</v>
      </c>
      <c r="G240" s="37"/>
      <c r="H240" s="37"/>
      <c r="I240" s="237"/>
      <c r="J240" s="37"/>
      <c r="K240" s="37"/>
      <c r="L240" s="41"/>
      <c r="M240" s="238"/>
      <c r="N240" s="239"/>
      <c r="O240" s="88"/>
      <c r="P240" s="88"/>
      <c r="Q240" s="88"/>
      <c r="R240" s="88"/>
      <c r="S240" s="88"/>
      <c r="T240" s="89"/>
      <c r="U240" s="35"/>
      <c r="V240" s="35"/>
      <c r="W240" s="35"/>
      <c r="X240" s="35"/>
      <c r="Y240" s="35"/>
      <c r="Z240" s="35"/>
      <c r="AA240" s="35"/>
      <c r="AB240" s="35"/>
      <c r="AC240" s="35"/>
      <c r="AD240" s="35"/>
      <c r="AE240" s="35"/>
      <c r="AT240" s="14" t="s">
        <v>275</v>
      </c>
      <c r="AU240" s="14" t="s">
        <v>81</v>
      </c>
    </row>
    <row r="241" s="2" customFormat="1" ht="44.25" customHeight="1">
      <c r="A241" s="35"/>
      <c r="B241" s="36"/>
      <c r="C241" s="222" t="s">
        <v>385</v>
      </c>
      <c r="D241" s="222" t="s">
        <v>269</v>
      </c>
      <c r="E241" s="223" t="s">
        <v>515</v>
      </c>
      <c r="F241" s="224" t="s">
        <v>516</v>
      </c>
      <c r="G241" s="225" t="s">
        <v>272</v>
      </c>
      <c r="H241" s="226">
        <v>101</v>
      </c>
      <c r="I241" s="227"/>
      <c r="J241" s="228">
        <f>ROUND(I241*H241,2)</f>
        <v>0</v>
      </c>
      <c r="K241" s="224" t="s">
        <v>273</v>
      </c>
      <c r="L241" s="41"/>
      <c r="M241" s="229" t="s">
        <v>1</v>
      </c>
      <c r="N241" s="230" t="s">
        <v>38</v>
      </c>
      <c r="O241" s="88"/>
      <c r="P241" s="231">
        <f>O241*H241</f>
        <v>0</v>
      </c>
      <c r="Q241" s="231">
        <v>0</v>
      </c>
      <c r="R241" s="231">
        <f>Q241*H241</f>
        <v>0</v>
      </c>
      <c r="S241" s="231">
        <v>0</v>
      </c>
      <c r="T241" s="232">
        <f>S241*H241</f>
        <v>0</v>
      </c>
      <c r="U241" s="35"/>
      <c r="V241" s="35"/>
      <c r="W241" s="35"/>
      <c r="X241" s="35"/>
      <c r="Y241" s="35"/>
      <c r="Z241" s="35"/>
      <c r="AA241" s="35"/>
      <c r="AB241" s="35"/>
      <c r="AC241" s="35"/>
      <c r="AD241" s="35"/>
      <c r="AE241" s="35"/>
      <c r="AR241" s="233" t="s">
        <v>274</v>
      </c>
      <c r="AT241" s="233" t="s">
        <v>269</v>
      </c>
      <c r="AU241" s="233" t="s">
        <v>81</v>
      </c>
      <c r="AY241" s="14" t="s">
        <v>266</v>
      </c>
      <c r="BE241" s="234">
        <f>IF(N241="základní",J241,0)</f>
        <v>0</v>
      </c>
      <c r="BF241" s="234">
        <f>IF(N241="snížená",J241,0)</f>
        <v>0</v>
      </c>
      <c r="BG241" s="234">
        <f>IF(N241="zákl. přenesená",J241,0)</f>
        <v>0</v>
      </c>
      <c r="BH241" s="234">
        <f>IF(N241="sníž. přenesená",J241,0)</f>
        <v>0</v>
      </c>
      <c r="BI241" s="234">
        <f>IF(N241="nulová",J241,0)</f>
        <v>0</v>
      </c>
      <c r="BJ241" s="14" t="s">
        <v>81</v>
      </c>
      <c r="BK241" s="234">
        <f>ROUND(I241*H241,2)</f>
        <v>0</v>
      </c>
      <c r="BL241" s="14" t="s">
        <v>274</v>
      </c>
      <c r="BM241" s="233" t="s">
        <v>517</v>
      </c>
    </row>
    <row r="242" s="2" customFormat="1">
      <c r="A242" s="35"/>
      <c r="B242" s="36"/>
      <c r="C242" s="37"/>
      <c r="D242" s="235" t="s">
        <v>275</v>
      </c>
      <c r="E242" s="37"/>
      <c r="F242" s="236" t="s">
        <v>518</v>
      </c>
      <c r="G242" s="37"/>
      <c r="H242" s="37"/>
      <c r="I242" s="237"/>
      <c r="J242" s="37"/>
      <c r="K242" s="37"/>
      <c r="L242" s="41"/>
      <c r="M242" s="238"/>
      <c r="N242" s="239"/>
      <c r="O242" s="88"/>
      <c r="P242" s="88"/>
      <c r="Q242" s="88"/>
      <c r="R242" s="88"/>
      <c r="S242" s="88"/>
      <c r="T242" s="89"/>
      <c r="U242" s="35"/>
      <c r="V242" s="35"/>
      <c r="W242" s="35"/>
      <c r="X242" s="35"/>
      <c r="Y242" s="35"/>
      <c r="Z242" s="35"/>
      <c r="AA242" s="35"/>
      <c r="AB242" s="35"/>
      <c r="AC242" s="35"/>
      <c r="AD242" s="35"/>
      <c r="AE242" s="35"/>
      <c r="AT242" s="14" t="s">
        <v>275</v>
      </c>
      <c r="AU242" s="14" t="s">
        <v>81</v>
      </c>
    </row>
    <row r="243" s="2" customFormat="1" ht="55.5" customHeight="1">
      <c r="A243" s="35"/>
      <c r="B243" s="36"/>
      <c r="C243" s="222" t="s">
        <v>519</v>
      </c>
      <c r="D243" s="222" t="s">
        <v>269</v>
      </c>
      <c r="E243" s="223" t="s">
        <v>520</v>
      </c>
      <c r="F243" s="224" t="s">
        <v>521</v>
      </c>
      <c r="G243" s="225" t="s">
        <v>272</v>
      </c>
      <c r="H243" s="226">
        <v>101</v>
      </c>
      <c r="I243" s="227"/>
      <c r="J243" s="228">
        <f>ROUND(I243*H243,2)</f>
        <v>0</v>
      </c>
      <c r="K243" s="224" t="s">
        <v>273</v>
      </c>
      <c r="L243" s="41"/>
      <c r="M243" s="229" t="s">
        <v>1</v>
      </c>
      <c r="N243" s="230" t="s">
        <v>38</v>
      </c>
      <c r="O243" s="88"/>
      <c r="P243" s="231">
        <f>O243*H243</f>
        <v>0</v>
      </c>
      <c r="Q243" s="231">
        <v>0</v>
      </c>
      <c r="R243" s="231">
        <f>Q243*H243</f>
        <v>0</v>
      </c>
      <c r="S243" s="231">
        <v>0</v>
      </c>
      <c r="T243" s="232">
        <f>S243*H243</f>
        <v>0</v>
      </c>
      <c r="U243" s="35"/>
      <c r="V243" s="35"/>
      <c r="W243" s="35"/>
      <c r="X243" s="35"/>
      <c r="Y243" s="35"/>
      <c r="Z243" s="35"/>
      <c r="AA243" s="35"/>
      <c r="AB243" s="35"/>
      <c r="AC243" s="35"/>
      <c r="AD243" s="35"/>
      <c r="AE243" s="35"/>
      <c r="AR243" s="233" t="s">
        <v>274</v>
      </c>
      <c r="AT243" s="233" t="s">
        <v>269</v>
      </c>
      <c r="AU243" s="233" t="s">
        <v>81</v>
      </c>
      <c r="AY243" s="14" t="s">
        <v>266</v>
      </c>
      <c r="BE243" s="234">
        <f>IF(N243="základní",J243,0)</f>
        <v>0</v>
      </c>
      <c r="BF243" s="234">
        <f>IF(N243="snížená",J243,0)</f>
        <v>0</v>
      </c>
      <c r="BG243" s="234">
        <f>IF(N243="zákl. přenesená",J243,0)</f>
        <v>0</v>
      </c>
      <c r="BH243" s="234">
        <f>IF(N243="sníž. přenesená",J243,0)</f>
        <v>0</v>
      </c>
      <c r="BI243" s="234">
        <f>IF(N243="nulová",J243,0)</f>
        <v>0</v>
      </c>
      <c r="BJ243" s="14" t="s">
        <v>81</v>
      </c>
      <c r="BK243" s="234">
        <f>ROUND(I243*H243,2)</f>
        <v>0</v>
      </c>
      <c r="BL243" s="14" t="s">
        <v>274</v>
      </c>
      <c r="BM243" s="233" t="s">
        <v>522</v>
      </c>
    </row>
    <row r="244" s="2" customFormat="1">
      <c r="A244" s="35"/>
      <c r="B244" s="36"/>
      <c r="C244" s="37"/>
      <c r="D244" s="235" t="s">
        <v>275</v>
      </c>
      <c r="E244" s="37"/>
      <c r="F244" s="236" t="s">
        <v>518</v>
      </c>
      <c r="G244" s="37"/>
      <c r="H244" s="37"/>
      <c r="I244" s="237"/>
      <c r="J244" s="37"/>
      <c r="K244" s="37"/>
      <c r="L244" s="41"/>
      <c r="M244" s="238"/>
      <c r="N244" s="239"/>
      <c r="O244" s="88"/>
      <c r="P244" s="88"/>
      <c r="Q244" s="88"/>
      <c r="R244" s="88"/>
      <c r="S244" s="88"/>
      <c r="T244" s="89"/>
      <c r="U244" s="35"/>
      <c r="V244" s="35"/>
      <c r="W244" s="35"/>
      <c r="X244" s="35"/>
      <c r="Y244" s="35"/>
      <c r="Z244" s="35"/>
      <c r="AA244" s="35"/>
      <c r="AB244" s="35"/>
      <c r="AC244" s="35"/>
      <c r="AD244" s="35"/>
      <c r="AE244" s="35"/>
      <c r="AT244" s="14" t="s">
        <v>275</v>
      </c>
      <c r="AU244" s="14" t="s">
        <v>81</v>
      </c>
    </row>
    <row r="245" s="2" customFormat="1" ht="24.15" customHeight="1">
      <c r="A245" s="35"/>
      <c r="B245" s="36"/>
      <c r="C245" s="222" t="s">
        <v>387</v>
      </c>
      <c r="D245" s="222" t="s">
        <v>269</v>
      </c>
      <c r="E245" s="223" t="s">
        <v>523</v>
      </c>
      <c r="F245" s="224" t="s">
        <v>524</v>
      </c>
      <c r="G245" s="225" t="s">
        <v>272</v>
      </c>
      <c r="H245" s="226">
        <v>23</v>
      </c>
      <c r="I245" s="227"/>
      <c r="J245" s="228">
        <f>ROUND(I245*H245,2)</f>
        <v>0</v>
      </c>
      <c r="K245" s="224" t="s">
        <v>273</v>
      </c>
      <c r="L245" s="41"/>
      <c r="M245" s="229" t="s">
        <v>1</v>
      </c>
      <c r="N245" s="230" t="s">
        <v>38</v>
      </c>
      <c r="O245" s="88"/>
      <c r="P245" s="231">
        <f>O245*H245</f>
        <v>0</v>
      </c>
      <c r="Q245" s="231">
        <v>0</v>
      </c>
      <c r="R245" s="231">
        <f>Q245*H245</f>
        <v>0</v>
      </c>
      <c r="S245" s="231">
        <v>0</v>
      </c>
      <c r="T245" s="232">
        <f>S245*H245</f>
        <v>0</v>
      </c>
      <c r="U245" s="35"/>
      <c r="V245" s="35"/>
      <c r="W245" s="35"/>
      <c r="X245" s="35"/>
      <c r="Y245" s="35"/>
      <c r="Z245" s="35"/>
      <c r="AA245" s="35"/>
      <c r="AB245" s="35"/>
      <c r="AC245" s="35"/>
      <c r="AD245" s="35"/>
      <c r="AE245" s="35"/>
      <c r="AR245" s="233" t="s">
        <v>274</v>
      </c>
      <c r="AT245" s="233" t="s">
        <v>269</v>
      </c>
      <c r="AU245" s="233" t="s">
        <v>81</v>
      </c>
      <c r="AY245" s="14" t="s">
        <v>266</v>
      </c>
      <c r="BE245" s="234">
        <f>IF(N245="základní",J245,0)</f>
        <v>0</v>
      </c>
      <c r="BF245" s="234">
        <f>IF(N245="snížená",J245,0)</f>
        <v>0</v>
      </c>
      <c r="BG245" s="234">
        <f>IF(N245="zákl. přenesená",J245,0)</f>
        <v>0</v>
      </c>
      <c r="BH245" s="234">
        <f>IF(N245="sníž. přenesená",J245,0)</f>
        <v>0</v>
      </c>
      <c r="BI245" s="234">
        <f>IF(N245="nulová",J245,0)</f>
        <v>0</v>
      </c>
      <c r="BJ245" s="14" t="s">
        <v>81</v>
      </c>
      <c r="BK245" s="234">
        <f>ROUND(I245*H245,2)</f>
        <v>0</v>
      </c>
      <c r="BL245" s="14" t="s">
        <v>274</v>
      </c>
      <c r="BM245" s="233" t="s">
        <v>525</v>
      </c>
    </row>
    <row r="246" s="2" customFormat="1">
      <c r="A246" s="35"/>
      <c r="B246" s="36"/>
      <c r="C246" s="37"/>
      <c r="D246" s="235" t="s">
        <v>275</v>
      </c>
      <c r="E246" s="37"/>
      <c r="F246" s="236" t="s">
        <v>502</v>
      </c>
      <c r="G246" s="37"/>
      <c r="H246" s="37"/>
      <c r="I246" s="237"/>
      <c r="J246" s="37"/>
      <c r="K246" s="37"/>
      <c r="L246" s="41"/>
      <c r="M246" s="238"/>
      <c r="N246" s="239"/>
      <c r="O246" s="88"/>
      <c r="P246" s="88"/>
      <c r="Q246" s="88"/>
      <c r="R246" s="88"/>
      <c r="S246" s="88"/>
      <c r="T246" s="89"/>
      <c r="U246" s="35"/>
      <c r="V246" s="35"/>
      <c r="W246" s="35"/>
      <c r="X246" s="35"/>
      <c r="Y246" s="35"/>
      <c r="Z246" s="35"/>
      <c r="AA246" s="35"/>
      <c r="AB246" s="35"/>
      <c r="AC246" s="35"/>
      <c r="AD246" s="35"/>
      <c r="AE246" s="35"/>
      <c r="AT246" s="14" t="s">
        <v>275</v>
      </c>
      <c r="AU246" s="14" t="s">
        <v>81</v>
      </c>
    </row>
    <row r="247" s="2" customFormat="1" ht="76.35" customHeight="1">
      <c r="A247" s="35"/>
      <c r="B247" s="36"/>
      <c r="C247" s="222" t="s">
        <v>526</v>
      </c>
      <c r="D247" s="222" t="s">
        <v>269</v>
      </c>
      <c r="E247" s="223" t="s">
        <v>527</v>
      </c>
      <c r="F247" s="224" t="s">
        <v>528</v>
      </c>
      <c r="G247" s="225" t="s">
        <v>272</v>
      </c>
      <c r="H247" s="226">
        <v>23</v>
      </c>
      <c r="I247" s="227"/>
      <c r="J247" s="228">
        <f>ROUND(I247*H247,2)</f>
        <v>0</v>
      </c>
      <c r="K247" s="224" t="s">
        <v>273</v>
      </c>
      <c r="L247" s="41"/>
      <c r="M247" s="229" t="s">
        <v>1</v>
      </c>
      <c r="N247" s="230" t="s">
        <v>38</v>
      </c>
      <c r="O247" s="88"/>
      <c r="P247" s="231">
        <f>O247*H247</f>
        <v>0</v>
      </c>
      <c r="Q247" s="231">
        <v>0</v>
      </c>
      <c r="R247" s="231">
        <f>Q247*H247</f>
        <v>0</v>
      </c>
      <c r="S247" s="231">
        <v>0</v>
      </c>
      <c r="T247" s="232">
        <f>S247*H247</f>
        <v>0</v>
      </c>
      <c r="U247" s="35"/>
      <c r="V247" s="35"/>
      <c r="W247" s="35"/>
      <c r="X247" s="35"/>
      <c r="Y247" s="35"/>
      <c r="Z247" s="35"/>
      <c r="AA247" s="35"/>
      <c r="AB247" s="35"/>
      <c r="AC247" s="35"/>
      <c r="AD247" s="35"/>
      <c r="AE247" s="35"/>
      <c r="AR247" s="233" t="s">
        <v>274</v>
      </c>
      <c r="AT247" s="233" t="s">
        <v>269</v>
      </c>
      <c r="AU247" s="233" t="s">
        <v>81</v>
      </c>
      <c r="AY247" s="14" t="s">
        <v>266</v>
      </c>
      <c r="BE247" s="234">
        <f>IF(N247="základní",J247,0)</f>
        <v>0</v>
      </c>
      <c r="BF247" s="234">
        <f>IF(N247="snížená",J247,0)</f>
        <v>0</v>
      </c>
      <c r="BG247" s="234">
        <f>IF(N247="zákl. přenesená",J247,0)</f>
        <v>0</v>
      </c>
      <c r="BH247" s="234">
        <f>IF(N247="sníž. přenesená",J247,0)</f>
        <v>0</v>
      </c>
      <c r="BI247" s="234">
        <f>IF(N247="nulová",J247,0)</f>
        <v>0</v>
      </c>
      <c r="BJ247" s="14" t="s">
        <v>81</v>
      </c>
      <c r="BK247" s="234">
        <f>ROUND(I247*H247,2)</f>
        <v>0</v>
      </c>
      <c r="BL247" s="14" t="s">
        <v>274</v>
      </c>
      <c r="BM247" s="233" t="s">
        <v>529</v>
      </c>
    </row>
    <row r="248" s="2" customFormat="1">
      <c r="A248" s="35"/>
      <c r="B248" s="36"/>
      <c r="C248" s="37"/>
      <c r="D248" s="235" t="s">
        <v>275</v>
      </c>
      <c r="E248" s="37"/>
      <c r="F248" s="236" t="s">
        <v>502</v>
      </c>
      <c r="G248" s="37"/>
      <c r="H248" s="37"/>
      <c r="I248" s="237"/>
      <c r="J248" s="37"/>
      <c r="K248" s="37"/>
      <c r="L248" s="41"/>
      <c r="M248" s="238"/>
      <c r="N248" s="239"/>
      <c r="O248" s="88"/>
      <c r="P248" s="88"/>
      <c r="Q248" s="88"/>
      <c r="R248" s="88"/>
      <c r="S248" s="88"/>
      <c r="T248" s="89"/>
      <c r="U248" s="35"/>
      <c r="V248" s="35"/>
      <c r="W248" s="35"/>
      <c r="X248" s="35"/>
      <c r="Y248" s="35"/>
      <c r="Z248" s="35"/>
      <c r="AA248" s="35"/>
      <c r="AB248" s="35"/>
      <c r="AC248" s="35"/>
      <c r="AD248" s="35"/>
      <c r="AE248" s="35"/>
      <c r="AT248" s="14" t="s">
        <v>275</v>
      </c>
      <c r="AU248" s="14" t="s">
        <v>81</v>
      </c>
    </row>
    <row r="249" s="2" customFormat="1" ht="49.05" customHeight="1">
      <c r="A249" s="35"/>
      <c r="B249" s="36"/>
      <c r="C249" s="222" t="s">
        <v>391</v>
      </c>
      <c r="D249" s="222" t="s">
        <v>269</v>
      </c>
      <c r="E249" s="223" t="s">
        <v>530</v>
      </c>
      <c r="F249" s="224" t="s">
        <v>531</v>
      </c>
      <c r="G249" s="225" t="s">
        <v>272</v>
      </c>
      <c r="H249" s="226">
        <v>92</v>
      </c>
      <c r="I249" s="227"/>
      <c r="J249" s="228">
        <f>ROUND(I249*H249,2)</f>
        <v>0</v>
      </c>
      <c r="K249" s="224" t="s">
        <v>273</v>
      </c>
      <c r="L249" s="41"/>
      <c r="M249" s="229" t="s">
        <v>1</v>
      </c>
      <c r="N249" s="230" t="s">
        <v>38</v>
      </c>
      <c r="O249" s="88"/>
      <c r="P249" s="231">
        <f>O249*H249</f>
        <v>0</v>
      </c>
      <c r="Q249" s="231">
        <v>0</v>
      </c>
      <c r="R249" s="231">
        <f>Q249*H249</f>
        <v>0</v>
      </c>
      <c r="S249" s="231">
        <v>0</v>
      </c>
      <c r="T249" s="232">
        <f>S249*H249</f>
        <v>0</v>
      </c>
      <c r="U249" s="35"/>
      <c r="V249" s="35"/>
      <c r="W249" s="35"/>
      <c r="X249" s="35"/>
      <c r="Y249" s="35"/>
      <c r="Z249" s="35"/>
      <c r="AA249" s="35"/>
      <c r="AB249" s="35"/>
      <c r="AC249" s="35"/>
      <c r="AD249" s="35"/>
      <c r="AE249" s="35"/>
      <c r="AR249" s="233" t="s">
        <v>274</v>
      </c>
      <c r="AT249" s="233" t="s">
        <v>269</v>
      </c>
      <c r="AU249" s="233" t="s">
        <v>81</v>
      </c>
      <c r="AY249" s="14" t="s">
        <v>266</v>
      </c>
      <c r="BE249" s="234">
        <f>IF(N249="základní",J249,0)</f>
        <v>0</v>
      </c>
      <c r="BF249" s="234">
        <f>IF(N249="snížená",J249,0)</f>
        <v>0</v>
      </c>
      <c r="BG249" s="234">
        <f>IF(N249="zákl. přenesená",J249,0)</f>
        <v>0</v>
      </c>
      <c r="BH249" s="234">
        <f>IF(N249="sníž. přenesená",J249,0)</f>
        <v>0</v>
      </c>
      <c r="BI249" s="234">
        <f>IF(N249="nulová",J249,0)</f>
        <v>0</v>
      </c>
      <c r="BJ249" s="14" t="s">
        <v>81</v>
      </c>
      <c r="BK249" s="234">
        <f>ROUND(I249*H249,2)</f>
        <v>0</v>
      </c>
      <c r="BL249" s="14" t="s">
        <v>274</v>
      </c>
      <c r="BM249" s="233" t="s">
        <v>532</v>
      </c>
    </row>
    <row r="250" s="2" customFormat="1">
      <c r="A250" s="35"/>
      <c r="B250" s="36"/>
      <c r="C250" s="37"/>
      <c r="D250" s="235" t="s">
        <v>275</v>
      </c>
      <c r="E250" s="37"/>
      <c r="F250" s="236" t="s">
        <v>533</v>
      </c>
      <c r="G250" s="37"/>
      <c r="H250" s="37"/>
      <c r="I250" s="237"/>
      <c r="J250" s="37"/>
      <c r="K250" s="37"/>
      <c r="L250" s="41"/>
      <c r="M250" s="238"/>
      <c r="N250" s="239"/>
      <c r="O250" s="88"/>
      <c r="P250" s="88"/>
      <c r="Q250" s="88"/>
      <c r="R250" s="88"/>
      <c r="S250" s="88"/>
      <c r="T250" s="89"/>
      <c r="U250" s="35"/>
      <c r="V250" s="35"/>
      <c r="W250" s="35"/>
      <c r="X250" s="35"/>
      <c r="Y250" s="35"/>
      <c r="Z250" s="35"/>
      <c r="AA250" s="35"/>
      <c r="AB250" s="35"/>
      <c r="AC250" s="35"/>
      <c r="AD250" s="35"/>
      <c r="AE250" s="35"/>
      <c r="AT250" s="14" t="s">
        <v>275</v>
      </c>
      <c r="AU250" s="14" t="s">
        <v>81</v>
      </c>
    </row>
    <row r="251" s="2" customFormat="1" ht="49.05" customHeight="1">
      <c r="A251" s="35"/>
      <c r="B251" s="36"/>
      <c r="C251" s="222" t="s">
        <v>534</v>
      </c>
      <c r="D251" s="222" t="s">
        <v>269</v>
      </c>
      <c r="E251" s="223" t="s">
        <v>535</v>
      </c>
      <c r="F251" s="224" t="s">
        <v>536</v>
      </c>
      <c r="G251" s="225" t="s">
        <v>272</v>
      </c>
      <c r="H251" s="226">
        <v>202</v>
      </c>
      <c r="I251" s="227"/>
      <c r="J251" s="228">
        <f>ROUND(I251*H251,2)</f>
        <v>0</v>
      </c>
      <c r="K251" s="224" t="s">
        <v>273</v>
      </c>
      <c r="L251" s="41"/>
      <c r="M251" s="229" t="s">
        <v>1</v>
      </c>
      <c r="N251" s="230" t="s">
        <v>38</v>
      </c>
      <c r="O251" s="88"/>
      <c r="P251" s="231">
        <f>O251*H251</f>
        <v>0</v>
      </c>
      <c r="Q251" s="231">
        <v>0</v>
      </c>
      <c r="R251" s="231">
        <f>Q251*H251</f>
        <v>0</v>
      </c>
      <c r="S251" s="231">
        <v>0</v>
      </c>
      <c r="T251" s="232">
        <f>S251*H251</f>
        <v>0</v>
      </c>
      <c r="U251" s="35"/>
      <c r="V251" s="35"/>
      <c r="W251" s="35"/>
      <c r="X251" s="35"/>
      <c r="Y251" s="35"/>
      <c r="Z251" s="35"/>
      <c r="AA251" s="35"/>
      <c r="AB251" s="35"/>
      <c r="AC251" s="35"/>
      <c r="AD251" s="35"/>
      <c r="AE251" s="35"/>
      <c r="AR251" s="233" t="s">
        <v>274</v>
      </c>
      <c r="AT251" s="233" t="s">
        <v>269</v>
      </c>
      <c r="AU251" s="233" t="s">
        <v>81</v>
      </c>
      <c r="AY251" s="14" t="s">
        <v>266</v>
      </c>
      <c r="BE251" s="234">
        <f>IF(N251="základní",J251,0)</f>
        <v>0</v>
      </c>
      <c r="BF251" s="234">
        <f>IF(N251="snížená",J251,0)</f>
        <v>0</v>
      </c>
      <c r="BG251" s="234">
        <f>IF(N251="zákl. přenesená",J251,0)</f>
        <v>0</v>
      </c>
      <c r="BH251" s="234">
        <f>IF(N251="sníž. přenesená",J251,0)</f>
        <v>0</v>
      </c>
      <c r="BI251" s="234">
        <f>IF(N251="nulová",J251,0)</f>
        <v>0</v>
      </c>
      <c r="BJ251" s="14" t="s">
        <v>81</v>
      </c>
      <c r="BK251" s="234">
        <f>ROUND(I251*H251,2)</f>
        <v>0</v>
      </c>
      <c r="BL251" s="14" t="s">
        <v>274</v>
      </c>
      <c r="BM251" s="233" t="s">
        <v>537</v>
      </c>
    </row>
    <row r="252" s="2" customFormat="1">
      <c r="A252" s="35"/>
      <c r="B252" s="36"/>
      <c r="C252" s="37"/>
      <c r="D252" s="235" t="s">
        <v>275</v>
      </c>
      <c r="E252" s="37"/>
      <c r="F252" s="236" t="s">
        <v>538</v>
      </c>
      <c r="G252" s="37"/>
      <c r="H252" s="37"/>
      <c r="I252" s="237"/>
      <c r="J252" s="37"/>
      <c r="K252" s="37"/>
      <c r="L252" s="41"/>
      <c r="M252" s="238"/>
      <c r="N252" s="239"/>
      <c r="O252" s="88"/>
      <c r="P252" s="88"/>
      <c r="Q252" s="88"/>
      <c r="R252" s="88"/>
      <c r="S252" s="88"/>
      <c r="T252" s="89"/>
      <c r="U252" s="35"/>
      <c r="V252" s="35"/>
      <c r="W252" s="35"/>
      <c r="X252" s="35"/>
      <c r="Y252" s="35"/>
      <c r="Z252" s="35"/>
      <c r="AA252" s="35"/>
      <c r="AB252" s="35"/>
      <c r="AC252" s="35"/>
      <c r="AD252" s="35"/>
      <c r="AE252" s="35"/>
      <c r="AT252" s="14" t="s">
        <v>275</v>
      </c>
      <c r="AU252" s="14" t="s">
        <v>81</v>
      </c>
    </row>
    <row r="253" s="2" customFormat="1" ht="55.5" customHeight="1">
      <c r="A253" s="35"/>
      <c r="B253" s="36"/>
      <c r="C253" s="222" t="s">
        <v>396</v>
      </c>
      <c r="D253" s="222" t="s">
        <v>269</v>
      </c>
      <c r="E253" s="223" t="s">
        <v>539</v>
      </c>
      <c r="F253" s="224" t="s">
        <v>540</v>
      </c>
      <c r="G253" s="225" t="s">
        <v>272</v>
      </c>
      <c r="H253" s="226">
        <v>15</v>
      </c>
      <c r="I253" s="227"/>
      <c r="J253" s="228">
        <f>ROUND(I253*H253,2)</f>
        <v>0</v>
      </c>
      <c r="K253" s="224" t="s">
        <v>273</v>
      </c>
      <c r="L253" s="41"/>
      <c r="M253" s="229" t="s">
        <v>1</v>
      </c>
      <c r="N253" s="230" t="s">
        <v>38</v>
      </c>
      <c r="O253" s="88"/>
      <c r="P253" s="231">
        <f>O253*H253</f>
        <v>0</v>
      </c>
      <c r="Q253" s="231">
        <v>0</v>
      </c>
      <c r="R253" s="231">
        <f>Q253*H253</f>
        <v>0</v>
      </c>
      <c r="S253" s="231">
        <v>0</v>
      </c>
      <c r="T253" s="232">
        <f>S253*H253</f>
        <v>0</v>
      </c>
      <c r="U253" s="35"/>
      <c r="V253" s="35"/>
      <c r="W253" s="35"/>
      <c r="X253" s="35"/>
      <c r="Y253" s="35"/>
      <c r="Z253" s="35"/>
      <c r="AA253" s="35"/>
      <c r="AB253" s="35"/>
      <c r="AC253" s="35"/>
      <c r="AD253" s="35"/>
      <c r="AE253" s="35"/>
      <c r="AR253" s="233" t="s">
        <v>274</v>
      </c>
      <c r="AT253" s="233" t="s">
        <v>269</v>
      </c>
      <c r="AU253" s="233" t="s">
        <v>81</v>
      </c>
      <c r="AY253" s="14" t="s">
        <v>266</v>
      </c>
      <c r="BE253" s="234">
        <f>IF(N253="základní",J253,0)</f>
        <v>0</v>
      </c>
      <c r="BF253" s="234">
        <f>IF(N253="snížená",J253,0)</f>
        <v>0</v>
      </c>
      <c r="BG253" s="234">
        <f>IF(N253="zákl. přenesená",J253,0)</f>
        <v>0</v>
      </c>
      <c r="BH253" s="234">
        <f>IF(N253="sníž. přenesená",J253,0)</f>
        <v>0</v>
      </c>
      <c r="BI253" s="234">
        <f>IF(N253="nulová",J253,0)</f>
        <v>0</v>
      </c>
      <c r="BJ253" s="14" t="s">
        <v>81</v>
      </c>
      <c r="BK253" s="234">
        <f>ROUND(I253*H253,2)</f>
        <v>0</v>
      </c>
      <c r="BL253" s="14" t="s">
        <v>274</v>
      </c>
      <c r="BM253" s="233" t="s">
        <v>541</v>
      </c>
    </row>
    <row r="254" s="2" customFormat="1">
      <c r="A254" s="35"/>
      <c r="B254" s="36"/>
      <c r="C254" s="37"/>
      <c r="D254" s="235" t="s">
        <v>275</v>
      </c>
      <c r="E254" s="37"/>
      <c r="F254" s="236" t="s">
        <v>542</v>
      </c>
      <c r="G254" s="37"/>
      <c r="H254" s="37"/>
      <c r="I254" s="237"/>
      <c r="J254" s="37"/>
      <c r="K254" s="37"/>
      <c r="L254" s="41"/>
      <c r="M254" s="238"/>
      <c r="N254" s="239"/>
      <c r="O254" s="88"/>
      <c r="P254" s="88"/>
      <c r="Q254" s="88"/>
      <c r="R254" s="88"/>
      <c r="S254" s="88"/>
      <c r="T254" s="89"/>
      <c r="U254" s="35"/>
      <c r="V254" s="35"/>
      <c r="W254" s="35"/>
      <c r="X254" s="35"/>
      <c r="Y254" s="35"/>
      <c r="Z254" s="35"/>
      <c r="AA254" s="35"/>
      <c r="AB254" s="35"/>
      <c r="AC254" s="35"/>
      <c r="AD254" s="35"/>
      <c r="AE254" s="35"/>
      <c r="AT254" s="14" t="s">
        <v>275</v>
      </c>
      <c r="AU254" s="14" t="s">
        <v>81</v>
      </c>
    </row>
    <row r="255" s="2" customFormat="1" ht="24.15" customHeight="1">
      <c r="A255" s="35"/>
      <c r="B255" s="36"/>
      <c r="C255" s="222" t="s">
        <v>543</v>
      </c>
      <c r="D255" s="222" t="s">
        <v>269</v>
      </c>
      <c r="E255" s="223" t="s">
        <v>544</v>
      </c>
      <c r="F255" s="224" t="s">
        <v>545</v>
      </c>
      <c r="G255" s="225" t="s">
        <v>272</v>
      </c>
      <c r="H255" s="226">
        <v>15</v>
      </c>
      <c r="I255" s="227"/>
      <c r="J255" s="228">
        <f>ROUND(I255*H255,2)</f>
        <v>0</v>
      </c>
      <c r="K255" s="224" t="s">
        <v>273</v>
      </c>
      <c r="L255" s="41"/>
      <c r="M255" s="229" t="s">
        <v>1</v>
      </c>
      <c r="N255" s="230" t="s">
        <v>38</v>
      </c>
      <c r="O255" s="88"/>
      <c r="P255" s="231">
        <f>O255*H255</f>
        <v>0</v>
      </c>
      <c r="Q255" s="231">
        <v>0</v>
      </c>
      <c r="R255" s="231">
        <f>Q255*H255</f>
        <v>0</v>
      </c>
      <c r="S255" s="231">
        <v>0</v>
      </c>
      <c r="T255" s="232">
        <f>S255*H255</f>
        <v>0</v>
      </c>
      <c r="U255" s="35"/>
      <c r="V255" s="35"/>
      <c r="W255" s="35"/>
      <c r="X255" s="35"/>
      <c r="Y255" s="35"/>
      <c r="Z255" s="35"/>
      <c r="AA255" s="35"/>
      <c r="AB255" s="35"/>
      <c r="AC255" s="35"/>
      <c r="AD255" s="35"/>
      <c r="AE255" s="35"/>
      <c r="AR255" s="233" t="s">
        <v>274</v>
      </c>
      <c r="AT255" s="233" t="s">
        <v>269</v>
      </c>
      <c r="AU255" s="233" t="s">
        <v>81</v>
      </c>
      <c r="AY255" s="14" t="s">
        <v>266</v>
      </c>
      <c r="BE255" s="234">
        <f>IF(N255="základní",J255,0)</f>
        <v>0</v>
      </c>
      <c r="BF255" s="234">
        <f>IF(N255="snížená",J255,0)</f>
        <v>0</v>
      </c>
      <c r="BG255" s="234">
        <f>IF(N255="zákl. přenesená",J255,0)</f>
        <v>0</v>
      </c>
      <c r="BH255" s="234">
        <f>IF(N255="sníž. přenesená",J255,0)</f>
        <v>0</v>
      </c>
      <c r="BI255" s="234">
        <f>IF(N255="nulová",J255,0)</f>
        <v>0</v>
      </c>
      <c r="BJ255" s="14" t="s">
        <v>81</v>
      </c>
      <c r="BK255" s="234">
        <f>ROUND(I255*H255,2)</f>
        <v>0</v>
      </c>
      <c r="BL255" s="14" t="s">
        <v>274</v>
      </c>
      <c r="BM255" s="233" t="s">
        <v>546</v>
      </c>
    </row>
    <row r="256" s="2" customFormat="1">
      <c r="A256" s="35"/>
      <c r="B256" s="36"/>
      <c r="C256" s="37"/>
      <c r="D256" s="235" t="s">
        <v>275</v>
      </c>
      <c r="E256" s="37"/>
      <c r="F256" s="236" t="s">
        <v>542</v>
      </c>
      <c r="G256" s="37"/>
      <c r="H256" s="37"/>
      <c r="I256" s="237"/>
      <c r="J256" s="37"/>
      <c r="K256" s="37"/>
      <c r="L256" s="41"/>
      <c r="M256" s="238"/>
      <c r="N256" s="239"/>
      <c r="O256" s="88"/>
      <c r="P256" s="88"/>
      <c r="Q256" s="88"/>
      <c r="R256" s="88"/>
      <c r="S256" s="88"/>
      <c r="T256" s="89"/>
      <c r="U256" s="35"/>
      <c r="V256" s="35"/>
      <c r="W256" s="35"/>
      <c r="X256" s="35"/>
      <c r="Y256" s="35"/>
      <c r="Z256" s="35"/>
      <c r="AA256" s="35"/>
      <c r="AB256" s="35"/>
      <c r="AC256" s="35"/>
      <c r="AD256" s="35"/>
      <c r="AE256" s="35"/>
      <c r="AT256" s="14" t="s">
        <v>275</v>
      </c>
      <c r="AU256" s="14" t="s">
        <v>81</v>
      </c>
    </row>
    <row r="257" s="2" customFormat="1" ht="37.8" customHeight="1">
      <c r="A257" s="35"/>
      <c r="B257" s="36"/>
      <c r="C257" s="222" t="s">
        <v>400</v>
      </c>
      <c r="D257" s="222" t="s">
        <v>269</v>
      </c>
      <c r="E257" s="223" t="s">
        <v>547</v>
      </c>
      <c r="F257" s="224" t="s">
        <v>548</v>
      </c>
      <c r="G257" s="225" t="s">
        <v>272</v>
      </c>
      <c r="H257" s="226">
        <v>224</v>
      </c>
      <c r="I257" s="227"/>
      <c r="J257" s="228">
        <f>ROUND(I257*H257,2)</f>
        <v>0</v>
      </c>
      <c r="K257" s="224" t="s">
        <v>273</v>
      </c>
      <c r="L257" s="41"/>
      <c r="M257" s="229" t="s">
        <v>1</v>
      </c>
      <c r="N257" s="230" t="s">
        <v>38</v>
      </c>
      <c r="O257" s="88"/>
      <c r="P257" s="231">
        <f>O257*H257</f>
        <v>0</v>
      </c>
      <c r="Q257" s="231">
        <v>0</v>
      </c>
      <c r="R257" s="231">
        <f>Q257*H257</f>
        <v>0</v>
      </c>
      <c r="S257" s="231">
        <v>0</v>
      </c>
      <c r="T257" s="232">
        <f>S257*H257</f>
        <v>0</v>
      </c>
      <c r="U257" s="35"/>
      <c r="V257" s="35"/>
      <c r="W257" s="35"/>
      <c r="X257" s="35"/>
      <c r="Y257" s="35"/>
      <c r="Z257" s="35"/>
      <c r="AA257" s="35"/>
      <c r="AB257" s="35"/>
      <c r="AC257" s="35"/>
      <c r="AD257" s="35"/>
      <c r="AE257" s="35"/>
      <c r="AR257" s="233" t="s">
        <v>274</v>
      </c>
      <c r="AT257" s="233" t="s">
        <v>269</v>
      </c>
      <c r="AU257" s="233" t="s">
        <v>81</v>
      </c>
      <c r="AY257" s="14" t="s">
        <v>266</v>
      </c>
      <c r="BE257" s="234">
        <f>IF(N257="základní",J257,0)</f>
        <v>0</v>
      </c>
      <c r="BF257" s="234">
        <f>IF(N257="snížená",J257,0)</f>
        <v>0</v>
      </c>
      <c r="BG257" s="234">
        <f>IF(N257="zákl. přenesená",J257,0)</f>
        <v>0</v>
      </c>
      <c r="BH257" s="234">
        <f>IF(N257="sníž. přenesená",J257,0)</f>
        <v>0</v>
      </c>
      <c r="BI257" s="234">
        <f>IF(N257="nulová",J257,0)</f>
        <v>0</v>
      </c>
      <c r="BJ257" s="14" t="s">
        <v>81</v>
      </c>
      <c r="BK257" s="234">
        <f>ROUND(I257*H257,2)</f>
        <v>0</v>
      </c>
      <c r="BL257" s="14" t="s">
        <v>274</v>
      </c>
      <c r="BM257" s="233" t="s">
        <v>549</v>
      </c>
    </row>
    <row r="258" s="2" customFormat="1">
      <c r="A258" s="35"/>
      <c r="B258" s="36"/>
      <c r="C258" s="37"/>
      <c r="D258" s="235" t="s">
        <v>275</v>
      </c>
      <c r="E258" s="37"/>
      <c r="F258" s="236" t="s">
        <v>550</v>
      </c>
      <c r="G258" s="37"/>
      <c r="H258" s="37"/>
      <c r="I258" s="237"/>
      <c r="J258" s="37"/>
      <c r="K258" s="37"/>
      <c r="L258" s="41"/>
      <c r="M258" s="238"/>
      <c r="N258" s="239"/>
      <c r="O258" s="88"/>
      <c r="P258" s="88"/>
      <c r="Q258" s="88"/>
      <c r="R258" s="88"/>
      <c r="S258" s="88"/>
      <c r="T258" s="89"/>
      <c r="U258" s="35"/>
      <c r="V258" s="35"/>
      <c r="W258" s="35"/>
      <c r="X258" s="35"/>
      <c r="Y258" s="35"/>
      <c r="Z258" s="35"/>
      <c r="AA258" s="35"/>
      <c r="AB258" s="35"/>
      <c r="AC258" s="35"/>
      <c r="AD258" s="35"/>
      <c r="AE258" s="35"/>
      <c r="AT258" s="14" t="s">
        <v>275</v>
      </c>
      <c r="AU258" s="14" t="s">
        <v>81</v>
      </c>
    </row>
    <row r="259" s="2" customFormat="1" ht="180.75" customHeight="1">
      <c r="A259" s="35"/>
      <c r="B259" s="36"/>
      <c r="C259" s="222" t="s">
        <v>551</v>
      </c>
      <c r="D259" s="222" t="s">
        <v>269</v>
      </c>
      <c r="E259" s="223" t="s">
        <v>552</v>
      </c>
      <c r="F259" s="224" t="s">
        <v>553</v>
      </c>
      <c r="G259" s="225" t="s">
        <v>289</v>
      </c>
      <c r="H259" s="226">
        <v>1.591</v>
      </c>
      <c r="I259" s="227"/>
      <c r="J259" s="228">
        <f>ROUND(I259*H259,2)</f>
        <v>0</v>
      </c>
      <c r="K259" s="224" t="s">
        <v>273</v>
      </c>
      <c r="L259" s="41"/>
      <c r="M259" s="229" t="s">
        <v>1</v>
      </c>
      <c r="N259" s="230" t="s">
        <v>38</v>
      </c>
      <c r="O259" s="88"/>
      <c r="P259" s="231">
        <f>O259*H259</f>
        <v>0</v>
      </c>
      <c r="Q259" s="231">
        <v>0</v>
      </c>
      <c r="R259" s="231">
        <f>Q259*H259</f>
        <v>0</v>
      </c>
      <c r="S259" s="231">
        <v>0</v>
      </c>
      <c r="T259" s="232">
        <f>S259*H259</f>
        <v>0</v>
      </c>
      <c r="U259" s="35"/>
      <c r="V259" s="35"/>
      <c r="W259" s="35"/>
      <c r="X259" s="35"/>
      <c r="Y259" s="35"/>
      <c r="Z259" s="35"/>
      <c r="AA259" s="35"/>
      <c r="AB259" s="35"/>
      <c r="AC259" s="35"/>
      <c r="AD259" s="35"/>
      <c r="AE259" s="35"/>
      <c r="AR259" s="233" t="s">
        <v>274</v>
      </c>
      <c r="AT259" s="233" t="s">
        <v>269</v>
      </c>
      <c r="AU259" s="233" t="s">
        <v>81</v>
      </c>
      <c r="AY259" s="14" t="s">
        <v>266</v>
      </c>
      <c r="BE259" s="234">
        <f>IF(N259="základní",J259,0)</f>
        <v>0</v>
      </c>
      <c r="BF259" s="234">
        <f>IF(N259="snížená",J259,0)</f>
        <v>0</v>
      </c>
      <c r="BG259" s="234">
        <f>IF(N259="zákl. přenesená",J259,0)</f>
        <v>0</v>
      </c>
      <c r="BH259" s="234">
        <f>IF(N259="sníž. přenesená",J259,0)</f>
        <v>0</v>
      </c>
      <c r="BI259" s="234">
        <f>IF(N259="nulová",J259,0)</f>
        <v>0</v>
      </c>
      <c r="BJ259" s="14" t="s">
        <v>81</v>
      </c>
      <c r="BK259" s="234">
        <f>ROUND(I259*H259,2)</f>
        <v>0</v>
      </c>
      <c r="BL259" s="14" t="s">
        <v>274</v>
      </c>
      <c r="BM259" s="233" t="s">
        <v>554</v>
      </c>
    </row>
    <row r="260" s="2" customFormat="1">
      <c r="A260" s="35"/>
      <c r="B260" s="36"/>
      <c r="C260" s="37"/>
      <c r="D260" s="235" t="s">
        <v>275</v>
      </c>
      <c r="E260" s="37"/>
      <c r="F260" s="236" t="s">
        <v>555</v>
      </c>
      <c r="G260" s="37"/>
      <c r="H260" s="37"/>
      <c r="I260" s="237"/>
      <c r="J260" s="37"/>
      <c r="K260" s="37"/>
      <c r="L260" s="41"/>
      <c r="M260" s="238"/>
      <c r="N260" s="239"/>
      <c r="O260" s="88"/>
      <c r="P260" s="88"/>
      <c r="Q260" s="88"/>
      <c r="R260" s="88"/>
      <c r="S260" s="88"/>
      <c r="T260" s="89"/>
      <c r="U260" s="35"/>
      <c r="V260" s="35"/>
      <c r="W260" s="35"/>
      <c r="X260" s="35"/>
      <c r="Y260" s="35"/>
      <c r="Z260" s="35"/>
      <c r="AA260" s="35"/>
      <c r="AB260" s="35"/>
      <c r="AC260" s="35"/>
      <c r="AD260" s="35"/>
      <c r="AE260" s="35"/>
      <c r="AT260" s="14" t="s">
        <v>275</v>
      </c>
      <c r="AU260" s="14" t="s">
        <v>81</v>
      </c>
    </row>
    <row r="261" s="2" customFormat="1" ht="180.75" customHeight="1">
      <c r="A261" s="35"/>
      <c r="B261" s="36"/>
      <c r="C261" s="222" t="s">
        <v>405</v>
      </c>
      <c r="D261" s="222" t="s">
        <v>269</v>
      </c>
      <c r="E261" s="223" t="s">
        <v>556</v>
      </c>
      <c r="F261" s="224" t="s">
        <v>557</v>
      </c>
      <c r="G261" s="225" t="s">
        <v>279</v>
      </c>
      <c r="H261" s="226">
        <v>1838.3</v>
      </c>
      <c r="I261" s="227"/>
      <c r="J261" s="228">
        <f>ROUND(I261*H261,2)</f>
        <v>0</v>
      </c>
      <c r="K261" s="224" t="s">
        <v>273</v>
      </c>
      <c r="L261" s="41"/>
      <c r="M261" s="229" t="s">
        <v>1</v>
      </c>
      <c r="N261" s="230" t="s">
        <v>38</v>
      </c>
      <c r="O261" s="88"/>
      <c r="P261" s="231">
        <f>O261*H261</f>
        <v>0</v>
      </c>
      <c r="Q261" s="231">
        <v>0</v>
      </c>
      <c r="R261" s="231">
        <f>Q261*H261</f>
        <v>0</v>
      </c>
      <c r="S261" s="231">
        <v>0</v>
      </c>
      <c r="T261" s="232">
        <f>S261*H261</f>
        <v>0</v>
      </c>
      <c r="U261" s="35"/>
      <c r="V261" s="35"/>
      <c r="W261" s="35"/>
      <c r="X261" s="35"/>
      <c r="Y261" s="35"/>
      <c r="Z261" s="35"/>
      <c r="AA261" s="35"/>
      <c r="AB261" s="35"/>
      <c r="AC261" s="35"/>
      <c r="AD261" s="35"/>
      <c r="AE261" s="35"/>
      <c r="AR261" s="233" t="s">
        <v>274</v>
      </c>
      <c r="AT261" s="233" t="s">
        <v>269</v>
      </c>
      <c r="AU261" s="233" t="s">
        <v>81</v>
      </c>
      <c r="AY261" s="14" t="s">
        <v>266</v>
      </c>
      <c r="BE261" s="234">
        <f>IF(N261="základní",J261,0)</f>
        <v>0</v>
      </c>
      <c r="BF261" s="234">
        <f>IF(N261="snížená",J261,0)</f>
        <v>0</v>
      </c>
      <c r="BG261" s="234">
        <f>IF(N261="zákl. přenesená",J261,0)</f>
        <v>0</v>
      </c>
      <c r="BH261" s="234">
        <f>IF(N261="sníž. přenesená",J261,0)</f>
        <v>0</v>
      </c>
      <c r="BI261" s="234">
        <f>IF(N261="nulová",J261,0)</f>
        <v>0</v>
      </c>
      <c r="BJ261" s="14" t="s">
        <v>81</v>
      </c>
      <c r="BK261" s="234">
        <f>ROUND(I261*H261,2)</f>
        <v>0</v>
      </c>
      <c r="BL261" s="14" t="s">
        <v>274</v>
      </c>
      <c r="BM261" s="233" t="s">
        <v>558</v>
      </c>
    </row>
    <row r="262" s="2" customFormat="1">
      <c r="A262" s="35"/>
      <c r="B262" s="36"/>
      <c r="C262" s="37"/>
      <c r="D262" s="235" t="s">
        <v>275</v>
      </c>
      <c r="E262" s="37"/>
      <c r="F262" s="236" t="s">
        <v>559</v>
      </c>
      <c r="G262" s="37"/>
      <c r="H262" s="37"/>
      <c r="I262" s="237"/>
      <c r="J262" s="37"/>
      <c r="K262" s="37"/>
      <c r="L262" s="41"/>
      <c r="M262" s="238"/>
      <c r="N262" s="239"/>
      <c r="O262" s="88"/>
      <c r="P262" s="88"/>
      <c r="Q262" s="88"/>
      <c r="R262" s="88"/>
      <c r="S262" s="88"/>
      <c r="T262" s="89"/>
      <c r="U262" s="35"/>
      <c r="V262" s="35"/>
      <c r="W262" s="35"/>
      <c r="X262" s="35"/>
      <c r="Y262" s="35"/>
      <c r="Z262" s="35"/>
      <c r="AA262" s="35"/>
      <c r="AB262" s="35"/>
      <c r="AC262" s="35"/>
      <c r="AD262" s="35"/>
      <c r="AE262" s="35"/>
      <c r="AT262" s="14" t="s">
        <v>275</v>
      </c>
      <c r="AU262" s="14" t="s">
        <v>81</v>
      </c>
    </row>
    <row r="263" s="2" customFormat="1" ht="55.5" customHeight="1">
      <c r="A263" s="35"/>
      <c r="B263" s="36"/>
      <c r="C263" s="222" t="s">
        <v>560</v>
      </c>
      <c r="D263" s="222" t="s">
        <v>269</v>
      </c>
      <c r="E263" s="223" t="s">
        <v>561</v>
      </c>
      <c r="F263" s="224" t="s">
        <v>562</v>
      </c>
      <c r="G263" s="225" t="s">
        <v>289</v>
      </c>
      <c r="H263" s="226">
        <v>1.591</v>
      </c>
      <c r="I263" s="227"/>
      <c r="J263" s="228">
        <f>ROUND(I263*H263,2)</f>
        <v>0</v>
      </c>
      <c r="K263" s="224" t="s">
        <v>273</v>
      </c>
      <c r="L263" s="41"/>
      <c r="M263" s="229" t="s">
        <v>1</v>
      </c>
      <c r="N263" s="230" t="s">
        <v>38</v>
      </c>
      <c r="O263" s="88"/>
      <c r="P263" s="231">
        <f>O263*H263</f>
        <v>0</v>
      </c>
      <c r="Q263" s="231">
        <v>0</v>
      </c>
      <c r="R263" s="231">
        <f>Q263*H263</f>
        <v>0</v>
      </c>
      <c r="S263" s="231">
        <v>0</v>
      </c>
      <c r="T263" s="232">
        <f>S263*H263</f>
        <v>0</v>
      </c>
      <c r="U263" s="35"/>
      <c r="V263" s="35"/>
      <c r="W263" s="35"/>
      <c r="X263" s="35"/>
      <c r="Y263" s="35"/>
      <c r="Z263" s="35"/>
      <c r="AA263" s="35"/>
      <c r="AB263" s="35"/>
      <c r="AC263" s="35"/>
      <c r="AD263" s="35"/>
      <c r="AE263" s="35"/>
      <c r="AR263" s="233" t="s">
        <v>274</v>
      </c>
      <c r="AT263" s="233" t="s">
        <v>269</v>
      </c>
      <c r="AU263" s="233" t="s">
        <v>81</v>
      </c>
      <c r="AY263" s="14" t="s">
        <v>266</v>
      </c>
      <c r="BE263" s="234">
        <f>IF(N263="základní",J263,0)</f>
        <v>0</v>
      </c>
      <c r="BF263" s="234">
        <f>IF(N263="snížená",J263,0)</f>
        <v>0</v>
      </c>
      <c r="BG263" s="234">
        <f>IF(N263="zákl. přenesená",J263,0)</f>
        <v>0</v>
      </c>
      <c r="BH263" s="234">
        <f>IF(N263="sníž. přenesená",J263,0)</f>
        <v>0</v>
      </c>
      <c r="BI263" s="234">
        <f>IF(N263="nulová",J263,0)</f>
        <v>0</v>
      </c>
      <c r="BJ263" s="14" t="s">
        <v>81</v>
      </c>
      <c r="BK263" s="234">
        <f>ROUND(I263*H263,2)</f>
        <v>0</v>
      </c>
      <c r="BL263" s="14" t="s">
        <v>274</v>
      </c>
      <c r="BM263" s="233" t="s">
        <v>563</v>
      </c>
    </row>
    <row r="264" s="2" customFormat="1">
      <c r="A264" s="35"/>
      <c r="B264" s="36"/>
      <c r="C264" s="37"/>
      <c r="D264" s="235" t="s">
        <v>275</v>
      </c>
      <c r="E264" s="37"/>
      <c r="F264" s="236" t="s">
        <v>555</v>
      </c>
      <c r="G264" s="37"/>
      <c r="H264" s="37"/>
      <c r="I264" s="237"/>
      <c r="J264" s="37"/>
      <c r="K264" s="37"/>
      <c r="L264" s="41"/>
      <c r="M264" s="238"/>
      <c r="N264" s="239"/>
      <c r="O264" s="88"/>
      <c r="P264" s="88"/>
      <c r="Q264" s="88"/>
      <c r="R264" s="88"/>
      <c r="S264" s="88"/>
      <c r="T264" s="89"/>
      <c r="U264" s="35"/>
      <c r="V264" s="35"/>
      <c r="W264" s="35"/>
      <c r="X264" s="35"/>
      <c r="Y264" s="35"/>
      <c r="Z264" s="35"/>
      <c r="AA264" s="35"/>
      <c r="AB264" s="35"/>
      <c r="AC264" s="35"/>
      <c r="AD264" s="35"/>
      <c r="AE264" s="35"/>
      <c r="AT264" s="14" t="s">
        <v>275</v>
      </c>
      <c r="AU264" s="14" t="s">
        <v>81</v>
      </c>
    </row>
    <row r="265" s="2" customFormat="1" ht="55.5" customHeight="1">
      <c r="A265" s="35"/>
      <c r="B265" s="36"/>
      <c r="C265" s="222" t="s">
        <v>410</v>
      </c>
      <c r="D265" s="222" t="s">
        <v>269</v>
      </c>
      <c r="E265" s="223" t="s">
        <v>564</v>
      </c>
      <c r="F265" s="224" t="s">
        <v>565</v>
      </c>
      <c r="G265" s="225" t="s">
        <v>279</v>
      </c>
      <c r="H265" s="226">
        <v>1838.3</v>
      </c>
      <c r="I265" s="227"/>
      <c r="J265" s="228">
        <f>ROUND(I265*H265,2)</f>
        <v>0</v>
      </c>
      <c r="K265" s="224" t="s">
        <v>273</v>
      </c>
      <c r="L265" s="41"/>
      <c r="M265" s="229" t="s">
        <v>1</v>
      </c>
      <c r="N265" s="230" t="s">
        <v>38</v>
      </c>
      <c r="O265" s="88"/>
      <c r="P265" s="231">
        <f>O265*H265</f>
        <v>0</v>
      </c>
      <c r="Q265" s="231">
        <v>0</v>
      </c>
      <c r="R265" s="231">
        <f>Q265*H265</f>
        <v>0</v>
      </c>
      <c r="S265" s="231">
        <v>0</v>
      </c>
      <c r="T265" s="232">
        <f>S265*H265</f>
        <v>0</v>
      </c>
      <c r="U265" s="35"/>
      <c r="V265" s="35"/>
      <c r="W265" s="35"/>
      <c r="X265" s="35"/>
      <c r="Y265" s="35"/>
      <c r="Z265" s="35"/>
      <c r="AA265" s="35"/>
      <c r="AB265" s="35"/>
      <c r="AC265" s="35"/>
      <c r="AD265" s="35"/>
      <c r="AE265" s="35"/>
      <c r="AR265" s="233" t="s">
        <v>274</v>
      </c>
      <c r="AT265" s="233" t="s">
        <v>269</v>
      </c>
      <c r="AU265" s="233" t="s">
        <v>81</v>
      </c>
      <c r="AY265" s="14" t="s">
        <v>266</v>
      </c>
      <c r="BE265" s="234">
        <f>IF(N265="základní",J265,0)</f>
        <v>0</v>
      </c>
      <c r="BF265" s="234">
        <f>IF(N265="snížená",J265,0)</f>
        <v>0</v>
      </c>
      <c r="BG265" s="234">
        <f>IF(N265="zákl. přenesená",J265,0)</f>
        <v>0</v>
      </c>
      <c r="BH265" s="234">
        <f>IF(N265="sníž. přenesená",J265,0)</f>
        <v>0</v>
      </c>
      <c r="BI265" s="234">
        <f>IF(N265="nulová",J265,0)</f>
        <v>0</v>
      </c>
      <c r="BJ265" s="14" t="s">
        <v>81</v>
      </c>
      <c r="BK265" s="234">
        <f>ROUND(I265*H265,2)</f>
        <v>0</v>
      </c>
      <c r="BL265" s="14" t="s">
        <v>274</v>
      </c>
      <c r="BM265" s="233" t="s">
        <v>566</v>
      </c>
    </row>
    <row r="266" s="2" customFormat="1">
      <c r="A266" s="35"/>
      <c r="B266" s="36"/>
      <c r="C266" s="37"/>
      <c r="D266" s="235" t="s">
        <v>275</v>
      </c>
      <c r="E266" s="37"/>
      <c r="F266" s="236" t="s">
        <v>559</v>
      </c>
      <c r="G266" s="37"/>
      <c r="H266" s="37"/>
      <c r="I266" s="237"/>
      <c r="J266" s="37"/>
      <c r="K266" s="37"/>
      <c r="L266" s="41"/>
      <c r="M266" s="238"/>
      <c r="N266" s="239"/>
      <c r="O266" s="88"/>
      <c r="P266" s="88"/>
      <c r="Q266" s="88"/>
      <c r="R266" s="88"/>
      <c r="S266" s="88"/>
      <c r="T266" s="89"/>
      <c r="U266" s="35"/>
      <c r="V266" s="35"/>
      <c r="W266" s="35"/>
      <c r="X266" s="35"/>
      <c r="Y266" s="35"/>
      <c r="Z266" s="35"/>
      <c r="AA266" s="35"/>
      <c r="AB266" s="35"/>
      <c r="AC266" s="35"/>
      <c r="AD266" s="35"/>
      <c r="AE266" s="35"/>
      <c r="AT266" s="14" t="s">
        <v>275</v>
      </c>
      <c r="AU266" s="14" t="s">
        <v>81</v>
      </c>
    </row>
    <row r="267" s="2" customFormat="1" ht="128.55" customHeight="1">
      <c r="A267" s="35"/>
      <c r="B267" s="36"/>
      <c r="C267" s="222" t="s">
        <v>567</v>
      </c>
      <c r="D267" s="222" t="s">
        <v>269</v>
      </c>
      <c r="E267" s="223" t="s">
        <v>568</v>
      </c>
      <c r="F267" s="224" t="s">
        <v>569</v>
      </c>
      <c r="G267" s="225" t="s">
        <v>289</v>
      </c>
      <c r="H267" s="226">
        <v>0.40000000000000002</v>
      </c>
      <c r="I267" s="227"/>
      <c r="J267" s="228">
        <f>ROUND(I267*H267,2)</f>
        <v>0</v>
      </c>
      <c r="K267" s="224" t="s">
        <v>273</v>
      </c>
      <c r="L267" s="41"/>
      <c r="M267" s="229" t="s">
        <v>1</v>
      </c>
      <c r="N267" s="230" t="s">
        <v>38</v>
      </c>
      <c r="O267" s="88"/>
      <c r="P267" s="231">
        <f>O267*H267</f>
        <v>0</v>
      </c>
      <c r="Q267" s="231">
        <v>0</v>
      </c>
      <c r="R267" s="231">
        <f>Q267*H267</f>
        <v>0</v>
      </c>
      <c r="S267" s="231">
        <v>0</v>
      </c>
      <c r="T267" s="232">
        <f>S267*H267</f>
        <v>0</v>
      </c>
      <c r="U267" s="35"/>
      <c r="V267" s="35"/>
      <c r="W267" s="35"/>
      <c r="X267" s="35"/>
      <c r="Y267" s="35"/>
      <c r="Z267" s="35"/>
      <c r="AA267" s="35"/>
      <c r="AB267" s="35"/>
      <c r="AC267" s="35"/>
      <c r="AD267" s="35"/>
      <c r="AE267" s="35"/>
      <c r="AR267" s="233" t="s">
        <v>274</v>
      </c>
      <c r="AT267" s="233" t="s">
        <v>269</v>
      </c>
      <c r="AU267" s="233" t="s">
        <v>81</v>
      </c>
      <c r="AY267" s="14" t="s">
        <v>266</v>
      </c>
      <c r="BE267" s="234">
        <f>IF(N267="základní",J267,0)</f>
        <v>0</v>
      </c>
      <c r="BF267" s="234">
        <f>IF(N267="snížená",J267,0)</f>
        <v>0</v>
      </c>
      <c r="BG267" s="234">
        <f>IF(N267="zákl. přenesená",J267,0)</f>
        <v>0</v>
      </c>
      <c r="BH267" s="234">
        <f>IF(N267="sníž. přenesená",J267,0)</f>
        <v>0</v>
      </c>
      <c r="BI267" s="234">
        <f>IF(N267="nulová",J267,0)</f>
        <v>0</v>
      </c>
      <c r="BJ267" s="14" t="s">
        <v>81</v>
      </c>
      <c r="BK267" s="234">
        <f>ROUND(I267*H267,2)</f>
        <v>0</v>
      </c>
      <c r="BL267" s="14" t="s">
        <v>274</v>
      </c>
      <c r="BM267" s="233" t="s">
        <v>570</v>
      </c>
    </row>
    <row r="268" s="2" customFormat="1">
      <c r="A268" s="35"/>
      <c r="B268" s="36"/>
      <c r="C268" s="37"/>
      <c r="D268" s="235" t="s">
        <v>275</v>
      </c>
      <c r="E268" s="37"/>
      <c r="F268" s="236" t="s">
        <v>571</v>
      </c>
      <c r="G268" s="37"/>
      <c r="H268" s="37"/>
      <c r="I268" s="237"/>
      <c r="J268" s="37"/>
      <c r="K268" s="37"/>
      <c r="L268" s="41"/>
      <c r="M268" s="238"/>
      <c r="N268" s="239"/>
      <c r="O268" s="88"/>
      <c r="P268" s="88"/>
      <c r="Q268" s="88"/>
      <c r="R268" s="88"/>
      <c r="S268" s="88"/>
      <c r="T268" s="89"/>
      <c r="U268" s="35"/>
      <c r="V268" s="35"/>
      <c r="W268" s="35"/>
      <c r="X268" s="35"/>
      <c r="Y268" s="35"/>
      <c r="Z268" s="35"/>
      <c r="AA268" s="35"/>
      <c r="AB268" s="35"/>
      <c r="AC268" s="35"/>
      <c r="AD268" s="35"/>
      <c r="AE268" s="35"/>
      <c r="AT268" s="14" t="s">
        <v>275</v>
      </c>
      <c r="AU268" s="14" t="s">
        <v>81</v>
      </c>
    </row>
    <row r="269" s="2" customFormat="1" ht="142.2" customHeight="1">
      <c r="A269" s="35"/>
      <c r="B269" s="36"/>
      <c r="C269" s="222" t="s">
        <v>415</v>
      </c>
      <c r="D269" s="222" t="s">
        <v>269</v>
      </c>
      <c r="E269" s="223" t="s">
        <v>572</v>
      </c>
      <c r="F269" s="224" t="s">
        <v>573</v>
      </c>
      <c r="G269" s="225" t="s">
        <v>279</v>
      </c>
      <c r="H269" s="226">
        <v>1600</v>
      </c>
      <c r="I269" s="227"/>
      <c r="J269" s="228">
        <f>ROUND(I269*H269,2)</f>
        <v>0</v>
      </c>
      <c r="K269" s="224" t="s">
        <v>273</v>
      </c>
      <c r="L269" s="41"/>
      <c r="M269" s="229" t="s">
        <v>1</v>
      </c>
      <c r="N269" s="230" t="s">
        <v>38</v>
      </c>
      <c r="O269" s="88"/>
      <c r="P269" s="231">
        <f>O269*H269</f>
        <v>0</v>
      </c>
      <c r="Q269" s="231">
        <v>0</v>
      </c>
      <c r="R269" s="231">
        <f>Q269*H269</f>
        <v>0</v>
      </c>
      <c r="S269" s="231">
        <v>0</v>
      </c>
      <c r="T269" s="232">
        <f>S269*H269</f>
        <v>0</v>
      </c>
      <c r="U269" s="35"/>
      <c r="V269" s="35"/>
      <c r="W269" s="35"/>
      <c r="X269" s="35"/>
      <c r="Y269" s="35"/>
      <c r="Z269" s="35"/>
      <c r="AA269" s="35"/>
      <c r="AB269" s="35"/>
      <c r="AC269" s="35"/>
      <c r="AD269" s="35"/>
      <c r="AE269" s="35"/>
      <c r="AR269" s="233" t="s">
        <v>274</v>
      </c>
      <c r="AT269" s="233" t="s">
        <v>269</v>
      </c>
      <c r="AU269" s="233" t="s">
        <v>81</v>
      </c>
      <c r="AY269" s="14" t="s">
        <v>266</v>
      </c>
      <c r="BE269" s="234">
        <f>IF(N269="základní",J269,0)</f>
        <v>0</v>
      </c>
      <c r="BF269" s="234">
        <f>IF(N269="snížená",J269,0)</f>
        <v>0</v>
      </c>
      <c r="BG269" s="234">
        <f>IF(N269="zákl. přenesená",J269,0)</f>
        <v>0</v>
      </c>
      <c r="BH269" s="234">
        <f>IF(N269="sníž. přenesená",J269,0)</f>
        <v>0</v>
      </c>
      <c r="BI269" s="234">
        <f>IF(N269="nulová",J269,0)</f>
        <v>0</v>
      </c>
      <c r="BJ269" s="14" t="s">
        <v>81</v>
      </c>
      <c r="BK269" s="234">
        <f>ROUND(I269*H269,2)</f>
        <v>0</v>
      </c>
      <c r="BL269" s="14" t="s">
        <v>274</v>
      </c>
      <c r="BM269" s="233" t="s">
        <v>574</v>
      </c>
    </row>
    <row r="270" s="2" customFormat="1">
      <c r="A270" s="35"/>
      <c r="B270" s="36"/>
      <c r="C270" s="37"/>
      <c r="D270" s="235" t="s">
        <v>275</v>
      </c>
      <c r="E270" s="37"/>
      <c r="F270" s="236" t="s">
        <v>575</v>
      </c>
      <c r="G270" s="37"/>
      <c r="H270" s="37"/>
      <c r="I270" s="237"/>
      <c r="J270" s="37"/>
      <c r="K270" s="37"/>
      <c r="L270" s="41"/>
      <c r="M270" s="238"/>
      <c r="N270" s="239"/>
      <c r="O270" s="88"/>
      <c r="P270" s="88"/>
      <c r="Q270" s="88"/>
      <c r="R270" s="88"/>
      <c r="S270" s="88"/>
      <c r="T270" s="89"/>
      <c r="U270" s="35"/>
      <c r="V270" s="35"/>
      <c r="W270" s="35"/>
      <c r="X270" s="35"/>
      <c r="Y270" s="35"/>
      <c r="Z270" s="35"/>
      <c r="AA270" s="35"/>
      <c r="AB270" s="35"/>
      <c r="AC270" s="35"/>
      <c r="AD270" s="35"/>
      <c r="AE270" s="35"/>
      <c r="AT270" s="14" t="s">
        <v>275</v>
      </c>
      <c r="AU270" s="14" t="s">
        <v>81</v>
      </c>
    </row>
    <row r="271" s="2" customFormat="1" ht="55.5" customHeight="1">
      <c r="A271" s="35"/>
      <c r="B271" s="36"/>
      <c r="C271" s="222" t="s">
        <v>576</v>
      </c>
      <c r="D271" s="222" t="s">
        <v>269</v>
      </c>
      <c r="E271" s="223" t="s">
        <v>561</v>
      </c>
      <c r="F271" s="224" t="s">
        <v>562</v>
      </c>
      <c r="G271" s="225" t="s">
        <v>289</v>
      </c>
      <c r="H271" s="226">
        <v>0.40000000000000002</v>
      </c>
      <c r="I271" s="227"/>
      <c r="J271" s="228">
        <f>ROUND(I271*H271,2)</f>
        <v>0</v>
      </c>
      <c r="K271" s="224" t="s">
        <v>273</v>
      </c>
      <c r="L271" s="41"/>
      <c r="M271" s="229" t="s">
        <v>1</v>
      </c>
      <c r="N271" s="230" t="s">
        <v>38</v>
      </c>
      <c r="O271" s="88"/>
      <c r="P271" s="231">
        <f>O271*H271</f>
        <v>0</v>
      </c>
      <c r="Q271" s="231">
        <v>0</v>
      </c>
      <c r="R271" s="231">
        <f>Q271*H271</f>
        <v>0</v>
      </c>
      <c r="S271" s="231">
        <v>0</v>
      </c>
      <c r="T271" s="232">
        <f>S271*H271</f>
        <v>0</v>
      </c>
      <c r="U271" s="35"/>
      <c r="V271" s="35"/>
      <c r="W271" s="35"/>
      <c r="X271" s="35"/>
      <c r="Y271" s="35"/>
      <c r="Z271" s="35"/>
      <c r="AA271" s="35"/>
      <c r="AB271" s="35"/>
      <c r="AC271" s="35"/>
      <c r="AD271" s="35"/>
      <c r="AE271" s="35"/>
      <c r="AR271" s="233" t="s">
        <v>274</v>
      </c>
      <c r="AT271" s="233" t="s">
        <v>269</v>
      </c>
      <c r="AU271" s="233" t="s">
        <v>81</v>
      </c>
      <c r="AY271" s="14" t="s">
        <v>266</v>
      </c>
      <c r="BE271" s="234">
        <f>IF(N271="základní",J271,0)</f>
        <v>0</v>
      </c>
      <c r="BF271" s="234">
        <f>IF(N271="snížená",J271,0)</f>
        <v>0</v>
      </c>
      <c r="BG271" s="234">
        <f>IF(N271="zákl. přenesená",J271,0)</f>
        <v>0</v>
      </c>
      <c r="BH271" s="234">
        <f>IF(N271="sníž. přenesená",J271,0)</f>
        <v>0</v>
      </c>
      <c r="BI271" s="234">
        <f>IF(N271="nulová",J271,0)</f>
        <v>0</v>
      </c>
      <c r="BJ271" s="14" t="s">
        <v>81</v>
      </c>
      <c r="BK271" s="234">
        <f>ROUND(I271*H271,2)</f>
        <v>0</v>
      </c>
      <c r="BL271" s="14" t="s">
        <v>274</v>
      </c>
      <c r="BM271" s="233" t="s">
        <v>577</v>
      </c>
    </row>
    <row r="272" s="2" customFormat="1">
      <c r="A272" s="35"/>
      <c r="B272" s="36"/>
      <c r="C272" s="37"/>
      <c r="D272" s="235" t="s">
        <v>275</v>
      </c>
      <c r="E272" s="37"/>
      <c r="F272" s="236" t="s">
        <v>578</v>
      </c>
      <c r="G272" s="37"/>
      <c r="H272" s="37"/>
      <c r="I272" s="237"/>
      <c r="J272" s="37"/>
      <c r="K272" s="37"/>
      <c r="L272" s="41"/>
      <c r="M272" s="238"/>
      <c r="N272" s="239"/>
      <c r="O272" s="88"/>
      <c r="P272" s="88"/>
      <c r="Q272" s="88"/>
      <c r="R272" s="88"/>
      <c r="S272" s="88"/>
      <c r="T272" s="89"/>
      <c r="U272" s="35"/>
      <c r="V272" s="35"/>
      <c r="W272" s="35"/>
      <c r="X272" s="35"/>
      <c r="Y272" s="35"/>
      <c r="Z272" s="35"/>
      <c r="AA272" s="35"/>
      <c r="AB272" s="35"/>
      <c r="AC272" s="35"/>
      <c r="AD272" s="35"/>
      <c r="AE272" s="35"/>
      <c r="AT272" s="14" t="s">
        <v>275</v>
      </c>
      <c r="AU272" s="14" t="s">
        <v>81</v>
      </c>
    </row>
    <row r="273" s="2" customFormat="1" ht="55.5" customHeight="1">
      <c r="A273" s="35"/>
      <c r="B273" s="36"/>
      <c r="C273" s="222" t="s">
        <v>419</v>
      </c>
      <c r="D273" s="222" t="s">
        <v>269</v>
      </c>
      <c r="E273" s="223" t="s">
        <v>564</v>
      </c>
      <c r="F273" s="224" t="s">
        <v>565</v>
      </c>
      <c r="G273" s="225" t="s">
        <v>279</v>
      </c>
      <c r="H273" s="226">
        <v>1600</v>
      </c>
      <c r="I273" s="227"/>
      <c r="J273" s="228">
        <f>ROUND(I273*H273,2)</f>
        <v>0</v>
      </c>
      <c r="K273" s="224" t="s">
        <v>273</v>
      </c>
      <c r="L273" s="41"/>
      <c r="M273" s="229" t="s">
        <v>1</v>
      </c>
      <c r="N273" s="230" t="s">
        <v>38</v>
      </c>
      <c r="O273" s="88"/>
      <c r="P273" s="231">
        <f>O273*H273</f>
        <v>0</v>
      </c>
      <c r="Q273" s="231">
        <v>0</v>
      </c>
      <c r="R273" s="231">
        <f>Q273*H273</f>
        <v>0</v>
      </c>
      <c r="S273" s="231">
        <v>0</v>
      </c>
      <c r="T273" s="232">
        <f>S273*H273</f>
        <v>0</v>
      </c>
      <c r="U273" s="35"/>
      <c r="V273" s="35"/>
      <c r="W273" s="35"/>
      <c r="X273" s="35"/>
      <c r="Y273" s="35"/>
      <c r="Z273" s="35"/>
      <c r="AA273" s="35"/>
      <c r="AB273" s="35"/>
      <c r="AC273" s="35"/>
      <c r="AD273" s="35"/>
      <c r="AE273" s="35"/>
      <c r="AR273" s="233" t="s">
        <v>274</v>
      </c>
      <c r="AT273" s="233" t="s">
        <v>269</v>
      </c>
      <c r="AU273" s="233" t="s">
        <v>81</v>
      </c>
      <c r="AY273" s="14" t="s">
        <v>266</v>
      </c>
      <c r="BE273" s="234">
        <f>IF(N273="základní",J273,0)</f>
        <v>0</v>
      </c>
      <c r="BF273" s="234">
        <f>IF(N273="snížená",J273,0)</f>
        <v>0</v>
      </c>
      <c r="BG273" s="234">
        <f>IF(N273="zákl. přenesená",J273,0)</f>
        <v>0</v>
      </c>
      <c r="BH273" s="234">
        <f>IF(N273="sníž. přenesená",J273,0)</f>
        <v>0</v>
      </c>
      <c r="BI273" s="234">
        <f>IF(N273="nulová",J273,0)</f>
        <v>0</v>
      </c>
      <c r="BJ273" s="14" t="s">
        <v>81</v>
      </c>
      <c r="BK273" s="234">
        <f>ROUND(I273*H273,2)</f>
        <v>0</v>
      </c>
      <c r="BL273" s="14" t="s">
        <v>274</v>
      </c>
      <c r="BM273" s="233" t="s">
        <v>579</v>
      </c>
    </row>
    <row r="274" s="2" customFormat="1">
      <c r="A274" s="35"/>
      <c r="B274" s="36"/>
      <c r="C274" s="37"/>
      <c r="D274" s="235" t="s">
        <v>275</v>
      </c>
      <c r="E274" s="37"/>
      <c r="F274" s="236" t="s">
        <v>580</v>
      </c>
      <c r="G274" s="37"/>
      <c r="H274" s="37"/>
      <c r="I274" s="237"/>
      <c r="J274" s="37"/>
      <c r="K274" s="37"/>
      <c r="L274" s="41"/>
      <c r="M274" s="238"/>
      <c r="N274" s="239"/>
      <c r="O274" s="88"/>
      <c r="P274" s="88"/>
      <c r="Q274" s="88"/>
      <c r="R274" s="88"/>
      <c r="S274" s="88"/>
      <c r="T274" s="89"/>
      <c r="U274" s="35"/>
      <c r="V274" s="35"/>
      <c r="W274" s="35"/>
      <c r="X274" s="35"/>
      <c r="Y274" s="35"/>
      <c r="Z274" s="35"/>
      <c r="AA274" s="35"/>
      <c r="AB274" s="35"/>
      <c r="AC274" s="35"/>
      <c r="AD274" s="35"/>
      <c r="AE274" s="35"/>
      <c r="AT274" s="14" t="s">
        <v>275</v>
      </c>
      <c r="AU274" s="14" t="s">
        <v>81</v>
      </c>
    </row>
    <row r="275" s="2" customFormat="1" ht="76.35" customHeight="1">
      <c r="A275" s="35"/>
      <c r="B275" s="36"/>
      <c r="C275" s="222" t="s">
        <v>581</v>
      </c>
      <c r="D275" s="222" t="s">
        <v>269</v>
      </c>
      <c r="E275" s="223" t="s">
        <v>582</v>
      </c>
      <c r="F275" s="224" t="s">
        <v>583</v>
      </c>
      <c r="G275" s="225" t="s">
        <v>296</v>
      </c>
      <c r="H275" s="226">
        <v>197</v>
      </c>
      <c r="I275" s="227"/>
      <c r="J275" s="228">
        <f>ROUND(I275*H275,2)</f>
        <v>0</v>
      </c>
      <c r="K275" s="224" t="s">
        <v>273</v>
      </c>
      <c r="L275" s="41"/>
      <c r="M275" s="229" t="s">
        <v>1</v>
      </c>
      <c r="N275" s="230" t="s">
        <v>38</v>
      </c>
      <c r="O275" s="88"/>
      <c r="P275" s="231">
        <f>O275*H275</f>
        <v>0</v>
      </c>
      <c r="Q275" s="231">
        <v>0</v>
      </c>
      <c r="R275" s="231">
        <f>Q275*H275</f>
        <v>0</v>
      </c>
      <c r="S275" s="231">
        <v>0</v>
      </c>
      <c r="T275" s="232">
        <f>S275*H275</f>
        <v>0</v>
      </c>
      <c r="U275" s="35"/>
      <c r="V275" s="35"/>
      <c r="W275" s="35"/>
      <c r="X275" s="35"/>
      <c r="Y275" s="35"/>
      <c r="Z275" s="35"/>
      <c r="AA275" s="35"/>
      <c r="AB275" s="35"/>
      <c r="AC275" s="35"/>
      <c r="AD275" s="35"/>
      <c r="AE275" s="35"/>
      <c r="AR275" s="233" t="s">
        <v>274</v>
      </c>
      <c r="AT275" s="233" t="s">
        <v>269</v>
      </c>
      <c r="AU275" s="233" t="s">
        <v>81</v>
      </c>
      <c r="AY275" s="14" t="s">
        <v>266</v>
      </c>
      <c r="BE275" s="234">
        <f>IF(N275="základní",J275,0)</f>
        <v>0</v>
      </c>
      <c r="BF275" s="234">
        <f>IF(N275="snížená",J275,0)</f>
        <v>0</v>
      </c>
      <c r="BG275" s="234">
        <f>IF(N275="zákl. přenesená",J275,0)</f>
        <v>0</v>
      </c>
      <c r="BH275" s="234">
        <f>IF(N275="sníž. přenesená",J275,0)</f>
        <v>0</v>
      </c>
      <c r="BI275" s="234">
        <f>IF(N275="nulová",J275,0)</f>
        <v>0</v>
      </c>
      <c r="BJ275" s="14" t="s">
        <v>81</v>
      </c>
      <c r="BK275" s="234">
        <f>ROUND(I275*H275,2)</f>
        <v>0</v>
      </c>
      <c r="BL275" s="14" t="s">
        <v>274</v>
      </c>
      <c r="BM275" s="233" t="s">
        <v>584</v>
      </c>
    </row>
    <row r="276" s="2" customFormat="1">
      <c r="A276" s="35"/>
      <c r="B276" s="36"/>
      <c r="C276" s="37"/>
      <c r="D276" s="235" t="s">
        <v>275</v>
      </c>
      <c r="E276" s="37"/>
      <c r="F276" s="236" t="s">
        <v>585</v>
      </c>
      <c r="G276" s="37"/>
      <c r="H276" s="37"/>
      <c r="I276" s="237"/>
      <c r="J276" s="37"/>
      <c r="K276" s="37"/>
      <c r="L276" s="41"/>
      <c r="M276" s="238"/>
      <c r="N276" s="239"/>
      <c r="O276" s="88"/>
      <c r="P276" s="88"/>
      <c r="Q276" s="88"/>
      <c r="R276" s="88"/>
      <c r="S276" s="88"/>
      <c r="T276" s="89"/>
      <c r="U276" s="35"/>
      <c r="V276" s="35"/>
      <c r="W276" s="35"/>
      <c r="X276" s="35"/>
      <c r="Y276" s="35"/>
      <c r="Z276" s="35"/>
      <c r="AA276" s="35"/>
      <c r="AB276" s="35"/>
      <c r="AC276" s="35"/>
      <c r="AD276" s="35"/>
      <c r="AE276" s="35"/>
      <c r="AT276" s="14" t="s">
        <v>275</v>
      </c>
      <c r="AU276" s="14" t="s">
        <v>81</v>
      </c>
    </row>
    <row r="277" s="2" customFormat="1" ht="76.35" customHeight="1">
      <c r="A277" s="35"/>
      <c r="B277" s="36"/>
      <c r="C277" s="222" t="s">
        <v>424</v>
      </c>
      <c r="D277" s="222" t="s">
        <v>269</v>
      </c>
      <c r="E277" s="223" t="s">
        <v>586</v>
      </c>
      <c r="F277" s="224" t="s">
        <v>587</v>
      </c>
      <c r="G277" s="225" t="s">
        <v>296</v>
      </c>
      <c r="H277" s="226">
        <v>281</v>
      </c>
      <c r="I277" s="227"/>
      <c r="J277" s="228">
        <f>ROUND(I277*H277,2)</f>
        <v>0</v>
      </c>
      <c r="K277" s="224" t="s">
        <v>273</v>
      </c>
      <c r="L277" s="41"/>
      <c r="M277" s="229" t="s">
        <v>1</v>
      </c>
      <c r="N277" s="230" t="s">
        <v>38</v>
      </c>
      <c r="O277" s="88"/>
      <c r="P277" s="231">
        <f>O277*H277</f>
        <v>0</v>
      </c>
      <c r="Q277" s="231">
        <v>0</v>
      </c>
      <c r="R277" s="231">
        <f>Q277*H277</f>
        <v>0</v>
      </c>
      <c r="S277" s="231">
        <v>0</v>
      </c>
      <c r="T277" s="232">
        <f>S277*H277</f>
        <v>0</v>
      </c>
      <c r="U277" s="35"/>
      <c r="V277" s="35"/>
      <c r="W277" s="35"/>
      <c r="X277" s="35"/>
      <c r="Y277" s="35"/>
      <c r="Z277" s="35"/>
      <c r="AA277" s="35"/>
      <c r="AB277" s="35"/>
      <c r="AC277" s="35"/>
      <c r="AD277" s="35"/>
      <c r="AE277" s="35"/>
      <c r="AR277" s="233" t="s">
        <v>274</v>
      </c>
      <c r="AT277" s="233" t="s">
        <v>269</v>
      </c>
      <c r="AU277" s="233" t="s">
        <v>81</v>
      </c>
      <c r="AY277" s="14" t="s">
        <v>266</v>
      </c>
      <c r="BE277" s="234">
        <f>IF(N277="základní",J277,0)</f>
        <v>0</v>
      </c>
      <c r="BF277" s="234">
        <f>IF(N277="snížená",J277,0)</f>
        <v>0</v>
      </c>
      <c r="BG277" s="234">
        <f>IF(N277="zákl. přenesená",J277,0)</f>
        <v>0</v>
      </c>
      <c r="BH277" s="234">
        <f>IF(N277="sníž. přenesená",J277,0)</f>
        <v>0</v>
      </c>
      <c r="BI277" s="234">
        <f>IF(N277="nulová",J277,0)</f>
        <v>0</v>
      </c>
      <c r="BJ277" s="14" t="s">
        <v>81</v>
      </c>
      <c r="BK277" s="234">
        <f>ROUND(I277*H277,2)</f>
        <v>0</v>
      </c>
      <c r="BL277" s="14" t="s">
        <v>274</v>
      </c>
      <c r="BM277" s="233" t="s">
        <v>588</v>
      </c>
    </row>
    <row r="278" s="2" customFormat="1">
      <c r="A278" s="35"/>
      <c r="B278" s="36"/>
      <c r="C278" s="37"/>
      <c r="D278" s="235" t="s">
        <v>275</v>
      </c>
      <c r="E278" s="37"/>
      <c r="F278" s="236" t="s">
        <v>589</v>
      </c>
      <c r="G278" s="37"/>
      <c r="H278" s="37"/>
      <c r="I278" s="237"/>
      <c r="J278" s="37"/>
      <c r="K278" s="37"/>
      <c r="L278" s="41"/>
      <c r="M278" s="238"/>
      <c r="N278" s="239"/>
      <c r="O278" s="88"/>
      <c r="P278" s="88"/>
      <c r="Q278" s="88"/>
      <c r="R278" s="88"/>
      <c r="S278" s="88"/>
      <c r="T278" s="89"/>
      <c r="U278" s="35"/>
      <c r="V278" s="35"/>
      <c r="W278" s="35"/>
      <c r="X278" s="35"/>
      <c r="Y278" s="35"/>
      <c r="Z278" s="35"/>
      <c r="AA278" s="35"/>
      <c r="AB278" s="35"/>
      <c r="AC278" s="35"/>
      <c r="AD278" s="35"/>
      <c r="AE278" s="35"/>
      <c r="AT278" s="14" t="s">
        <v>275</v>
      </c>
      <c r="AU278" s="14" t="s">
        <v>81</v>
      </c>
    </row>
    <row r="279" s="2" customFormat="1" ht="21.75" customHeight="1">
      <c r="A279" s="35"/>
      <c r="B279" s="36"/>
      <c r="C279" s="240" t="s">
        <v>590</v>
      </c>
      <c r="D279" s="240" t="s">
        <v>329</v>
      </c>
      <c r="E279" s="241" t="s">
        <v>330</v>
      </c>
      <c r="F279" s="242" t="s">
        <v>331</v>
      </c>
      <c r="G279" s="243" t="s">
        <v>302</v>
      </c>
      <c r="H279" s="244">
        <v>956</v>
      </c>
      <c r="I279" s="245"/>
      <c r="J279" s="246">
        <f>ROUND(I279*H279,2)</f>
        <v>0</v>
      </c>
      <c r="K279" s="242" t="s">
        <v>273</v>
      </c>
      <c r="L279" s="247"/>
      <c r="M279" s="248" t="s">
        <v>1</v>
      </c>
      <c r="N279" s="249" t="s">
        <v>38</v>
      </c>
      <c r="O279" s="88"/>
      <c r="P279" s="231">
        <f>O279*H279</f>
        <v>0</v>
      </c>
      <c r="Q279" s="231">
        <v>1</v>
      </c>
      <c r="R279" s="231">
        <f>Q279*H279</f>
        <v>956</v>
      </c>
      <c r="S279" s="231">
        <v>0</v>
      </c>
      <c r="T279" s="232">
        <f>S279*H279</f>
        <v>0</v>
      </c>
      <c r="U279" s="35"/>
      <c r="V279" s="35"/>
      <c r="W279" s="35"/>
      <c r="X279" s="35"/>
      <c r="Y279" s="35"/>
      <c r="Z279" s="35"/>
      <c r="AA279" s="35"/>
      <c r="AB279" s="35"/>
      <c r="AC279" s="35"/>
      <c r="AD279" s="35"/>
      <c r="AE279" s="35"/>
      <c r="AR279" s="233" t="s">
        <v>286</v>
      </c>
      <c r="AT279" s="233" t="s">
        <v>329</v>
      </c>
      <c r="AU279" s="233" t="s">
        <v>81</v>
      </c>
      <c r="AY279" s="14" t="s">
        <v>266</v>
      </c>
      <c r="BE279" s="234">
        <f>IF(N279="základní",J279,0)</f>
        <v>0</v>
      </c>
      <c r="BF279" s="234">
        <f>IF(N279="snížená",J279,0)</f>
        <v>0</v>
      </c>
      <c r="BG279" s="234">
        <f>IF(N279="zákl. přenesená",J279,0)</f>
        <v>0</v>
      </c>
      <c r="BH279" s="234">
        <f>IF(N279="sníž. přenesená",J279,0)</f>
        <v>0</v>
      </c>
      <c r="BI279" s="234">
        <f>IF(N279="nulová",J279,0)</f>
        <v>0</v>
      </c>
      <c r="BJ279" s="14" t="s">
        <v>81</v>
      </c>
      <c r="BK279" s="234">
        <f>ROUND(I279*H279,2)</f>
        <v>0</v>
      </c>
      <c r="BL279" s="14" t="s">
        <v>274</v>
      </c>
      <c r="BM279" s="233" t="s">
        <v>591</v>
      </c>
    </row>
    <row r="280" s="2" customFormat="1">
      <c r="A280" s="35"/>
      <c r="B280" s="36"/>
      <c r="C280" s="37"/>
      <c r="D280" s="235" t="s">
        <v>275</v>
      </c>
      <c r="E280" s="37"/>
      <c r="F280" s="236" t="s">
        <v>592</v>
      </c>
      <c r="G280" s="37"/>
      <c r="H280" s="37"/>
      <c r="I280" s="237"/>
      <c r="J280" s="37"/>
      <c r="K280" s="37"/>
      <c r="L280" s="41"/>
      <c r="M280" s="238"/>
      <c r="N280" s="239"/>
      <c r="O280" s="88"/>
      <c r="P280" s="88"/>
      <c r="Q280" s="88"/>
      <c r="R280" s="88"/>
      <c r="S280" s="88"/>
      <c r="T280" s="89"/>
      <c r="U280" s="35"/>
      <c r="V280" s="35"/>
      <c r="W280" s="35"/>
      <c r="X280" s="35"/>
      <c r="Y280" s="35"/>
      <c r="Z280" s="35"/>
      <c r="AA280" s="35"/>
      <c r="AB280" s="35"/>
      <c r="AC280" s="35"/>
      <c r="AD280" s="35"/>
      <c r="AE280" s="35"/>
      <c r="AT280" s="14" t="s">
        <v>275</v>
      </c>
      <c r="AU280" s="14" t="s">
        <v>81</v>
      </c>
    </row>
    <row r="281" s="2" customFormat="1" ht="101.25" customHeight="1">
      <c r="A281" s="35"/>
      <c r="B281" s="36"/>
      <c r="C281" s="222" t="s">
        <v>426</v>
      </c>
      <c r="D281" s="222" t="s">
        <v>269</v>
      </c>
      <c r="E281" s="223" t="s">
        <v>300</v>
      </c>
      <c r="F281" s="224" t="s">
        <v>301</v>
      </c>
      <c r="G281" s="225" t="s">
        <v>302</v>
      </c>
      <c r="H281" s="226">
        <v>956</v>
      </c>
      <c r="I281" s="227"/>
      <c r="J281" s="228">
        <f>ROUND(I281*H281,2)</f>
        <v>0</v>
      </c>
      <c r="K281" s="224" t="s">
        <v>273</v>
      </c>
      <c r="L281" s="41"/>
      <c r="M281" s="229" t="s">
        <v>1</v>
      </c>
      <c r="N281" s="230" t="s">
        <v>38</v>
      </c>
      <c r="O281" s="88"/>
      <c r="P281" s="231">
        <f>O281*H281</f>
        <v>0</v>
      </c>
      <c r="Q281" s="231">
        <v>0</v>
      </c>
      <c r="R281" s="231">
        <f>Q281*H281</f>
        <v>0</v>
      </c>
      <c r="S281" s="231">
        <v>0</v>
      </c>
      <c r="T281" s="232">
        <f>S281*H281</f>
        <v>0</v>
      </c>
      <c r="U281" s="35"/>
      <c r="V281" s="35"/>
      <c r="W281" s="35"/>
      <c r="X281" s="35"/>
      <c r="Y281" s="35"/>
      <c r="Z281" s="35"/>
      <c r="AA281" s="35"/>
      <c r="AB281" s="35"/>
      <c r="AC281" s="35"/>
      <c r="AD281" s="35"/>
      <c r="AE281" s="35"/>
      <c r="AR281" s="233" t="s">
        <v>274</v>
      </c>
      <c r="AT281" s="233" t="s">
        <v>269</v>
      </c>
      <c r="AU281" s="233" t="s">
        <v>81</v>
      </c>
      <c r="AY281" s="14" t="s">
        <v>266</v>
      </c>
      <c r="BE281" s="234">
        <f>IF(N281="základní",J281,0)</f>
        <v>0</v>
      </c>
      <c r="BF281" s="234">
        <f>IF(N281="snížená",J281,0)</f>
        <v>0</v>
      </c>
      <c r="BG281" s="234">
        <f>IF(N281="zákl. přenesená",J281,0)</f>
        <v>0</v>
      </c>
      <c r="BH281" s="234">
        <f>IF(N281="sníž. přenesená",J281,0)</f>
        <v>0</v>
      </c>
      <c r="BI281" s="234">
        <f>IF(N281="nulová",J281,0)</f>
        <v>0</v>
      </c>
      <c r="BJ281" s="14" t="s">
        <v>81</v>
      </c>
      <c r="BK281" s="234">
        <f>ROUND(I281*H281,2)</f>
        <v>0</v>
      </c>
      <c r="BL281" s="14" t="s">
        <v>274</v>
      </c>
      <c r="BM281" s="233" t="s">
        <v>593</v>
      </c>
    </row>
    <row r="282" s="2" customFormat="1">
      <c r="A282" s="35"/>
      <c r="B282" s="36"/>
      <c r="C282" s="37"/>
      <c r="D282" s="235" t="s">
        <v>275</v>
      </c>
      <c r="E282" s="37"/>
      <c r="F282" s="236" t="s">
        <v>594</v>
      </c>
      <c r="G282" s="37"/>
      <c r="H282" s="37"/>
      <c r="I282" s="237"/>
      <c r="J282" s="37"/>
      <c r="K282" s="37"/>
      <c r="L282" s="41"/>
      <c r="M282" s="238"/>
      <c r="N282" s="239"/>
      <c r="O282" s="88"/>
      <c r="P282" s="88"/>
      <c r="Q282" s="88"/>
      <c r="R282" s="88"/>
      <c r="S282" s="88"/>
      <c r="T282" s="89"/>
      <c r="U282" s="35"/>
      <c r="V282" s="35"/>
      <c r="W282" s="35"/>
      <c r="X282" s="35"/>
      <c r="Y282" s="35"/>
      <c r="Z282" s="35"/>
      <c r="AA282" s="35"/>
      <c r="AB282" s="35"/>
      <c r="AC282" s="35"/>
      <c r="AD282" s="35"/>
      <c r="AE282" s="35"/>
      <c r="AT282" s="14" t="s">
        <v>275</v>
      </c>
      <c r="AU282" s="14" t="s">
        <v>81</v>
      </c>
    </row>
    <row r="283" s="2" customFormat="1" ht="111.75" customHeight="1">
      <c r="A283" s="35"/>
      <c r="B283" s="36"/>
      <c r="C283" s="222" t="s">
        <v>595</v>
      </c>
      <c r="D283" s="222" t="s">
        <v>269</v>
      </c>
      <c r="E283" s="223" t="s">
        <v>312</v>
      </c>
      <c r="F283" s="224" t="s">
        <v>313</v>
      </c>
      <c r="G283" s="225" t="s">
        <v>302</v>
      </c>
      <c r="H283" s="226">
        <v>6692</v>
      </c>
      <c r="I283" s="227"/>
      <c r="J283" s="228">
        <f>ROUND(I283*H283,2)</f>
        <v>0</v>
      </c>
      <c r="K283" s="224" t="s">
        <v>273</v>
      </c>
      <c r="L283" s="41"/>
      <c r="M283" s="229" t="s">
        <v>1</v>
      </c>
      <c r="N283" s="230" t="s">
        <v>38</v>
      </c>
      <c r="O283" s="88"/>
      <c r="P283" s="231">
        <f>O283*H283</f>
        <v>0</v>
      </c>
      <c r="Q283" s="231">
        <v>0</v>
      </c>
      <c r="R283" s="231">
        <f>Q283*H283</f>
        <v>0</v>
      </c>
      <c r="S283" s="231">
        <v>0</v>
      </c>
      <c r="T283" s="232">
        <f>S283*H283</f>
        <v>0</v>
      </c>
      <c r="U283" s="35"/>
      <c r="V283" s="35"/>
      <c r="W283" s="35"/>
      <c r="X283" s="35"/>
      <c r="Y283" s="35"/>
      <c r="Z283" s="35"/>
      <c r="AA283" s="35"/>
      <c r="AB283" s="35"/>
      <c r="AC283" s="35"/>
      <c r="AD283" s="35"/>
      <c r="AE283" s="35"/>
      <c r="AR283" s="233" t="s">
        <v>274</v>
      </c>
      <c r="AT283" s="233" t="s">
        <v>269</v>
      </c>
      <c r="AU283" s="233" t="s">
        <v>81</v>
      </c>
      <c r="AY283" s="14" t="s">
        <v>266</v>
      </c>
      <c r="BE283" s="234">
        <f>IF(N283="základní",J283,0)</f>
        <v>0</v>
      </c>
      <c r="BF283" s="234">
        <f>IF(N283="snížená",J283,0)</f>
        <v>0</v>
      </c>
      <c r="BG283" s="234">
        <f>IF(N283="zákl. přenesená",J283,0)</f>
        <v>0</v>
      </c>
      <c r="BH283" s="234">
        <f>IF(N283="sníž. přenesená",J283,0)</f>
        <v>0</v>
      </c>
      <c r="BI283" s="234">
        <f>IF(N283="nulová",J283,0)</f>
        <v>0</v>
      </c>
      <c r="BJ283" s="14" t="s">
        <v>81</v>
      </c>
      <c r="BK283" s="234">
        <f>ROUND(I283*H283,2)</f>
        <v>0</v>
      </c>
      <c r="BL283" s="14" t="s">
        <v>274</v>
      </c>
      <c r="BM283" s="233" t="s">
        <v>596</v>
      </c>
    </row>
    <row r="284" s="2" customFormat="1">
      <c r="A284" s="35"/>
      <c r="B284" s="36"/>
      <c r="C284" s="37"/>
      <c r="D284" s="235" t="s">
        <v>275</v>
      </c>
      <c r="E284" s="37"/>
      <c r="F284" s="236" t="s">
        <v>597</v>
      </c>
      <c r="G284" s="37"/>
      <c r="H284" s="37"/>
      <c r="I284" s="237"/>
      <c r="J284" s="37"/>
      <c r="K284" s="37"/>
      <c r="L284" s="41"/>
      <c r="M284" s="238"/>
      <c r="N284" s="239"/>
      <c r="O284" s="88"/>
      <c r="P284" s="88"/>
      <c r="Q284" s="88"/>
      <c r="R284" s="88"/>
      <c r="S284" s="88"/>
      <c r="T284" s="89"/>
      <c r="U284" s="35"/>
      <c r="V284" s="35"/>
      <c r="W284" s="35"/>
      <c r="X284" s="35"/>
      <c r="Y284" s="35"/>
      <c r="Z284" s="35"/>
      <c r="AA284" s="35"/>
      <c r="AB284" s="35"/>
      <c r="AC284" s="35"/>
      <c r="AD284" s="35"/>
      <c r="AE284" s="35"/>
      <c r="AT284" s="14" t="s">
        <v>275</v>
      </c>
      <c r="AU284" s="14" t="s">
        <v>81</v>
      </c>
    </row>
    <row r="285" s="2" customFormat="1" ht="55.5" customHeight="1">
      <c r="A285" s="35"/>
      <c r="B285" s="36"/>
      <c r="C285" s="222" t="s">
        <v>429</v>
      </c>
      <c r="D285" s="222" t="s">
        <v>269</v>
      </c>
      <c r="E285" s="223" t="s">
        <v>598</v>
      </c>
      <c r="F285" s="224" t="s">
        <v>599</v>
      </c>
      <c r="G285" s="225" t="s">
        <v>279</v>
      </c>
      <c r="H285" s="226">
        <v>14.4</v>
      </c>
      <c r="I285" s="227"/>
      <c r="J285" s="228">
        <f>ROUND(I285*H285,2)</f>
        <v>0</v>
      </c>
      <c r="K285" s="224" t="s">
        <v>273</v>
      </c>
      <c r="L285" s="41"/>
      <c r="M285" s="229" t="s">
        <v>1</v>
      </c>
      <c r="N285" s="230" t="s">
        <v>38</v>
      </c>
      <c r="O285" s="88"/>
      <c r="P285" s="231">
        <f>O285*H285</f>
        <v>0</v>
      </c>
      <c r="Q285" s="231">
        <v>0</v>
      </c>
      <c r="R285" s="231">
        <f>Q285*H285</f>
        <v>0</v>
      </c>
      <c r="S285" s="231">
        <v>0</v>
      </c>
      <c r="T285" s="232">
        <f>S285*H285</f>
        <v>0</v>
      </c>
      <c r="U285" s="35"/>
      <c r="V285" s="35"/>
      <c r="W285" s="35"/>
      <c r="X285" s="35"/>
      <c r="Y285" s="35"/>
      <c r="Z285" s="35"/>
      <c r="AA285" s="35"/>
      <c r="AB285" s="35"/>
      <c r="AC285" s="35"/>
      <c r="AD285" s="35"/>
      <c r="AE285" s="35"/>
      <c r="AR285" s="233" t="s">
        <v>274</v>
      </c>
      <c r="AT285" s="233" t="s">
        <v>269</v>
      </c>
      <c r="AU285" s="233" t="s">
        <v>81</v>
      </c>
      <c r="AY285" s="14" t="s">
        <v>266</v>
      </c>
      <c r="BE285" s="234">
        <f>IF(N285="základní",J285,0)</f>
        <v>0</v>
      </c>
      <c r="BF285" s="234">
        <f>IF(N285="snížená",J285,0)</f>
        <v>0</v>
      </c>
      <c r="BG285" s="234">
        <f>IF(N285="zákl. přenesená",J285,0)</f>
        <v>0</v>
      </c>
      <c r="BH285" s="234">
        <f>IF(N285="sníž. přenesená",J285,0)</f>
        <v>0</v>
      </c>
      <c r="BI285" s="234">
        <f>IF(N285="nulová",J285,0)</f>
        <v>0</v>
      </c>
      <c r="BJ285" s="14" t="s">
        <v>81</v>
      </c>
      <c r="BK285" s="234">
        <f>ROUND(I285*H285,2)</f>
        <v>0</v>
      </c>
      <c r="BL285" s="14" t="s">
        <v>274</v>
      </c>
      <c r="BM285" s="233" t="s">
        <v>600</v>
      </c>
    </row>
    <row r="286" s="2" customFormat="1">
      <c r="A286" s="35"/>
      <c r="B286" s="36"/>
      <c r="C286" s="37"/>
      <c r="D286" s="235" t="s">
        <v>275</v>
      </c>
      <c r="E286" s="37"/>
      <c r="F286" s="236" t="s">
        <v>601</v>
      </c>
      <c r="G286" s="37"/>
      <c r="H286" s="37"/>
      <c r="I286" s="237"/>
      <c r="J286" s="37"/>
      <c r="K286" s="37"/>
      <c r="L286" s="41"/>
      <c r="M286" s="238"/>
      <c r="N286" s="239"/>
      <c r="O286" s="88"/>
      <c r="P286" s="88"/>
      <c r="Q286" s="88"/>
      <c r="R286" s="88"/>
      <c r="S286" s="88"/>
      <c r="T286" s="89"/>
      <c r="U286" s="35"/>
      <c r="V286" s="35"/>
      <c r="W286" s="35"/>
      <c r="X286" s="35"/>
      <c r="Y286" s="35"/>
      <c r="Z286" s="35"/>
      <c r="AA286" s="35"/>
      <c r="AB286" s="35"/>
      <c r="AC286" s="35"/>
      <c r="AD286" s="35"/>
      <c r="AE286" s="35"/>
      <c r="AT286" s="14" t="s">
        <v>275</v>
      </c>
      <c r="AU286" s="14" t="s">
        <v>81</v>
      </c>
    </row>
    <row r="287" s="2" customFormat="1" ht="66.75" customHeight="1">
      <c r="A287" s="35"/>
      <c r="B287" s="36"/>
      <c r="C287" s="222" t="s">
        <v>602</v>
      </c>
      <c r="D287" s="222" t="s">
        <v>269</v>
      </c>
      <c r="E287" s="223" t="s">
        <v>603</v>
      </c>
      <c r="F287" s="224" t="s">
        <v>604</v>
      </c>
      <c r="G287" s="225" t="s">
        <v>279</v>
      </c>
      <c r="H287" s="226">
        <v>14.4</v>
      </c>
      <c r="I287" s="227"/>
      <c r="J287" s="228">
        <f>ROUND(I287*H287,2)</f>
        <v>0</v>
      </c>
      <c r="K287" s="224" t="s">
        <v>273</v>
      </c>
      <c r="L287" s="41"/>
      <c r="M287" s="229" t="s">
        <v>1</v>
      </c>
      <c r="N287" s="230" t="s">
        <v>38</v>
      </c>
      <c r="O287" s="88"/>
      <c r="P287" s="231">
        <f>O287*H287</f>
        <v>0</v>
      </c>
      <c r="Q287" s="231">
        <v>0</v>
      </c>
      <c r="R287" s="231">
        <f>Q287*H287</f>
        <v>0</v>
      </c>
      <c r="S287" s="231">
        <v>0</v>
      </c>
      <c r="T287" s="232">
        <f>S287*H287</f>
        <v>0</v>
      </c>
      <c r="U287" s="35"/>
      <c r="V287" s="35"/>
      <c r="W287" s="35"/>
      <c r="X287" s="35"/>
      <c r="Y287" s="35"/>
      <c r="Z287" s="35"/>
      <c r="AA287" s="35"/>
      <c r="AB287" s="35"/>
      <c r="AC287" s="35"/>
      <c r="AD287" s="35"/>
      <c r="AE287" s="35"/>
      <c r="AR287" s="233" t="s">
        <v>274</v>
      </c>
      <c r="AT287" s="233" t="s">
        <v>269</v>
      </c>
      <c r="AU287" s="233" t="s">
        <v>81</v>
      </c>
      <c r="AY287" s="14" t="s">
        <v>266</v>
      </c>
      <c r="BE287" s="234">
        <f>IF(N287="základní",J287,0)</f>
        <v>0</v>
      </c>
      <c r="BF287" s="234">
        <f>IF(N287="snížená",J287,0)</f>
        <v>0</v>
      </c>
      <c r="BG287" s="234">
        <f>IF(N287="zákl. přenesená",J287,0)</f>
        <v>0</v>
      </c>
      <c r="BH287" s="234">
        <f>IF(N287="sníž. přenesená",J287,0)</f>
        <v>0</v>
      </c>
      <c r="BI287" s="234">
        <f>IF(N287="nulová",J287,0)</f>
        <v>0</v>
      </c>
      <c r="BJ287" s="14" t="s">
        <v>81</v>
      </c>
      <c r="BK287" s="234">
        <f>ROUND(I287*H287,2)</f>
        <v>0</v>
      </c>
      <c r="BL287" s="14" t="s">
        <v>274</v>
      </c>
      <c r="BM287" s="233" t="s">
        <v>605</v>
      </c>
    </row>
    <row r="288" s="2" customFormat="1">
      <c r="A288" s="35"/>
      <c r="B288" s="36"/>
      <c r="C288" s="37"/>
      <c r="D288" s="235" t="s">
        <v>275</v>
      </c>
      <c r="E288" s="37"/>
      <c r="F288" s="236" t="s">
        <v>601</v>
      </c>
      <c r="G288" s="37"/>
      <c r="H288" s="37"/>
      <c r="I288" s="237"/>
      <c r="J288" s="37"/>
      <c r="K288" s="37"/>
      <c r="L288" s="41"/>
      <c r="M288" s="238"/>
      <c r="N288" s="239"/>
      <c r="O288" s="88"/>
      <c r="P288" s="88"/>
      <c r="Q288" s="88"/>
      <c r="R288" s="88"/>
      <c r="S288" s="88"/>
      <c r="T288" s="89"/>
      <c r="U288" s="35"/>
      <c r="V288" s="35"/>
      <c r="W288" s="35"/>
      <c r="X288" s="35"/>
      <c r="Y288" s="35"/>
      <c r="Z288" s="35"/>
      <c r="AA288" s="35"/>
      <c r="AB288" s="35"/>
      <c r="AC288" s="35"/>
      <c r="AD288" s="35"/>
      <c r="AE288" s="35"/>
      <c r="AT288" s="14" t="s">
        <v>275</v>
      </c>
      <c r="AU288" s="14" t="s">
        <v>81</v>
      </c>
    </row>
    <row r="289" s="2" customFormat="1" ht="49.05" customHeight="1">
      <c r="A289" s="35"/>
      <c r="B289" s="36"/>
      <c r="C289" s="222" t="s">
        <v>431</v>
      </c>
      <c r="D289" s="222" t="s">
        <v>269</v>
      </c>
      <c r="E289" s="223" t="s">
        <v>606</v>
      </c>
      <c r="F289" s="224" t="s">
        <v>607</v>
      </c>
      <c r="G289" s="225" t="s">
        <v>279</v>
      </c>
      <c r="H289" s="226">
        <v>800</v>
      </c>
      <c r="I289" s="227"/>
      <c r="J289" s="228">
        <f>ROUND(I289*H289,2)</f>
        <v>0</v>
      </c>
      <c r="K289" s="224" t="s">
        <v>273</v>
      </c>
      <c r="L289" s="41"/>
      <c r="M289" s="229" t="s">
        <v>1</v>
      </c>
      <c r="N289" s="230" t="s">
        <v>38</v>
      </c>
      <c r="O289" s="88"/>
      <c r="P289" s="231">
        <f>O289*H289</f>
        <v>0</v>
      </c>
      <c r="Q289" s="231">
        <v>0</v>
      </c>
      <c r="R289" s="231">
        <f>Q289*H289</f>
        <v>0</v>
      </c>
      <c r="S289" s="231">
        <v>0</v>
      </c>
      <c r="T289" s="232">
        <f>S289*H289</f>
        <v>0</v>
      </c>
      <c r="U289" s="35"/>
      <c r="V289" s="35"/>
      <c r="W289" s="35"/>
      <c r="X289" s="35"/>
      <c r="Y289" s="35"/>
      <c r="Z289" s="35"/>
      <c r="AA289" s="35"/>
      <c r="AB289" s="35"/>
      <c r="AC289" s="35"/>
      <c r="AD289" s="35"/>
      <c r="AE289" s="35"/>
      <c r="AR289" s="233" t="s">
        <v>274</v>
      </c>
      <c r="AT289" s="233" t="s">
        <v>269</v>
      </c>
      <c r="AU289" s="233" t="s">
        <v>81</v>
      </c>
      <c r="AY289" s="14" t="s">
        <v>266</v>
      </c>
      <c r="BE289" s="234">
        <f>IF(N289="základní",J289,0)</f>
        <v>0</v>
      </c>
      <c r="BF289" s="234">
        <f>IF(N289="snížená",J289,0)</f>
        <v>0</v>
      </c>
      <c r="BG289" s="234">
        <f>IF(N289="zákl. přenesená",J289,0)</f>
        <v>0</v>
      </c>
      <c r="BH289" s="234">
        <f>IF(N289="sníž. přenesená",J289,0)</f>
        <v>0</v>
      </c>
      <c r="BI289" s="234">
        <f>IF(N289="nulová",J289,0)</f>
        <v>0</v>
      </c>
      <c r="BJ289" s="14" t="s">
        <v>81</v>
      </c>
      <c r="BK289" s="234">
        <f>ROUND(I289*H289,2)</f>
        <v>0</v>
      </c>
      <c r="BL289" s="14" t="s">
        <v>274</v>
      </c>
      <c r="BM289" s="233" t="s">
        <v>608</v>
      </c>
    </row>
    <row r="290" s="2" customFormat="1">
      <c r="A290" s="35"/>
      <c r="B290" s="36"/>
      <c r="C290" s="37"/>
      <c r="D290" s="235" t="s">
        <v>275</v>
      </c>
      <c r="E290" s="37"/>
      <c r="F290" s="236" t="s">
        <v>609</v>
      </c>
      <c r="G290" s="37"/>
      <c r="H290" s="37"/>
      <c r="I290" s="237"/>
      <c r="J290" s="37"/>
      <c r="K290" s="37"/>
      <c r="L290" s="41"/>
      <c r="M290" s="238"/>
      <c r="N290" s="239"/>
      <c r="O290" s="88"/>
      <c r="P290" s="88"/>
      <c r="Q290" s="88"/>
      <c r="R290" s="88"/>
      <c r="S290" s="88"/>
      <c r="T290" s="89"/>
      <c r="U290" s="35"/>
      <c r="V290" s="35"/>
      <c r="W290" s="35"/>
      <c r="X290" s="35"/>
      <c r="Y290" s="35"/>
      <c r="Z290" s="35"/>
      <c r="AA290" s="35"/>
      <c r="AB290" s="35"/>
      <c r="AC290" s="35"/>
      <c r="AD290" s="35"/>
      <c r="AE290" s="35"/>
      <c r="AT290" s="14" t="s">
        <v>275</v>
      </c>
      <c r="AU290" s="14" t="s">
        <v>81</v>
      </c>
    </row>
    <row r="291" s="2" customFormat="1" ht="55.5" customHeight="1">
      <c r="A291" s="35"/>
      <c r="B291" s="36"/>
      <c r="C291" s="222" t="s">
        <v>610</v>
      </c>
      <c r="D291" s="222" t="s">
        <v>269</v>
      </c>
      <c r="E291" s="223" t="s">
        <v>611</v>
      </c>
      <c r="F291" s="224" t="s">
        <v>612</v>
      </c>
      <c r="G291" s="225" t="s">
        <v>279</v>
      </c>
      <c r="H291" s="226">
        <v>800</v>
      </c>
      <c r="I291" s="227"/>
      <c r="J291" s="228">
        <f>ROUND(I291*H291,2)</f>
        <v>0</v>
      </c>
      <c r="K291" s="224" t="s">
        <v>273</v>
      </c>
      <c r="L291" s="41"/>
      <c r="M291" s="229" t="s">
        <v>1</v>
      </c>
      <c r="N291" s="230" t="s">
        <v>38</v>
      </c>
      <c r="O291" s="88"/>
      <c r="P291" s="231">
        <f>O291*H291</f>
        <v>0</v>
      </c>
      <c r="Q291" s="231">
        <v>0</v>
      </c>
      <c r="R291" s="231">
        <f>Q291*H291</f>
        <v>0</v>
      </c>
      <c r="S291" s="231">
        <v>0</v>
      </c>
      <c r="T291" s="232">
        <f>S291*H291</f>
        <v>0</v>
      </c>
      <c r="U291" s="35"/>
      <c r="V291" s="35"/>
      <c r="W291" s="35"/>
      <c r="X291" s="35"/>
      <c r="Y291" s="35"/>
      <c r="Z291" s="35"/>
      <c r="AA291" s="35"/>
      <c r="AB291" s="35"/>
      <c r="AC291" s="35"/>
      <c r="AD291" s="35"/>
      <c r="AE291" s="35"/>
      <c r="AR291" s="233" t="s">
        <v>274</v>
      </c>
      <c r="AT291" s="233" t="s">
        <v>269</v>
      </c>
      <c r="AU291" s="233" t="s">
        <v>81</v>
      </c>
      <c r="AY291" s="14" t="s">
        <v>266</v>
      </c>
      <c r="BE291" s="234">
        <f>IF(N291="základní",J291,0)</f>
        <v>0</v>
      </c>
      <c r="BF291" s="234">
        <f>IF(N291="snížená",J291,0)</f>
        <v>0</v>
      </c>
      <c r="BG291" s="234">
        <f>IF(N291="zákl. přenesená",J291,0)</f>
        <v>0</v>
      </c>
      <c r="BH291" s="234">
        <f>IF(N291="sníž. přenesená",J291,0)</f>
        <v>0</v>
      </c>
      <c r="BI291" s="234">
        <f>IF(N291="nulová",J291,0)</f>
        <v>0</v>
      </c>
      <c r="BJ291" s="14" t="s">
        <v>81</v>
      </c>
      <c r="BK291" s="234">
        <f>ROUND(I291*H291,2)</f>
        <v>0</v>
      </c>
      <c r="BL291" s="14" t="s">
        <v>274</v>
      </c>
      <c r="BM291" s="233" t="s">
        <v>613</v>
      </c>
    </row>
    <row r="292" s="2" customFormat="1">
      <c r="A292" s="35"/>
      <c r="B292" s="36"/>
      <c r="C292" s="37"/>
      <c r="D292" s="235" t="s">
        <v>275</v>
      </c>
      <c r="E292" s="37"/>
      <c r="F292" s="236" t="s">
        <v>609</v>
      </c>
      <c r="G292" s="37"/>
      <c r="H292" s="37"/>
      <c r="I292" s="237"/>
      <c r="J292" s="37"/>
      <c r="K292" s="37"/>
      <c r="L292" s="41"/>
      <c r="M292" s="238"/>
      <c r="N292" s="239"/>
      <c r="O292" s="88"/>
      <c r="P292" s="88"/>
      <c r="Q292" s="88"/>
      <c r="R292" s="88"/>
      <c r="S292" s="88"/>
      <c r="T292" s="89"/>
      <c r="U292" s="35"/>
      <c r="V292" s="35"/>
      <c r="W292" s="35"/>
      <c r="X292" s="35"/>
      <c r="Y292" s="35"/>
      <c r="Z292" s="35"/>
      <c r="AA292" s="35"/>
      <c r="AB292" s="35"/>
      <c r="AC292" s="35"/>
      <c r="AD292" s="35"/>
      <c r="AE292" s="35"/>
      <c r="AT292" s="14" t="s">
        <v>275</v>
      </c>
      <c r="AU292" s="14" t="s">
        <v>81</v>
      </c>
    </row>
    <row r="293" s="2" customFormat="1" ht="24.15" customHeight="1">
      <c r="A293" s="35"/>
      <c r="B293" s="36"/>
      <c r="C293" s="240" t="s">
        <v>434</v>
      </c>
      <c r="D293" s="240" t="s">
        <v>329</v>
      </c>
      <c r="E293" s="241" t="s">
        <v>614</v>
      </c>
      <c r="F293" s="242" t="s">
        <v>615</v>
      </c>
      <c r="G293" s="243" t="s">
        <v>296</v>
      </c>
      <c r="H293" s="244">
        <v>12</v>
      </c>
      <c r="I293" s="245"/>
      <c r="J293" s="246">
        <f>ROUND(I293*H293,2)</f>
        <v>0</v>
      </c>
      <c r="K293" s="242" t="s">
        <v>273</v>
      </c>
      <c r="L293" s="247"/>
      <c r="M293" s="248" t="s">
        <v>1</v>
      </c>
      <c r="N293" s="249" t="s">
        <v>38</v>
      </c>
      <c r="O293" s="88"/>
      <c r="P293" s="231">
        <f>O293*H293</f>
        <v>0</v>
      </c>
      <c r="Q293" s="231">
        <v>2.4289999999999998</v>
      </c>
      <c r="R293" s="231">
        <f>Q293*H293</f>
        <v>29.147999999999996</v>
      </c>
      <c r="S293" s="231">
        <v>0</v>
      </c>
      <c r="T293" s="232">
        <f>S293*H293</f>
        <v>0</v>
      </c>
      <c r="U293" s="35"/>
      <c r="V293" s="35"/>
      <c r="W293" s="35"/>
      <c r="X293" s="35"/>
      <c r="Y293" s="35"/>
      <c r="Z293" s="35"/>
      <c r="AA293" s="35"/>
      <c r="AB293" s="35"/>
      <c r="AC293" s="35"/>
      <c r="AD293" s="35"/>
      <c r="AE293" s="35"/>
      <c r="AR293" s="233" t="s">
        <v>286</v>
      </c>
      <c r="AT293" s="233" t="s">
        <v>329</v>
      </c>
      <c r="AU293" s="233" t="s">
        <v>81</v>
      </c>
      <c r="AY293" s="14" t="s">
        <v>266</v>
      </c>
      <c r="BE293" s="234">
        <f>IF(N293="základní",J293,0)</f>
        <v>0</v>
      </c>
      <c r="BF293" s="234">
        <f>IF(N293="snížená",J293,0)</f>
        <v>0</v>
      </c>
      <c r="BG293" s="234">
        <f>IF(N293="zákl. přenesená",J293,0)</f>
        <v>0</v>
      </c>
      <c r="BH293" s="234">
        <f>IF(N293="sníž. přenesená",J293,0)</f>
        <v>0</v>
      </c>
      <c r="BI293" s="234">
        <f>IF(N293="nulová",J293,0)</f>
        <v>0</v>
      </c>
      <c r="BJ293" s="14" t="s">
        <v>81</v>
      </c>
      <c r="BK293" s="234">
        <f>ROUND(I293*H293,2)</f>
        <v>0</v>
      </c>
      <c r="BL293" s="14" t="s">
        <v>274</v>
      </c>
      <c r="BM293" s="233" t="s">
        <v>616</v>
      </c>
    </row>
    <row r="294" s="2" customFormat="1">
      <c r="A294" s="35"/>
      <c r="B294" s="36"/>
      <c r="C294" s="37"/>
      <c r="D294" s="235" t="s">
        <v>275</v>
      </c>
      <c r="E294" s="37"/>
      <c r="F294" s="236" t="s">
        <v>617</v>
      </c>
      <c r="G294" s="37"/>
      <c r="H294" s="37"/>
      <c r="I294" s="237"/>
      <c r="J294" s="37"/>
      <c r="K294" s="37"/>
      <c r="L294" s="41"/>
      <c r="M294" s="238"/>
      <c r="N294" s="239"/>
      <c r="O294" s="88"/>
      <c r="P294" s="88"/>
      <c r="Q294" s="88"/>
      <c r="R294" s="88"/>
      <c r="S294" s="88"/>
      <c r="T294" s="89"/>
      <c r="U294" s="35"/>
      <c r="V294" s="35"/>
      <c r="W294" s="35"/>
      <c r="X294" s="35"/>
      <c r="Y294" s="35"/>
      <c r="Z294" s="35"/>
      <c r="AA294" s="35"/>
      <c r="AB294" s="35"/>
      <c r="AC294" s="35"/>
      <c r="AD294" s="35"/>
      <c r="AE294" s="35"/>
      <c r="AT294" s="14" t="s">
        <v>275</v>
      </c>
      <c r="AU294" s="14" t="s">
        <v>81</v>
      </c>
    </row>
    <row r="295" s="2" customFormat="1" ht="101.25" customHeight="1">
      <c r="A295" s="35"/>
      <c r="B295" s="36"/>
      <c r="C295" s="222" t="s">
        <v>618</v>
      </c>
      <c r="D295" s="222" t="s">
        <v>269</v>
      </c>
      <c r="E295" s="223" t="s">
        <v>300</v>
      </c>
      <c r="F295" s="224" t="s">
        <v>301</v>
      </c>
      <c r="G295" s="225" t="s">
        <v>302</v>
      </c>
      <c r="H295" s="226">
        <v>30</v>
      </c>
      <c r="I295" s="227"/>
      <c r="J295" s="228">
        <f>ROUND(I295*H295,2)</f>
        <v>0</v>
      </c>
      <c r="K295" s="224" t="s">
        <v>273</v>
      </c>
      <c r="L295" s="41"/>
      <c r="M295" s="229" t="s">
        <v>1</v>
      </c>
      <c r="N295" s="230" t="s">
        <v>38</v>
      </c>
      <c r="O295" s="88"/>
      <c r="P295" s="231">
        <f>O295*H295</f>
        <v>0</v>
      </c>
      <c r="Q295" s="231">
        <v>0</v>
      </c>
      <c r="R295" s="231">
        <f>Q295*H295</f>
        <v>0</v>
      </c>
      <c r="S295" s="231">
        <v>0</v>
      </c>
      <c r="T295" s="232">
        <f>S295*H295</f>
        <v>0</v>
      </c>
      <c r="U295" s="35"/>
      <c r="V295" s="35"/>
      <c r="W295" s="35"/>
      <c r="X295" s="35"/>
      <c r="Y295" s="35"/>
      <c r="Z295" s="35"/>
      <c r="AA295" s="35"/>
      <c r="AB295" s="35"/>
      <c r="AC295" s="35"/>
      <c r="AD295" s="35"/>
      <c r="AE295" s="35"/>
      <c r="AR295" s="233" t="s">
        <v>274</v>
      </c>
      <c r="AT295" s="233" t="s">
        <v>269</v>
      </c>
      <c r="AU295" s="233" t="s">
        <v>81</v>
      </c>
      <c r="AY295" s="14" t="s">
        <v>266</v>
      </c>
      <c r="BE295" s="234">
        <f>IF(N295="základní",J295,0)</f>
        <v>0</v>
      </c>
      <c r="BF295" s="234">
        <f>IF(N295="snížená",J295,0)</f>
        <v>0</v>
      </c>
      <c r="BG295" s="234">
        <f>IF(N295="zákl. přenesená",J295,0)</f>
        <v>0</v>
      </c>
      <c r="BH295" s="234">
        <f>IF(N295="sníž. přenesená",J295,0)</f>
        <v>0</v>
      </c>
      <c r="BI295" s="234">
        <f>IF(N295="nulová",J295,0)</f>
        <v>0</v>
      </c>
      <c r="BJ295" s="14" t="s">
        <v>81</v>
      </c>
      <c r="BK295" s="234">
        <f>ROUND(I295*H295,2)</f>
        <v>0</v>
      </c>
      <c r="BL295" s="14" t="s">
        <v>274</v>
      </c>
      <c r="BM295" s="233" t="s">
        <v>619</v>
      </c>
    </row>
    <row r="296" s="2" customFormat="1">
      <c r="A296" s="35"/>
      <c r="B296" s="36"/>
      <c r="C296" s="37"/>
      <c r="D296" s="235" t="s">
        <v>275</v>
      </c>
      <c r="E296" s="37"/>
      <c r="F296" s="236" t="s">
        <v>620</v>
      </c>
      <c r="G296" s="37"/>
      <c r="H296" s="37"/>
      <c r="I296" s="237"/>
      <c r="J296" s="37"/>
      <c r="K296" s="37"/>
      <c r="L296" s="41"/>
      <c r="M296" s="238"/>
      <c r="N296" s="239"/>
      <c r="O296" s="88"/>
      <c r="P296" s="88"/>
      <c r="Q296" s="88"/>
      <c r="R296" s="88"/>
      <c r="S296" s="88"/>
      <c r="T296" s="89"/>
      <c r="U296" s="35"/>
      <c r="V296" s="35"/>
      <c r="W296" s="35"/>
      <c r="X296" s="35"/>
      <c r="Y296" s="35"/>
      <c r="Z296" s="35"/>
      <c r="AA296" s="35"/>
      <c r="AB296" s="35"/>
      <c r="AC296" s="35"/>
      <c r="AD296" s="35"/>
      <c r="AE296" s="35"/>
      <c r="AT296" s="14" t="s">
        <v>275</v>
      </c>
      <c r="AU296" s="14" t="s">
        <v>81</v>
      </c>
    </row>
    <row r="297" s="2" customFormat="1" ht="55.5" customHeight="1">
      <c r="A297" s="35"/>
      <c r="B297" s="36"/>
      <c r="C297" s="222" t="s">
        <v>438</v>
      </c>
      <c r="D297" s="222" t="s">
        <v>269</v>
      </c>
      <c r="E297" s="223" t="s">
        <v>621</v>
      </c>
      <c r="F297" s="224" t="s">
        <v>622</v>
      </c>
      <c r="G297" s="225" t="s">
        <v>272</v>
      </c>
      <c r="H297" s="226">
        <v>40</v>
      </c>
      <c r="I297" s="227"/>
      <c r="J297" s="228">
        <f>ROUND(I297*H297,2)</f>
        <v>0</v>
      </c>
      <c r="K297" s="224" t="s">
        <v>273</v>
      </c>
      <c r="L297" s="41"/>
      <c r="M297" s="229" t="s">
        <v>1</v>
      </c>
      <c r="N297" s="230" t="s">
        <v>38</v>
      </c>
      <c r="O297" s="88"/>
      <c r="P297" s="231">
        <f>O297*H297</f>
        <v>0</v>
      </c>
      <c r="Q297" s="231">
        <v>0</v>
      </c>
      <c r="R297" s="231">
        <f>Q297*H297</f>
        <v>0</v>
      </c>
      <c r="S297" s="231">
        <v>0</v>
      </c>
      <c r="T297" s="232">
        <f>S297*H297</f>
        <v>0</v>
      </c>
      <c r="U297" s="35"/>
      <c r="V297" s="35"/>
      <c r="W297" s="35"/>
      <c r="X297" s="35"/>
      <c r="Y297" s="35"/>
      <c r="Z297" s="35"/>
      <c r="AA297" s="35"/>
      <c r="AB297" s="35"/>
      <c r="AC297" s="35"/>
      <c r="AD297" s="35"/>
      <c r="AE297" s="35"/>
      <c r="AR297" s="233" t="s">
        <v>274</v>
      </c>
      <c r="AT297" s="233" t="s">
        <v>269</v>
      </c>
      <c r="AU297" s="233" t="s">
        <v>81</v>
      </c>
      <c r="AY297" s="14" t="s">
        <v>266</v>
      </c>
      <c r="BE297" s="234">
        <f>IF(N297="základní",J297,0)</f>
        <v>0</v>
      </c>
      <c r="BF297" s="234">
        <f>IF(N297="snížená",J297,0)</f>
        <v>0</v>
      </c>
      <c r="BG297" s="234">
        <f>IF(N297="zákl. přenesená",J297,0)</f>
        <v>0</v>
      </c>
      <c r="BH297" s="234">
        <f>IF(N297="sníž. přenesená",J297,0)</f>
        <v>0</v>
      </c>
      <c r="BI297" s="234">
        <f>IF(N297="nulová",J297,0)</f>
        <v>0</v>
      </c>
      <c r="BJ297" s="14" t="s">
        <v>81</v>
      </c>
      <c r="BK297" s="234">
        <f>ROUND(I297*H297,2)</f>
        <v>0</v>
      </c>
      <c r="BL297" s="14" t="s">
        <v>274</v>
      </c>
      <c r="BM297" s="233" t="s">
        <v>623</v>
      </c>
    </row>
    <row r="298" s="2" customFormat="1" ht="90" customHeight="1">
      <c r="A298" s="35"/>
      <c r="B298" s="36"/>
      <c r="C298" s="222" t="s">
        <v>624</v>
      </c>
      <c r="D298" s="222" t="s">
        <v>269</v>
      </c>
      <c r="E298" s="223" t="s">
        <v>625</v>
      </c>
      <c r="F298" s="224" t="s">
        <v>626</v>
      </c>
      <c r="G298" s="225" t="s">
        <v>272</v>
      </c>
      <c r="H298" s="226">
        <v>40</v>
      </c>
      <c r="I298" s="227"/>
      <c r="J298" s="228">
        <f>ROUND(I298*H298,2)</f>
        <v>0</v>
      </c>
      <c r="K298" s="224" t="s">
        <v>273</v>
      </c>
      <c r="L298" s="41"/>
      <c r="M298" s="229" t="s">
        <v>1</v>
      </c>
      <c r="N298" s="230" t="s">
        <v>38</v>
      </c>
      <c r="O298" s="88"/>
      <c r="P298" s="231">
        <f>O298*H298</f>
        <v>0</v>
      </c>
      <c r="Q298" s="231">
        <v>0</v>
      </c>
      <c r="R298" s="231">
        <f>Q298*H298</f>
        <v>0</v>
      </c>
      <c r="S298" s="231">
        <v>0</v>
      </c>
      <c r="T298" s="232">
        <f>S298*H298</f>
        <v>0</v>
      </c>
      <c r="U298" s="35"/>
      <c r="V298" s="35"/>
      <c r="W298" s="35"/>
      <c r="X298" s="35"/>
      <c r="Y298" s="35"/>
      <c r="Z298" s="35"/>
      <c r="AA298" s="35"/>
      <c r="AB298" s="35"/>
      <c r="AC298" s="35"/>
      <c r="AD298" s="35"/>
      <c r="AE298" s="35"/>
      <c r="AR298" s="233" t="s">
        <v>274</v>
      </c>
      <c r="AT298" s="233" t="s">
        <v>269</v>
      </c>
      <c r="AU298" s="233" t="s">
        <v>81</v>
      </c>
      <c r="AY298" s="14" t="s">
        <v>266</v>
      </c>
      <c r="BE298" s="234">
        <f>IF(N298="základní",J298,0)</f>
        <v>0</v>
      </c>
      <c r="BF298" s="234">
        <f>IF(N298="snížená",J298,0)</f>
        <v>0</v>
      </c>
      <c r="BG298" s="234">
        <f>IF(N298="zákl. přenesená",J298,0)</f>
        <v>0</v>
      </c>
      <c r="BH298" s="234">
        <f>IF(N298="sníž. přenesená",J298,0)</f>
        <v>0</v>
      </c>
      <c r="BI298" s="234">
        <f>IF(N298="nulová",J298,0)</f>
        <v>0</v>
      </c>
      <c r="BJ298" s="14" t="s">
        <v>81</v>
      </c>
      <c r="BK298" s="234">
        <f>ROUND(I298*H298,2)</f>
        <v>0</v>
      </c>
      <c r="BL298" s="14" t="s">
        <v>274</v>
      </c>
      <c r="BM298" s="233" t="s">
        <v>627</v>
      </c>
    </row>
    <row r="299" s="2" customFormat="1" ht="24.15" customHeight="1">
      <c r="A299" s="35"/>
      <c r="B299" s="36"/>
      <c r="C299" s="240" t="s">
        <v>443</v>
      </c>
      <c r="D299" s="240" t="s">
        <v>329</v>
      </c>
      <c r="E299" s="241" t="s">
        <v>628</v>
      </c>
      <c r="F299" s="242" t="s">
        <v>629</v>
      </c>
      <c r="G299" s="243" t="s">
        <v>272</v>
      </c>
      <c r="H299" s="244">
        <v>2</v>
      </c>
      <c r="I299" s="245"/>
      <c r="J299" s="246">
        <f>ROUND(I299*H299,2)</f>
        <v>0</v>
      </c>
      <c r="K299" s="242" t="s">
        <v>273</v>
      </c>
      <c r="L299" s="247"/>
      <c r="M299" s="248" t="s">
        <v>1</v>
      </c>
      <c r="N299" s="249" t="s">
        <v>38</v>
      </c>
      <c r="O299" s="88"/>
      <c r="P299" s="231">
        <f>O299*H299</f>
        <v>0</v>
      </c>
      <c r="Q299" s="231">
        <v>0.23999999999999999</v>
      </c>
      <c r="R299" s="231">
        <f>Q299*H299</f>
        <v>0.47999999999999998</v>
      </c>
      <c r="S299" s="231">
        <v>0</v>
      </c>
      <c r="T299" s="232">
        <f>S299*H299</f>
        <v>0</v>
      </c>
      <c r="U299" s="35"/>
      <c r="V299" s="35"/>
      <c r="W299" s="35"/>
      <c r="X299" s="35"/>
      <c r="Y299" s="35"/>
      <c r="Z299" s="35"/>
      <c r="AA299" s="35"/>
      <c r="AB299" s="35"/>
      <c r="AC299" s="35"/>
      <c r="AD299" s="35"/>
      <c r="AE299" s="35"/>
      <c r="AR299" s="233" t="s">
        <v>286</v>
      </c>
      <c r="AT299" s="233" t="s">
        <v>329</v>
      </c>
      <c r="AU299" s="233" t="s">
        <v>81</v>
      </c>
      <c r="AY299" s="14" t="s">
        <v>266</v>
      </c>
      <c r="BE299" s="234">
        <f>IF(N299="základní",J299,0)</f>
        <v>0</v>
      </c>
      <c r="BF299" s="234">
        <f>IF(N299="snížená",J299,0)</f>
        <v>0</v>
      </c>
      <c r="BG299" s="234">
        <f>IF(N299="zákl. přenesená",J299,0)</f>
        <v>0</v>
      </c>
      <c r="BH299" s="234">
        <f>IF(N299="sníž. přenesená",J299,0)</f>
        <v>0</v>
      </c>
      <c r="BI299" s="234">
        <f>IF(N299="nulová",J299,0)</f>
        <v>0</v>
      </c>
      <c r="BJ299" s="14" t="s">
        <v>81</v>
      </c>
      <c r="BK299" s="234">
        <f>ROUND(I299*H299,2)</f>
        <v>0</v>
      </c>
      <c r="BL299" s="14" t="s">
        <v>274</v>
      </c>
      <c r="BM299" s="233" t="s">
        <v>630</v>
      </c>
    </row>
    <row r="300" s="2" customFormat="1" ht="24.15" customHeight="1">
      <c r="A300" s="35"/>
      <c r="B300" s="36"/>
      <c r="C300" s="240" t="s">
        <v>631</v>
      </c>
      <c r="D300" s="240" t="s">
        <v>329</v>
      </c>
      <c r="E300" s="241" t="s">
        <v>632</v>
      </c>
      <c r="F300" s="242" t="s">
        <v>633</v>
      </c>
      <c r="G300" s="243" t="s">
        <v>272</v>
      </c>
      <c r="H300" s="244">
        <v>6</v>
      </c>
      <c r="I300" s="245"/>
      <c r="J300" s="246">
        <f>ROUND(I300*H300,2)</f>
        <v>0</v>
      </c>
      <c r="K300" s="242" t="s">
        <v>273</v>
      </c>
      <c r="L300" s="247"/>
      <c r="M300" s="248" t="s">
        <v>1</v>
      </c>
      <c r="N300" s="249" t="s">
        <v>38</v>
      </c>
      <c r="O300" s="88"/>
      <c r="P300" s="231">
        <f>O300*H300</f>
        <v>0</v>
      </c>
      <c r="Q300" s="231">
        <v>0.23999999999999999</v>
      </c>
      <c r="R300" s="231">
        <f>Q300*H300</f>
        <v>1.44</v>
      </c>
      <c r="S300" s="231">
        <v>0</v>
      </c>
      <c r="T300" s="232">
        <f>S300*H300</f>
        <v>0</v>
      </c>
      <c r="U300" s="35"/>
      <c r="V300" s="35"/>
      <c r="W300" s="35"/>
      <c r="X300" s="35"/>
      <c r="Y300" s="35"/>
      <c r="Z300" s="35"/>
      <c r="AA300" s="35"/>
      <c r="AB300" s="35"/>
      <c r="AC300" s="35"/>
      <c r="AD300" s="35"/>
      <c r="AE300" s="35"/>
      <c r="AR300" s="233" t="s">
        <v>286</v>
      </c>
      <c r="AT300" s="233" t="s">
        <v>329</v>
      </c>
      <c r="AU300" s="233" t="s">
        <v>81</v>
      </c>
      <c r="AY300" s="14" t="s">
        <v>266</v>
      </c>
      <c r="BE300" s="234">
        <f>IF(N300="základní",J300,0)</f>
        <v>0</v>
      </c>
      <c r="BF300" s="234">
        <f>IF(N300="snížená",J300,0)</f>
        <v>0</v>
      </c>
      <c r="BG300" s="234">
        <f>IF(N300="zákl. přenesená",J300,0)</f>
        <v>0</v>
      </c>
      <c r="BH300" s="234">
        <f>IF(N300="sníž. přenesená",J300,0)</f>
        <v>0</v>
      </c>
      <c r="BI300" s="234">
        <f>IF(N300="nulová",J300,0)</f>
        <v>0</v>
      </c>
      <c r="BJ300" s="14" t="s">
        <v>81</v>
      </c>
      <c r="BK300" s="234">
        <f>ROUND(I300*H300,2)</f>
        <v>0</v>
      </c>
      <c r="BL300" s="14" t="s">
        <v>274</v>
      </c>
      <c r="BM300" s="233" t="s">
        <v>634</v>
      </c>
    </row>
    <row r="301" s="2" customFormat="1" ht="24.15" customHeight="1">
      <c r="A301" s="35"/>
      <c r="B301" s="36"/>
      <c r="C301" s="240" t="s">
        <v>447</v>
      </c>
      <c r="D301" s="240" t="s">
        <v>329</v>
      </c>
      <c r="E301" s="241" t="s">
        <v>635</v>
      </c>
      <c r="F301" s="242" t="s">
        <v>636</v>
      </c>
      <c r="G301" s="243" t="s">
        <v>272</v>
      </c>
      <c r="H301" s="244">
        <v>8</v>
      </c>
      <c r="I301" s="245"/>
      <c r="J301" s="246">
        <f>ROUND(I301*H301,2)</f>
        <v>0</v>
      </c>
      <c r="K301" s="242" t="s">
        <v>273</v>
      </c>
      <c r="L301" s="247"/>
      <c r="M301" s="248" t="s">
        <v>1</v>
      </c>
      <c r="N301" s="249" t="s">
        <v>38</v>
      </c>
      <c r="O301" s="88"/>
      <c r="P301" s="231">
        <f>O301*H301</f>
        <v>0</v>
      </c>
      <c r="Q301" s="231">
        <v>0.32000000000000001</v>
      </c>
      <c r="R301" s="231">
        <f>Q301*H301</f>
        <v>2.5600000000000001</v>
      </c>
      <c r="S301" s="231">
        <v>0</v>
      </c>
      <c r="T301" s="232">
        <f>S301*H301</f>
        <v>0</v>
      </c>
      <c r="U301" s="35"/>
      <c r="V301" s="35"/>
      <c r="W301" s="35"/>
      <c r="X301" s="35"/>
      <c r="Y301" s="35"/>
      <c r="Z301" s="35"/>
      <c r="AA301" s="35"/>
      <c r="AB301" s="35"/>
      <c r="AC301" s="35"/>
      <c r="AD301" s="35"/>
      <c r="AE301" s="35"/>
      <c r="AR301" s="233" t="s">
        <v>286</v>
      </c>
      <c r="AT301" s="233" t="s">
        <v>329</v>
      </c>
      <c r="AU301" s="233" t="s">
        <v>81</v>
      </c>
      <c r="AY301" s="14" t="s">
        <v>266</v>
      </c>
      <c r="BE301" s="234">
        <f>IF(N301="základní",J301,0)</f>
        <v>0</v>
      </c>
      <c r="BF301" s="234">
        <f>IF(N301="snížená",J301,0)</f>
        <v>0</v>
      </c>
      <c r="BG301" s="234">
        <f>IF(N301="zákl. přenesená",J301,0)</f>
        <v>0</v>
      </c>
      <c r="BH301" s="234">
        <f>IF(N301="sníž. přenesená",J301,0)</f>
        <v>0</v>
      </c>
      <c r="BI301" s="234">
        <f>IF(N301="nulová",J301,0)</f>
        <v>0</v>
      </c>
      <c r="BJ301" s="14" t="s">
        <v>81</v>
      </c>
      <c r="BK301" s="234">
        <f>ROUND(I301*H301,2)</f>
        <v>0</v>
      </c>
      <c r="BL301" s="14" t="s">
        <v>274</v>
      </c>
      <c r="BM301" s="233" t="s">
        <v>637</v>
      </c>
    </row>
    <row r="302" s="2" customFormat="1" ht="76.35" customHeight="1">
      <c r="A302" s="35"/>
      <c r="B302" s="36"/>
      <c r="C302" s="222" t="s">
        <v>638</v>
      </c>
      <c r="D302" s="222" t="s">
        <v>269</v>
      </c>
      <c r="E302" s="223" t="s">
        <v>639</v>
      </c>
      <c r="F302" s="224" t="s">
        <v>640</v>
      </c>
      <c r="G302" s="225" t="s">
        <v>641</v>
      </c>
      <c r="H302" s="226">
        <v>16</v>
      </c>
      <c r="I302" s="227"/>
      <c r="J302" s="228">
        <f>ROUND(I302*H302,2)</f>
        <v>0</v>
      </c>
      <c r="K302" s="224" t="s">
        <v>273</v>
      </c>
      <c r="L302" s="41"/>
      <c r="M302" s="229" t="s">
        <v>1</v>
      </c>
      <c r="N302" s="230" t="s">
        <v>38</v>
      </c>
      <c r="O302" s="88"/>
      <c r="P302" s="231">
        <f>O302*H302</f>
        <v>0</v>
      </c>
      <c r="Q302" s="231">
        <v>0</v>
      </c>
      <c r="R302" s="231">
        <f>Q302*H302</f>
        <v>0</v>
      </c>
      <c r="S302" s="231">
        <v>0</v>
      </c>
      <c r="T302" s="232">
        <f>S302*H302</f>
        <v>0</v>
      </c>
      <c r="U302" s="35"/>
      <c r="V302" s="35"/>
      <c r="W302" s="35"/>
      <c r="X302" s="35"/>
      <c r="Y302" s="35"/>
      <c r="Z302" s="35"/>
      <c r="AA302" s="35"/>
      <c r="AB302" s="35"/>
      <c r="AC302" s="35"/>
      <c r="AD302" s="35"/>
      <c r="AE302" s="35"/>
      <c r="AR302" s="233" t="s">
        <v>274</v>
      </c>
      <c r="AT302" s="233" t="s">
        <v>269</v>
      </c>
      <c r="AU302" s="233" t="s">
        <v>81</v>
      </c>
      <c r="AY302" s="14" t="s">
        <v>266</v>
      </c>
      <c r="BE302" s="234">
        <f>IF(N302="základní",J302,0)</f>
        <v>0</v>
      </c>
      <c r="BF302" s="234">
        <f>IF(N302="snížená",J302,0)</f>
        <v>0</v>
      </c>
      <c r="BG302" s="234">
        <f>IF(N302="zákl. přenesená",J302,0)</f>
        <v>0</v>
      </c>
      <c r="BH302" s="234">
        <f>IF(N302="sníž. přenesená",J302,0)</f>
        <v>0</v>
      </c>
      <c r="BI302" s="234">
        <f>IF(N302="nulová",J302,0)</f>
        <v>0</v>
      </c>
      <c r="BJ302" s="14" t="s">
        <v>81</v>
      </c>
      <c r="BK302" s="234">
        <f>ROUND(I302*H302,2)</f>
        <v>0</v>
      </c>
      <c r="BL302" s="14" t="s">
        <v>274</v>
      </c>
      <c r="BM302" s="233" t="s">
        <v>642</v>
      </c>
    </row>
    <row r="303" s="2" customFormat="1" ht="24.15" customHeight="1">
      <c r="A303" s="35"/>
      <c r="B303" s="36"/>
      <c r="C303" s="222" t="s">
        <v>452</v>
      </c>
      <c r="D303" s="222" t="s">
        <v>269</v>
      </c>
      <c r="E303" s="223" t="s">
        <v>643</v>
      </c>
      <c r="F303" s="224" t="s">
        <v>644</v>
      </c>
      <c r="G303" s="225" t="s">
        <v>641</v>
      </c>
      <c r="H303" s="226">
        <v>16</v>
      </c>
      <c r="I303" s="227"/>
      <c r="J303" s="228">
        <f>ROUND(I303*H303,2)</f>
        <v>0</v>
      </c>
      <c r="K303" s="224" t="s">
        <v>273</v>
      </c>
      <c r="L303" s="41"/>
      <c r="M303" s="229" t="s">
        <v>1</v>
      </c>
      <c r="N303" s="230" t="s">
        <v>38</v>
      </c>
      <c r="O303" s="88"/>
      <c r="P303" s="231">
        <f>O303*H303</f>
        <v>0</v>
      </c>
      <c r="Q303" s="231">
        <v>0</v>
      </c>
      <c r="R303" s="231">
        <f>Q303*H303</f>
        <v>0</v>
      </c>
      <c r="S303" s="231">
        <v>0</v>
      </c>
      <c r="T303" s="232">
        <f>S303*H303</f>
        <v>0</v>
      </c>
      <c r="U303" s="35"/>
      <c r="V303" s="35"/>
      <c r="W303" s="35"/>
      <c r="X303" s="35"/>
      <c r="Y303" s="35"/>
      <c r="Z303" s="35"/>
      <c r="AA303" s="35"/>
      <c r="AB303" s="35"/>
      <c r="AC303" s="35"/>
      <c r="AD303" s="35"/>
      <c r="AE303" s="35"/>
      <c r="AR303" s="233" t="s">
        <v>274</v>
      </c>
      <c r="AT303" s="233" t="s">
        <v>269</v>
      </c>
      <c r="AU303" s="233" t="s">
        <v>81</v>
      </c>
      <c r="AY303" s="14" t="s">
        <v>266</v>
      </c>
      <c r="BE303" s="234">
        <f>IF(N303="základní",J303,0)</f>
        <v>0</v>
      </c>
      <c r="BF303" s="234">
        <f>IF(N303="snížená",J303,0)</f>
        <v>0</v>
      </c>
      <c r="BG303" s="234">
        <f>IF(N303="zákl. přenesená",J303,0)</f>
        <v>0</v>
      </c>
      <c r="BH303" s="234">
        <f>IF(N303="sníž. přenesená",J303,0)</f>
        <v>0</v>
      </c>
      <c r="BI303" s="234">
        <f>IF(N303="nulová",J303,0)</f>
        <v>0</v>
      </c>
      <c r="BJ303" s="14" t="s">
        <v>81</v>
      </c>
      <c r="BK303" s="234">
        <f>ROUND(I303*H303,2)</f>
        <v>0</v>
      </c>
      <c r="BL303" s="14" t="s">
        <v>274</v>
      </c>
      <c r="BM303" s="233" t="s">
        <v>645</v>
      </c>
    </row>
    <row r="304" s="2" customFormat="1" ht="16.5" customHeight="1">
      <c r="A304" s="35"/>
      <c r="B304" s="36"/>
      <c r="C304" s="222" t="s">
        <v>646</v>
      </c>
      <c r="D304" s="222" t="s">
        <v>269</v>
      </c>
      <c r="E304" s="223" t="s">
        <v>647</v>
      </c>
      <c r="F304" s="224" t="s">
        <v>648</v>
      </c>
      <c r="G304" s="225" t="s">
        <v>641</v>
      </c>
      <c r="H304" s="226">
        <v>16</v>
      </c>
      <c r="I304" s="227"/>
      <c r="J304" s="228">
        <f>ROUND(I304*H304,2)</f>
        <v>0</v>
      </c>
      <c r="K304" s="224" t="s">
        <v>273</v>
      </c>
      <c r="L304" s="41"/>
      <c r="M304" s="229" t="s">
        <v>1</v>
      </c>
      <c r="N304" s="230" t="s">
        <v>38</v>
      </c>
      <c r="O304" s="88"/>
      <c r="P304" s="231">
        <f>O304*H304</f>
        <v>0</v>
      </c>
      <c r="Q304" s="231">
        <v>0</v>
      </c>
      <c r="R304" s="231">
        <f>Q304*H304</f>
        <v>0</v>
      </c>
      <c r="S304" s="231">
        <v>0</v>
      </c>
      <c r="T304" s="232">
        <f>S304*H304</f>
        <v>0</v>
      </c>
      <c r="U304" s="35"/>
      <c r="V304" s="35"/>
      <c r="W304" s="35"/>
      <c r="X304" s="35"/>
      <c r="Y304" s="35"/>
      <c r="Z304" s="35"/>
      <c r="AA304" s="35"/>
      <c r="AB304" s="35"/>
      <c r="AC304" s="35"/>
      <c r="AD304" s="35"/>
      <c r="AE304" s="35"/>
      <c r="AR304" s="233" t="s">
        <v>274</v>
      </c>
      <c r="AT304" s="233" t="s">
        <v>269</v>
      </c>
      <c r="AU304" s="233" t="s">
        <v>81</v>
      </c>
      <c r="AY304" s="14" t="s">
        <v>266</v>
      </c>
      <c r="BE304" s="234">
        <f>IF(N304="základní",J304,0)</f>
        <v>0</v>
      </c>
      <c r="BF304" s="234">
        <f>IF(N304="snížená",J304,0)</f>
        <v>0</v>
      </c>
      <c r="BG304" s="234">
        <f>IF(N304="zákl. přenesená",J304,0)</f>
        <v>0</v>
      </c>
      <c r="BH304" s="234">
        <f>IF(N304="sníž. přenesená",J304,0)</f>
        <v>0</v>
      </c>
      <c r="BI304" s="234">
        <f>IF(N304="nulová",J304,0)</f>
        <v>0</v>
      </c>
      <c r="BJ304" s="14" t="s">
        <v>81</v>
      </c>
      <c r="BK304" s="234">
        <f>ROUND(I304*H304,2)</f>
        <v>0</v>
      </c>
      <c r="BL304" s="14" t="s">
        <v>274</v>
      </c>
      <c r="BM304" s="233" t="s">
        <v>649</v>
      </c>
    </row>
    <row r="305" s="2" customFormat="1" ht="16.5" customHeight="1">
      <c r="A305" s="35"/>
      <c r="B305" s="36"/>
      <c r="C305" s="222" t="s">
        <v>456</v>
      </c>
      <c r="D305" s="222" t="s">
        <v>269</v>
      </c>
      <c r="E305" s="223" t="s">
        <v>650</v>
      </c>
      <c r="F305" s="224" t="s">
        <v>651</v>
      </c>
      <c r="G305" s="225" t="s">
        <v>641</v>
      </c>
      <c r="H305" s="226">
        <v>16</v>
      </c>
      <c r="I305" s="227"/>
      <c r="J305" s="228">
        <f>ROUND(I305*H305,2)</f>
        <v>0</v>
      </c>
      <c r="K305" s="224" t="s">
        <v>273</v>
      </c>
      <c r="L305" s="41"/>
      <c r="M305" s="229" t="s">
        <v>1</v>
      </c>
      <c r="N305" s="230" t="s">
        <v>38</v>
      </c>
      <c r="O305" s="88"/>
      <c r="P305" s="231">
        <f>O305*H305</f>
        <v>0</v>
      </c>
      <c r="Q305" s="231">
        <v>0</v>
      </c>
      <c r="R305" s="231">
        <f>Q305*H305</f>
        <v>0</v>
      </c>
      <c r="S305" s="231">
        <v>0</v>
      </c>
      <c r="T305" s="232">
        <f>S305*H305</f>
        <v>0</v>
      </c>
      <c r="U305" s="35"/>
      <c r="V305" s="35"/>
      <c r="W305" s="35"/>
      <c r="X305" s="35"/>
      <c r="Y305" s="35"/>
      <c r="Z305" s="35"/>
      <c r="AA305" s="35"/>
      <c r="AB305" s="35"/>
      <c r="AC305" s="35"/>
      <c r="AD305" s="35"/>
      <c r="AE305" s="35"/>
      <c r="AR305" s="233" t="s">
        <v>274</v>
      </c>
      <c r="AT305" s="233" t="s">
        <v>269</v>
      </c>
      <c r="AU305" s="233" t="s">
        <v>81</v>
      </c>
      <c r="AY305" s="14" t="s">
        <v>266</v>
      </c>
      <c r="BE305" s="234">
        <f>IF(N305="základní",J305,0)</f>
        <v>0</v>
      </c>
      <c r="BF305" s="234">
        <f>IF(N305="snížená",J305,0)</f>
        <v>0</v>
      </c>
      <c r="BG305" s="234">
        <f>IF(N305="zákl. přenesená",J305,0)</f>
        <v>0</v>
      </c>
      <c r="BH305" s="234">
        <f>IF(N305="sníž. přenesená",J305,0)</f>
        <v>0</v>
      </c>
      <c r="BI305" s="234">
        <f>IF(N305="nulová",J305,0)</f>
        <v>0</v>
      </c>
      <c r="BJ305" s="14" t="s">
        <v>81</v>
      </c>
      <c r="BK305" s="234">
        <f>ROUND(I305*H305,2)</f>
        <v>0</v>
      </c>
      <c r="BL305" s="14" t="s">
        <v>274</v>
      </c>
      <c r="BM305" s="233" t="s">
        <v>652</v>
      </c>
    </row>
    <row r="306" s="2" customFormat="1" ht="16.5" customHeight="1">
      <c r="A306" s="35"/>
      <c r="B306" s="36"/>
      <c r="C306" s="222" t="s">
        <v>653</v>
      </c>
      <c r="D306" s="222" t="s">
        <v>269</v>
      </c>
      <c r="E306" s="223" t="s">
        <v>654</v>
      </c>
      <c r="F306" s="224" t="s">
        <v>655</v>
      </c>
      <c r="G306" s="225" t="s">
        <v>641</v>
      </c>
      <c r="H306" s="226">
        <v>16</v>
      </c>
      <c r="I306" s="227"/>
      <c r="J306" s="228">
        <f>ROUND(I306*H306,2)</f>
        <v>0</v>
      </c>
      <c r="K306" s="224" t="s">
        <v>273</v>
      </c>
      <c r="L306" s="41"/>
      <c r="M306" s="229" t="s">
        <v>1</v>
      </c>
      <c r="N306" s="230" t="s">
        <v>38</v>
      </c>
      <c r="O306" s="88"/>
      <c r="P306" s="231">
        <f>O306*H306</f>
        <v>0</v>
      </c>
      <c r="Q306" s="231">
        <v>0</v>
      </c>
      <c r="R306" s="231">
        <f>Q306*H306</f>
        <v>0</v>
      </c>
      <c r="S306" s="231">
        <v>0</v>
      </c>
      <c r="T306" s="232">
        <f>S306*H306</f>
        <v>0</v>
      </c>
      <c r="U306" s="35"/>
      <c r="V306" s="35"/>
      <c r="W306" s="35"/>
      <c r="X306" s="35"/>
      <c r="Y306" s="35"/>
      <c r="Z306" s="35"/>
      <c r="AA306" s="35"/>
      <c r="AB306" s="35"/>
      <c r="AC306" s="35"/>
      <c r="AD306" s="35"/>
      <c r="AE306" s="35"/>
      <c r="AR306" s="233" t="s">
        <v>274</v>
      </c>
      <c r="AT306" s="233" t="s">
        <v>269</v>
      </c>
      <c r="AU306" s="233" t="s">
        <v>81</v>
      </c>
      <c r="AY306" s="14" t="s">
        <v>266</v>
      </c>
      <c r="BE306" s="234">
        <f>IF(N306="základní",J306,0)</f>
        <v>0</v>
      </c>
      <c r="BF306" s="234">
        <f>IF(N306="snížená",J306,0)</f>
        <v>0</v>
      </c>
      <c r="BG306" s="234">
        <f>IF(N306="zákl. přenesená",J306,0)</f>
        <v>0</v>
      </c>
      <c r="BH306" s="234">
        <f>IF(N306="sníž. přenesená",J306,0)</f>
        <v>0</v>
      </c>
      <c r="BI306" s="234">
        <f>IF(N306="nulová",J306,0)</f>
        <v>0</v>
      </c>
      <c r="BJ306" s="14" t="s">
        <v>81</v>
      </c>
      <c r="BK306" s="234">
        <f>ROUND(I306*H306,2)</f>
        <v>0</v>
      </c>
      <c r="BL306" s="14" t="s">
        <v>274</v>
      </c>
      <c r="BM306" s="233" t="s">
        <v>656</v>
      </c>
    </row>
    <row r="307" s="2" customFormat="1" ht="16.5" customHeight="1">
      <c r="A307" s="35"/>
      <c r="B307" s="36"/>
      <c r="C307" s="222" t="s">
        <v>461</v>
      </c>
      <c r="D307" s="222" t="s">
        <v>269</v>
      </c>
      <c r="E307" s="223" t="s">
        <v>657</v>
      </c>
      <c r="F307" s="224" t="s">
        <v>658</v>
      </c>
      <c r="G307" s="225" t="s">
        <v>641</v>
      </c>
      <c r="H307" s="226">
        <v>16</v>
      </c>
      <c r="I307" s="227"/>
      <c r="J307" s="228">
        <f>ROUND(I307*H307,2)</f>
        <v>0</v>
      </c>
      <c r="K307" s="224" t="s">
        <v>273</v>
      </c>
      <c r="L307" s="41"/>
      <c r="M307" s="229" t="s">
        <v>1</v>
      </c>
      <c r="N307" s="230" t="s">
        <v>38</v>
      </c>
      <c r="O307" s="88"/>
      <c r="P307" s="231">
        <f>O307*H307</f>
        <v>0</v>
      </c>
      <c r="Q307" s="231">
        <v>0</v>
      </c>
      <c r="R307" s="231">
        <f>Q307*H307</f>
        <v>0</v>
      </c>
      <c r="S307" s="231">
        <v>0</v>
      </c>
      <c r="T307" s="232">
        <f>S307*H307</f>
        <v>0</v>
      </c>
      <c r="U307" s="35"/>
      <c r="V307" s="35"/>
      <c r="W307" s="35"/>
      <c r="X307" s="35"/>
      <c r="Y307" s="35"/>
      <c r="Z307" s="35"/>
      <c r="AA307" s="35"/>
      <c r="AB307" s="35"/>
      <c r="AC307" s="35"/>
      <c r="AD307" s="35"/>
      <c r="AE307" s="35"/>
      <c r="AR307" s="233" t="s">
        <v>274</v>
      </c>
      <c r="AT307" s="233" t="s">
        <v>269</v>
      </c>
      <c r="AU307" s="233" t="s">
        <v>81</v>
      </c>
      <c r="AY307" s="14" t="s">
        <v>266</v>
      </c>
      <c r="BE307" s="234">
        <f>IF(N307="základní",J307,0)</f>
        <v>0</v>
      </c>
      <c r="BF307" s="234">
        <f>IF(N307="snížená",J307,0)</f>
        <v>0</v>
      </c>
      <c r="BG307" s="234">
        <f>IF(N307="zákl. přenesená",J307,0)</f>
        <v>0</v>
      </c>
      <c r="BH307" s="234">
        <f>IF(N307="sníž. přenesená",J307,0)</f>
        <v>0</v>
      </c>
      <c r="BI307" s="234">
        <f>IF(N307="nulová",J307,0)</f>
        <v>0</v>
      </c>
      <c r="BJ307" s="14" t="s">
        <v>81</v>
      </c>
      <c r="BK307" s="234">
        <f>ROUND(I307*H307,2)</f>
        <v>0</v>
      </c>
      <c r="BL307" s="14" t="s">
        <v>274</v>
      </c>
      <c r="BM307" s="233" t="s">
        <v>659</v>
      </c>
    </row>
    <row r="308" s="2" customFormat="1" ht="21.75" customHeight="1">
      <c r="A308" s="35"/>
      <c r="B308" s="36"/>
      <c r="C308" s="222" t="s">
        <v>660</v>
      </c>
      <c r="D308" s="222" t="s">
        <v>269</v>
      </c>
      <c r="E308" s="223" t="s">
        <v>661</v>
      </c>
      <c r="F308" s="224" t="s">
        <v>662</v>
      </c>
      <c r="G308" s="225" t="s">
        <v>641</v>
      </c>
      <c r="H308" s="226">
        <v>16</v>
      </c>
      <c r="I308" s="227"/>
      <c r="J308" s="228">
        <f>ROUND(I308*H308,2)</f>
        <v>0</v>
      </c>
      <c r="K308" s="224" t="s">
        <v>273</v>
      </c>
      <c r="L308" s="41"/>
      <c r="M308" s="229" t="s">
        <v>1</v>
      </c>
      <c r="N308" s="230" t="s">
        <v>38</v>
      </c>
      <c r="O308" s="88"/>
      <c r="P308" s="231">
        <f>O308*H308</f>
        <v>0</v>
      </c>
      <c r="Q308" s="231">
        <v>0</v>
      </c>
      <c r="R308" s="231">
        <f>Q308*H308</f>
        <v>0</v>
      </c>
      <c r="S308" s="231">
        <v>0</v>
      </c>
      <c r="T308" s="232">
        <f>S308*H308</f>
        <v>0</v>
      </c>
      <c r="U308" s="35"/>
      <c r="V308" s="35"/>
      <c r="W308" s="35"/>
      <c r="X308" s="35"/>
      <c r="Y308" s="35"/>
      <c r="Z308" s="35"/>
      <c r="AA308" s="35"/>
      <c r="AB308" s="35"/>
      <c r="AC308" s="35"/>
      <c r="AD308" s="35"/>
      <c r="AE308" s="35"/>
      <c r="AR308" s="233" t="s">
        <v>274</v>
      </c>
      <c r="AT308" s="233" t="s">
        <v>269</v>
      </c>
      <c r="AU308" s="233" t="s">
        <v>81</v>
      </c>
      <c r="AY308" s="14" t="s">
        <v>266</v>
      </c>
      <c r="BE308" s="234">
        <f>IF(N308="základní",J308,0)</f>
        <v>0</v>
      </c>
      <c r="BF308" s="234">
        <f>IF(N308="snížená",J308,0)</f>
        <v>0</v>
      </c>
      <c r="BG308" s="234">
        <f>IF(N308="zákl. přenesená",J308,0)</f>
        <v>0</v>
      </c>
      <c r="BH308" s="234">
        <f>IF(N308="sníž. přenesená",J308,0)</f>
        <v>0</v>
      </c>
      <c r="BI308" s="234">
        <f>IF(N308="nulová",J308,0)</f>
        <v>0</v>
      </c>
      <c r="BJ308" s="14" t="s">
        <v>81</v>
      </c>
      <c r="BK308" s="234">
        <f>ROUND(I308*H308,2)</f>
        <v>0</v>
      </c>
      <c r="BL308" s="14" t="s">
        <v>274</v>
      </c>
      <c r="BM308" s="233" t="s">
        <v>663</v>
      </c>
    </row>
    <row r="309" s="2" customFormat="1" ht="21.75" customHeight="1">
      <c r="A309" s="35"/>
      <c r="B309" s="36"/>
      <c r="C309" s="222" t="s">
        <v>465</v>
      </c>
      <c r="D309" s="222" t="s">
        <v>269</v>
      </c>
      <c r="E309" s="223" t="s">
        <v>664</v>
      </c>
      <c r="F309" s="224" t="s">
        <v>665</v>
      </c>
      <c r="G309" s="225" t="s">
        <v>641</v>
      </c>
      <c r="H309" s="226">
        <v>16</v>
      </c>
      <c r="I309" s="227"/>
      <c r="J309" s="228">
        <f>ROUND(I309*H309,2)</f>
        <v>0</v>
      </c>
      <c r="K309" s="224" t="s">
        <v>273</v>
      </c>
      <c r="L309" s="41"/>
      <c r="M309" s="229" t="s">
        <v>1</v>
      </c>
      <c r="N309" s="230" t="s">
        <v>38</v>
      </c>
      <c r="O309" s="88"/>
      <c r="P309" s="231">
        <f>O309*H309</f>
        <v>0</v>
      </c>
      <c r="Q309" s="231">
        <v>0</v>
      </c>
      <c r="R309" s="231">
        <f>Q309*H309</f>
        <v>0</v>
      </c>
      <c r="S309" s="231">
        <v>0</v>
      </c>
      <c r="T309" s="232">
        <f>S309*H309</f>
        <v>0</v>
      </c>
      <c r="U309" s="35"/>
      <c r="V309" s="35"/>
      <c r="W309" s="35"/>
      <c r="X309" s="35"/>
      <c r="Y309" s="35"/>
      <c r="Z309" s="35"/>
      <c r="AA309" s="35"/>
      <c r="AB309" s="35"/>
      <c r="AC309" s="35"/>
      <c r="AD309" s="35"/>
      <c r="AE309" s="35"/>
      <c r="AR309" s="233" t="s">
        <v>274</v>
      </c>
      <c r="AT309" s="233" t="s">
        <v>269</v>
      </c>
      <c r="AU309" s="233" t="s">
        <v>81</v>
      </c>
      <c r="AY309" s="14" t="s">
        <v>266</v>
      </c>
      <c r="BE309" s="234">
        <f>IF(N309="základní",J309,0)</f>
        <v>0</v>
      </c>
      <c r="BF309" s="234">
        <f>IF(N309="snížená",J309,0)</f>
        <v>0</v>
      </c>
      <c r="BG309" s="234">
        <f>IF(N309="zákl. přenesená",J309,0)</f>
        <v>0</v>
      </c>
      <c r="BH309" s="234">
        <f>IF(N309="sníž. přenesená",J309,0)</f>
        <v>0</v>
      </c>
      <c r="BI309" s="234">
        <f>IF(N309="nulová",J309,0)</f>
        <v>0</v>
      </c>
      <c r="BJ309" s="14" t="s">
        <v>81</v>
      </c>
      <c r="BK309" s="234">
        <f>ROUND(I309*H309,2)</f>
        <v>0</v>
      </c>
      <c r="BL309" s="14" t="s">
        <v>274</v>
      </c>
      <c r="BM309" s="233" t="s">
        <v>666</v>
      </c>
    </row>
    <row r="310" s="2" customFormat="1" ht="16.5" customHeight="1">
      <c r="A310" s="35"/>
      <c r="B310" s="36"/>
      <c r="C310" s="222" t="s">
        <v>667</v>
      </c>
      <c r="D310" s="222" t="s">
        <v>269</v>
      </c>
      <c r="E310" s="223" t="s">
        <v>668</v>
      </c>
      <c r="F310" s="224" t="s">
        <v>669</v>
      </c>
      <c r="G310" s="225" t="s">
        <v>272</v>
      </c>
      <c r="H310" s="226">
        <v>16</v>
      </c>
      <c r="I310" s="227"/>
      <c r="J310" s="228">
        <f>ROUND(I310*H310,2)</f>
        <v>0</v>
      </c>
      <c r="K310" s="224" t="s">
        <v>273</v>
      </c>
      <c r="L310" s="41"/>
      <c r="M310" s="229" t="s">
        <v>1</v>
      </c>
      <c r="N310" s="230" t="s">
        <v>38</v>
      </c>
      <c r="O310" s="88"/>
      <c r="P310" s="231">
        <f>O310*H310</f>
        <v>0</v>
      </c>
      <c r="Q310" s="231">
        <v>0</v>
      </c>
      <c r="R310" s="231">
        <f>Q310*H310</f>
        <v>0</v>
      </c>
      <c r="S310" s="231">
        <v>0</v>
      </c>
      <c r="T310" s="232">
        <f>S310*H310</f>
        <v>0</v>
      </c>
      <c r="U310" s="35"/>
      <c r="V310" s="35"/>
      <c r="W310" s="35"/>
      <c r="X310" s="35"/>
      <c r="Y310" s="35"/>
      <c r="Z310" s="35"/>
      <c r="AA310" s="35"/>
      <c r="AB310" s="35"/>
      <c r="AC310" s="35"/>
      <c r="AD310" s="35"/>
      <c r="AE310" s="35"/>
      <c r="AR310" s="233" t="s">
        <v>274</v>
      </c>
      <c r="AT310" s="233" t="s">
        <v>269</v>
      </c>
      <c r="AU310" s="233" t="s">
        <v>81</v>
      </c>
      <c r="AY310" s="14" t="s">
        <v>266</v>
      </c>
      <c r="BE310" s="234">
        <f>IF(N310="základní",J310,0)</f>
        <v>0</v>
      </c>
      <c r="BF310" s="234">
        <f>IF(N310="snížená",J310,0)</f>
        <v>0</v>
      </c>
      <c r="BG310" s="234">
        <f>IF(N310="zákl. přenesená",J310,0)</f>
        <v>0</v>
      </c>
      <c r="BH310" s="234">
        <f>IF(N310="sníž. přenesená",J310,0)</f>
        <v>0</v>
      </c>
      <c r="BI310" s="234">
        <f>IF(N310="nulová",J310,0)</f>
        <v>0</v>
      </c>
      <c r="BJ310" s="14" t="s">
        <v>81</v>
      </c>
      <c r="BK310" s="234">
        <f>ROUND(I310*H310,2)</f>
        <v>0</v>
      </c>
      <c r="BL310" s="14" t="s">
        <v>274</v>
      </c>
      <c r="BM310" s="233" t="s">
        <v>670</v>
      </c>
    </row>
    <row r="311" s="2" customFormat="1" ht="16.5" customHeight="1">
      <c r="A311" s="35"/>
      <c r="B311" s="36"/>
      <c r="C311" s="222" t="s">
        <v>470</v>
      </c>
      <c r="D311" s="222" t="s">
        <v>269</v>
      </c>
      <c r="E311" s="223" t="s">
        <v>671</v>
      </c>
      <c r="F311" s="224" t="s">
        <v>672</v>
      </c>
      <c r="G311" s="225" t="s">
        <v>272</v>
      </c>
      <c r="H311" s="226">
        <v>16</v>
      </c>
      <c r="I311" s="227"/>
      <c r="J311" s="228">
        <f>ROUND(I311*H311,2)</f>
        <v>0</v>
      </c>
      <c r="K311" s="224" t="s">
        <v>273</v>
      </c>
      <c r="L311" s="41"/>
      <c r="M311" s="229" t="s">
        <v>1</v>
      </c>
      <c r="N311" s="230" t="s">
        <v>38</v>
      </c>
      <c r="O311" s="88"/>
      <c r="P311" s="231">
        <f>O311*H311</f>
        <v>0</v>
      </c>
      <c r="Q311" s="231">
        <v>0</v>
      </c>
      <c r="R311" s="231">
        <f>Q311*H311</f>
        <v>0</v>
      </c>
      <c r="S311" s="231">
        <v>0</v>
      </c>
      <c r="T311" s="232">
        <f>S311*H311</f>
        <v>0</v>
      </c>
      <c r="U311" s="35"/>
      <c r="V311" s="35"/>
      <c r="W311" s="35"/>
      <c r="X311" s="35"/>
      <c r="Y311" s="35"/>
      <c r="Z311" s="35"/>
      <c r="AA311" s="35"/>
      <c r="AB311" s="35"/>
      <c r="AC311" s="35"/>
      <c r="AD311" s="35"/>
      <c r="AE311" s="35"/>
      <c r="AR311" s="233" t="s">
        <v>274</v>
      </c>
      <c r="AT311" s="233" t="s">
        <v>269</v>
      </c>
      <c r="AU311" s="233" t="s">
        <v>81</v>
      </c>
      <c r="AY311" s="14" t="s">
        <v>266</v>
      </c>
      <c r="BE311" s="234">
        <f>IF(N311="základní",J311,0)</f>
        <v>0</v>
      </c>
      <c r="BF311" s="234">
        <f>IF(N311="snížená",J311,0)</f>
        <v>0</v>
      </c>
      <c r="BG311" s="234">
        <f>IF(N311="zákl. přenesená",J311,0)</f>
        <v>0</v>
      </c>
      <c r="BH311" s="234">
        <f>IF(N311="sníž. přenesená",J311,0)</f>
        <v>0</v>
      </c>
      <c r="BI311" s="234">
        <f>IF(N311="nulová",J311,0)</f>
        <v>0</v>
      </c>
      <c r="BJ311" s="14" t="s">
        <v>81</v>
      </c>
      <c r="BK311" s="234">
        <f>ROUND(I311*H311,2)</f>
        <v>0</v>
      </c>
      <c r="BL311" s="14" t="s">
        <v>274</v>
      </c>
      <c r="BM311" s="233" t="s">
        <v>673</v>
      </c>
    </row>
    <row r="312" s="2" customFormat="1" ht="90" customHeight="1">
      <c r="A312" s="35"/>
      <c r="B312" s="36"/>
      <c r="C312" s="222" t="s">
        <v>674</v>
      </c>
      <c r="D312" s="222" t="s">
        <v>269</v>
      </c>
      <c r="E312" s="223" t="s">
        <v>675</v>
      </c>
      <c r="F312" s="224" t="s">
        <v>676</v>
      </c>
      <c r="G312" s="225" t="s">
        <v>272</v>
      </c>
      <c r="H312" s="226">
        <v>40</v>
      </c>
      <c r="I312" s="227"/>
      <c r="J312" s="228">
        <f>ROUND(I312*H312,2)</f>
        <v>0</v>
      </c>
      <c r="K312" s="224" t="s">
        <v>273</v>
      </c>
      <c r="L312" s="41"/>
      <c r="M312" s="229" t="s">
        <v>1</v>
      </c>
      <c r="N312" s="230" t="s">
        <v>38</v>
      </c>
      <c r="O312" s="88"/>
      <c r="P312" s="231">
        <f>O312*H312</f>
        <v>0</v>
      </c>
      <c r="Q312" s="231">
        <v>0</v>
      </c>
      <c r="R312" s="231">
        <f>Q312*H312</f>
        <v>0</v>
      </c>
      <c r="S312" s="231">
        <v>0</v>
      </c>
      <c r="T312" s="232">
        <f>S312*H312</f>
        <v>0</v>
      </c>
      <c r="U312" s="35"/>
      <c r="V312" s="35"/>
      <c r="W312" s="35"/>
      <c r="X312" s="35"/>
      <c r="Y312" s="35"/>
      <c r="Z312" s="35"/>
      <c r="AA312" s="35"/>
      <c r="AB312" s="35"/>
      <c r="AC312" s="35"/>
      <c r="AD312" s="35"/>
      <c r="AE312" s="35"/>
      <c r="AR312" s="233" t="s">
        <v>274</v>
      </c>
      <c r="AT312" s="233" t="s">
        <v>269</v>
      </c>
      <c r="AU312" s="233" t="s">
        <v>81</v>
      </c>
      <c r="AY312" s="14" t="s">
        <v>266</v>
      </c>
      <c r="BE312" s="234">
        <f>IF(N312="základní",J312,0)</f>
        <v>0</v>
      </c>
      <c r="BF312" s="234">
        <f>IF(N312="snížená",J312,0)</f>
        <v>0</v>
      </c>
      <c r="BG312" s="234">
        <f>IF(N312="zákl. přenesená",J312,0)</f>
        <v>0</v>
      </c>
      <c r="BH312" s="234">
        <f>IF(N312="sníž. přenesená",J312,0)</f>
        <v>0</v>
      </c>
      <c r="BI312" s="234">
        <f>IF(N312="nulová",J312,0)</f>
        <v>0</v>
      </c>
      <c r="BJ312" s="14" t="s">
        <v>81</v>
      </c>
      <c r="BK312" s="234">
        <f>ROUND(I312*H312,2)</f>
        <v>0</v>
      </c>
      <c r="BL312" s="14" t="s">
        <v>274</v>
      </c>
      <c r="BM312" s="233" t="s">
        <v>677</v>
      </c>
    </row>
    <row r="313" s="2" customFormat="1" ht="134.25" customHeight="1">
      <c r="A313" s="35"/>
      <c r="B313" s="36"/>
      <c r="C313" s="222" t="s">
        <v>475</v>
      </c>
      <c r="D313" s="222" t="s">
        <v>269</v>
      </c>
      <c r="E313" s="223" t="s">
        <v>678</v>
      </c>
      <c r="F313" s="224" t="s">
        <v>679</v>
      </c>
      <c r="G313" s="225" t="s">
        <v>272</v>
      </c>
      <c r="H313" s="226">
        <v>2</v>
      </c>
      <c r="I313" s="227"/>
      <c r="J313" s="228">
        <f>ROUND(I313*H313,2)</f>
        <v>0</v>
      </c>
      <c r="K313" s="224" t="s">
        <v>273</v>
      </c>
      <c r="L313" s="41"/>
      <c r="M313" s="229" t="s">
        <v>1</v>
      </c>
      <c r="N313" s="230" t="s">
        <v>38</v>
      </c>
      <c r="O313" s="88"/>
      <c r="P313" s="231">
        <f>O313*H313</f>
        <v>0</v>
      </c>
      <c r="Q313" s="231">
        <v>0</v>
      </c>
      <c r="R313" s="231">
        <f>Q313*H313</f>
        <v>0</v>
      </c>
      <c r="S313" s="231">
        <v>0</v>
      </c>
      <c r="T313" s="232">
        <f>S313*H313</f>
        <v>0</v>
      </c>
      <c r="U313" s="35"/>
      <c r="V313" s="35"/>
      <c r="W313" s="35"/>
      <c r="X313" s="35"/>
      <c r="Y313" s="35"/>
      <c r="Z313" s="35"/>
      <c r="AA313" s="35"/>
      <c r="AB313" s="35"/>
      <c r="AC313" s="35"/>
      <c r="AD313" s="35"/>
      <c r="AE313" s="35"/>
      <c r="AR313" s="233" t="s">
        <v>274</v>
      </c>
      <c r="AT313" s="233" t="s">
        <v>269</v>
      </c>
      <c r="AU313" s="233" t="s">
        <v>81</v>
      </c>
      <c r="AY313" s="14" t="s">
        <v>266</v>
      </c>
      <c r="BE313" s="234">
        <f>IF(N313="základní",J313,0)</f>
        <v>0</v>
      </c>
      <c r="BF313" s="234">
        <f>IF(N313="snížená",J313,0)</f>
        <v>0</v>
      </c>
      <c r="BG313" s="234">
        <f>IF(N313="zákl. přenesená",J313,0)</f>
        <v>0</v>
      </c>
      <c r="BH313" s="234">
        <f>IF(N313="sníž. přenesená",J313,0)</f>
        <v>0</v>
      </c>
      <c r="BI313" s="234">
        <f>IF(N313="nulová",J313,0)</f>
        <v>0</v>
      </c>
      <c r="BJ313" s="14" t="s">
        <v>81</v>
      </c>
      <c r="BK313" s="234">
        <f>ROUND(I313*H313,2)</f>
        <v>0</v>
      </c>
      <c r="BL313" s="14" t="s">
        <v>274</v>
      </c>
      <c r="BM313" s="233" t="s">
        <v>680</v>
      </c>
    </row>
    <row r="314" s="2" customFormat="1" ht="134.25" customHeight="1">
      <c r="A314" s="35"/>
      <c r="B314" s="36"/>
      <c r="C314" s="222" t="s">
        <v>681</v>
      </c>
      <c r="D314" s="222" t="s">
        <v>269</v>
      </c>
      <c r="E314" s="223" t="s">
        <v>682</v>
      </c>
      <c r="F314" s="224" t="s">
        <v>683</v>
      </c>
      <c r="G314" s="225" t="s">
        <v>272</v>
      </c>
      <c r="H314" s="226">
        <v>6</v>
      </c>
      <c r="I314" s="227"/>
      <c r="J314" s="228">
        <f>ROUND(I314*H314,2)</f>
        <v>0</v>
      </c>
      <c r="K314" s="224" t="s">
        <v>273</v>
      </c>
      <c r="L314" s="41"/>
      <c r="M314" s="229" t="s">
        <v>1</v>
      </c>
      <c r="N314" s="230" t="s">
        <v>38</v>
      </c>
      <c r="O314" s="88"/>
      <c r="P314" s="231">
        <f>O314*H314</f>
        <v>0</v>
      </c>
      <c r="Q314" s="231">
        <v>0</v>
      </c>
      <c r="R314" s="231">
        <f>Q314*H314</f>
        <v>0</v>
      </c>
      <c r="S314" s="231">
        <v>0</v>
      </c>
      <c r="T314" s="232">
        <f>S314*H314</f>
        <v>0</v>
      </c>
      <c r="U314" s="35"/>
      <c r="V314" s="35"/>
      <c r="W314" s="35"/>
      <c r="X314" s="35"/>
      <c r="Y314" s="35"/>
      <c r="Z314" s="35"/>
      <c r="AA314" s="35"/>
      <c r="AB314" s="35"/>
      <c r="AC314" s="35"/>
      <c r="AD314" s="35"/>
      <c r="AE314" s="35"/>
      <c r="AR314" s="233" t="s">
        <v>274</v>
      </c>
      <c r="AT314" s="233" t="s">
        <v>269</v>
      </c>
      <c r="AU314" s="233" t="s">
        <v>81</v>
      </c>
      <c r="AY314" s="14" t="s">
        <v>266</v>
      </c>
      <c r="BE314" s="234">
        <f>IF(N314="základní",J314,0)</f>
        <v>0</v>
      </c>
      <c r="BF314" s="234">
        <f>IF(N314="snížená",J314,0)</f>
        <v>0</v>
      </c>
      <c r="BG314" s="234">
        <f>IF(N314="zákl. přenesená",J314,0)</f>
        <v>0</v>
      </c>
      <c r="BH314" s="234">
        <f>IF(N314="sníž. přenesená",J314,0)</f>
        <v>0</v>
      </c>
      <c r="BI314" s="234">
        <f>IF(N314="nulová",J314,0)</f>
        <v>0</v>
      </c>
      <c r="BJ314" s="14" t="s">
        <v>81</v>
      </c>
      <c r="BK314" s="234">
        <f>ROUND(I314*H314,2)</f>
        <v>0</v>
      </c>
      <c r="BL314" s="14" t="s">
        <v>274</v>
      </c>
      <c r="BM314" s="233" t="s">
        <v>684</v>
      </c>
    </row>
    <row r="315" s="2" customFormat="1" ht="134.25" customHeight="1">
      <c r="A315" s="35"/>
      <c r="B315" s="36"/>
      <c r="C315" s="222" t="s">
        <v>480</v>
      </c>
      <c r="D315" s="222" t="s">
        <v>269</v>
      </c>
      <c r="E315" s="223" t="s">
        <v>685</v>
      </c>
      <c r="F315" s="224" t="s">
        <v>686</v>
      </c>
      <c r="G315" s="225" t="s">
        <v>272</v>
      </c>
      <c r="H315" s="226">
        <v>8</v>
      </c>
      <c r="I315" s="227"/>
      <c r="J315" s="228">
        <f>ROUND(I315*H315,2)</f>
        <v>0</v>
      </c>
      <c r="K315" s="224" t="s">
        <v>273</v>
      </c>
      <c r="L315" s="41"/>
      <c r="M315" s="229" t="s">
        <v>1</v>
      </c>
      <c r="N315" s="230" t="s">
        <v>38</v>
      </c>
      <c r="O315" s="88"/>
      <c r="P315" s="231">
        <f>O315*H315</f>
        <v>0</v>
      </c>
      <c r="Q315" s="231">
        <v>0</v>
      </c>
      <c r="R315" s="231">
        <f>Q315*H315</f>
        <v>0</v>
      </c>
      <c r="S315" s="231">
        <v>0</v>
      </c>
      <c r="T315" s="232">
        <f>S315*H315</f>
        <v>0</v>
      </c>
      <c r="U315" s="35"/>
      <c r="V315" s="35"/>
      <c r="W315" s="35"/>
      <c r="X315" s="35"/>
      <c r="Y315" s="35"/>
      <c r="Z315" s="35"/>
      <c r="AA315" s="35"/>
      <c r="AB315" s="35"/>
      <c r="AC315" s="35"/>
      <c r="AD315" s="35"/>
      <c r="AE315" s="35"/>
      <c r="AR315" s="233" t="s">
        <v>274</v>
      </c>
      <c r="AT315" s="233" t="s">
        <v>269</v>
      </c>
      <c r="AU315" s="233" t="s">
        <v>81</v>
      </c>
      <c r="AY315" s="14" t="s">
        <v>266</v>
      </c>
      <c r="BE315" s="234">
        <f>IF(N315="základní",J315,0)</f>
        <v>0</v>
      </c>
      <c r="BF315" s="234">
        <f>IF(N315="snížená",J315,0)</f>
        <v>0</v>
      </c>
      <c r="BG315" s="234">
        <f>IF(N315="zákl. přenesená",J315,0)</f>
        <v>0</v>
      </c>
      <c r="BH315" s="234">
        <f>IF(N315="sníž. přenesená",J315,0)</f>
        <v>0</v>
      </c>
      <c r="BI315" s="234">
        <f>IF(N315="nulová",J315,0)</f>
        <v>0</v>
      </c>
      <c r="BJ315" s="14" t="s">
        <v>81</v>
      </c>
      <c r="BK315" s="234">
        <f>ROUND(I315*H315,2)</f>
        <v>0</v>
      </c>
      <c r="BL315" s="14" t="s">
        <v>274</v>
      </c>
      <c r="BM315" s="233" t="s">
        <v>687</v>
      </c>
    </row>
    <row r="316" s="2" customFormat="1" ht="62.7" customHeight="1">
      <c r="A316" s="35"/>
      <c r="B316" s="36"/>
      <c r="C316" s="222" t="s">
        <v>688</v>
      </c>
      <c r="D316" s="222" t="s">
        <v>269</v>
      </c>
      <c r="E316" s="223" t="s">
        <v>689</v>
      </c>
      <c r="F316" s="224" t="s">
        <v>690</v>
      </c>
      <c r="G316" s="225" t="s">
        <v>272</v>
      </c>
      <c r="H316" s="226">
        <v>2</v>
      </c>
      <c r="I316" s="227"/>
      <c r="J316" s="228">
        <f>ROUND(I316*H316,2)</f>
        <v>0</v>
      </c>
      <c r="K316" s="224" t="s">
        <v>273</v>
      </c>
      <c r="L316" s="41"/>
      <c r="M316" s="229" t="s">
        <v>1</v>
      </c>
      <c r="N316" s="230" t="s">
        <v>38</v>
      </c>
      <c r="O316" s="88"/>
      <c r="P316" s="231">
        <f>O316*H316</f>
        <v>0</v>
      </c>
      <c r="Q316" s="231">
        <v>0</v>
      </c>
      <c r="R316" s="231">
        <f>Q316*H316</f>
        <v>0</v>
      </c>
      <c r="S316" s="231">
        <v>0</v>
      </c>
      <c r="T316" s="232">
        <f>S316*H316</f>
        <v>0</v>
      </c>
      <c r="U316" s="35"/>
      <c r="V316" s="35"/>
      <c r="W316" s="35"/>
      <c r="X316" s="35"/>
      <c r="Y316" s="35"/>
      <c r="Z316" s="35"/>
      <c r="AA316" s="35"/>
      <c r="AB316" s="35"/>
      <c r="AC316" s="35"/>
      <c r="AD316" s="35"/>
      <c r="AE316" s="35"/>
      <c r="AR316" s="233" t="s">
        <v>274</v>
      </c>
      <c r="AT316" s="233" t="s">
        <v>269</v>
      </c>
      <c r="AU316" s="233" t="s">
        <v>81</v>
      </c>
      <c r="AY316" s="14" t="s">
        <v>266</v>
      </c>
      <c r="BE316" s="234">
        <f>IF(N316="základní",J316,0)</f>
        <v>0</v>
      </c>
      <c r="BF316" s="234">
        <f>IF(N316="snížená",J316,0)</f>
        <v>0</v>
      </c>
      <c r="BG316" s="234">
        <f>IF(N316="zákl. přenesená",J316,0)</f>
        <v>0</v>
      </c>
      <c r="BH316" s="234">
        <f>IF(N316="sníž. přenesená",J316,0)</f>
        <v>0</v>
      </c>
      <c r="BI316" s="234">
        <f>IF(N316="nulová",J316,0)</f>
        <v>0</v>
      </c>
      <c r="BJ316" s="14" t="s">
        <v>81</v>
      </c>
      <c r="BK316" s="234">
        <f>ROUND(I316*H316,2)</f>
        <v>0</v>
      </c>
      <c r="BL316" s="14" t="s">
        <v>274</v>
      </c>
      <c r="BM316" s="233" t="s">
        <v>691</v>
      </c>
    </row>
    <row r="317" s="2" customFormat="1" ht="62.7" customHeight="1">
      <c r="A317" s="35"/>
      <c r="B317" s="36"/>
      <c r="C317" s="222" t="s">
        <v>484</v>
      </c>
      <c r="D317" s="222" t="s">
        <v>269</v>
      </c>
      <c r="E317" s="223" t="s">
        <v>692</v>
      </c>
      <c r="F317" s="224" t="s">
        <v>693</v>
      </c>
      <c r="G317" s="225" t="s">
        <v>272</v>
      </c>
      <c r="H317" s="226">
        <v>6</v>
      </c>
      <c r="I317" s="227"/>
      <c r="J317" s="228">
        <f>ROUND(I317*H317,2)</f>
        <v>0</v>
      </c>
      <c r="K317" s="224" t="s">
        <v>273</v>
      </c>
      <c r="L317" s="41"/>
      <c r="M317" s="229" t="s">
        <v>1</v>
      </c>
      <c r="N317" s="230" t="s">
        <v>38</v>
      </c>
      <c r="O317" s="88"/>
      <c r="P317" s="231">
        <f>O317*H317</f>
        <v>0</v>
      </c>
      <c r="Q317" s="231">
        <v>0</v>
      </c>
      <c r="R317" s="231">
        <f>Q317*H317</f>
        <v>0</v>
      </c>
      <c r="S317" s="231">
        <v>0</v>
      </c>
      <c r="T317" s="232">
        <f>S317*H317</f>
        <v>0</v>
      </c>
      <c r="U317" s="35"/>
      <c r="V317" s="35"/>
      <c r="W317" s="35"/>
      <c r="X317" s="35"/>
      <c r="Y317" s="35"/>
      <c r="Z317" s="35"/>
      <c r="AA317" s="35"/>
      <c r="AB317" s="35"/>
      <c r="AC317" s="35"/>
      <c r="AD317" s="35"/>
      <c r="AE317" s="35"/>
      <c r="AR317" s="233" t="s">
        <v>274</v>
      </c>
      <c r="AT317" s="233" t="s">
        <v>269</v>
      </c>
      <c r="AU317" s="233" t="s">
        <v>81</v>
      </c>
      <c r="AY317" s="14" t="s">
        <v>266</v>
      </c>
      <c r="BE317" s="234">
        <f>IF(N317="základní",J317,0)</f>
        <v>0</v>
      </c>
      <c r="BF317" s="234">
        <f>IF(N317="snížená",J317,0)</f>
        <v>0</v>
      </c>
      <c r="BG317" s="234">
        <f>IF(N317="zákl. přenesená",J317,0)</f>
        <v>0</v>
      </c>
      <c r="BH317" s="234">
        <f>IF(N317="sníž. přenesená",J317,0)</f>
        <v>0</v>
      </c>
      <c r="BI317" s="234">
        <f>IF(N317="nulová",J317,0)</f>
        <v>0</v>
      </c>
      <c r="BJ317" s="14" t="s">
        <v>81</v>
      </c>
      <c r="BK317" s="234">
        <f>ROUND(I317*H317,2)</f>
        <v>0</v>
      </c>
      <c r="BL317" s="14" t="s">
        <v>274</v>
      </c>
      <c r="BM317" s="233" t="s">
        <v>694</v>
      </c>
    </row>
    <row r="318" s="2" customFormat="1" ht="62.7" customHeight="1">
      <c r="A318" s="35"/>
      <c r="B318" s="36"/>
      <c r="C318" s="222" t="s">
        <v>695</v>
      </c>
      <c r="D318" s="222" t="s">
        <v>269</v>
      </c>
      <c r="E318" s="223" t="s">
        <v>696</v>
      </c>
      <c r="F318" s="224" t="s">
        <v>697</v>
      </c>
      <c r="G318" s="225" t="s">
        <v>272</v>
      </c>
      <c r="H318" s="226">
        <v>8</v>
      </c>
      <c r="I318" s="227"/>
      <c r="J318" s="228">
        <f>ROUND(I318*H318,2)</f>
        <v>0</v>
      </c>
      <c r="K318" s="224" t="s">
        <v>273</v>
      </c>
      <c r="L318" s="41"/>
      <c r="M318" s="229" t="s">
        <v>1</v>
      </c>
      <c r="N318" s="230" t="s">
        <v>38</v>
      </c>
      <c r="O318" s="88"/>
      <c r="P318" s="231">
        <f>O318*H318</f>
        <v>0</v>
      </c>
      <c r="Q318" s="231">
        <v>0</v>
      </c>
      <c r="R318" s="231">
        <f>Q318*H318</f>
        <v>0</v>
      </c>
      <c r="S318" s="231">
        <v>0</v>
      </c>
      <c r="T318" s="232">
        <f>S318*H318</f>
        <v>0</v>
      </c>
      <c r="U318" s="35"/>
      <c r="V318" s="35"/>
      <c r="W318" s="35"/>
      <c r="X318" s="35"/>
      <c r="Y318" s="35"/>
      <c r="Z318" s="35"/>
      <c r="AA318" s="35"/>
      <c r="AB318" s="35"/>
      <c r="AC318" s="35"/>
      <c r="AD318" s="35"/>
      <c r="AE318" s="35"/>
      <c r="AR318" s="233" t="s">
        <v>274</v>
      </c>
      <c r="AT318" s="233" t="s">
        <v>269</v>
      </c>
      <c r="AU318" s="233" t="s">
        <v>81</v>
      </c>
      <c r="AY318" s="14" t="s">
        <v>266</v>
      </c>
      <c r="BE318" s="234">
        <f>IF(N318="základní",J318,0)</f>
        <v>0</v>
      </c>
      <c r="BF318" s="234">
        <f>IF(N318="snížená",J318,0)</f>
        <v>0</v>
      </c>
      <c r="BG318" s="234">
        <f>IF(N318="zákl. přenesená",J318,0)</f>
        <v>0</v>
      </c>
      <c r="BH318" s="234">
        <f>IF(N318="sníž. přenesená",J318,0)</f>
        <v>0</v>
      </c>
      <c r="BI318" s="234">
        <f>IF(N318="nulová",J318,0)</f>
        <v>0</v>
      </c>
      <c r="BJ318" s="14" t="s">
        <v>81</v>
      </c>
      <c r="BK318" s="234">
        <f>ROUND(I318*H318,2)</f>
        <v>0</v>
      </c>
      <c r="BL318" s="14" t="s">
        <v>274</v>
      </c>
      <c r="BM318" s="233" t="s">
        <v>698</v>
      </c>
    </row>
    <row r="319" s="2" customFormat="1" ht="16.5" customHeight="1">
      <c r="A319" s="35"/>
      <c r="B319" s="36"/>
      <c r="C319" s="222" t="s">
        <v>489</v>
      </c>
      <c r="D319" s="222" t="s">
        <v>269</v>
      </c>
      <c r="E319" s="223" t="s">
        <v>699</v>
      </c>
      <c r="F319" s="224" t="s">
        <v>700</v>
      </c>
      <c r="G319" s="225" t="s">
        <v>272</v>
      </c>
      <c r="H319" s="226">
        <v>4</v>
      </c>
      <c r="I319" s="227"/>
      <c r="J319" s="228">
        <f>ROUND(I319*H319,2)</f>
        <v>0</v>
      </c>
      <c r="K319" s="224" t="s">
        <v>273</v>
      </c>
      <c r="L319" s="41"/>
      <c r="M319" s="229" t="s">
        <v>1</v>
      </c>
      <c r="N319" s="230" t="s">
        <v>38</v>
      </c>
      <c r="O319" s="88"/>
      <c r="P319" s="231">
        <f>O319*H319</f>
        <v>0</v>
      </c>
      <c r="Q319" s="231">
        <v>0</v>
      </c>
      <c r="R319" s="231">
        <f>Q319*H319</f>
        <v>0</v>
      </c>
      <c r="S319" s="231">
        <v>0</v>
      </c>
      <c r="T319" s="232">
        <f>S319*H319</f>
        <v>0</v>
      </c>
      <c r="U319" s="35"/>
      <c r="V319" s="35"/>
      <c r="W319" s="35"/>
      <c r="X319" s="35"/>
      <c r="Y319" s="35"/>
      <c r="Z319" s="35"/>
      <c r="AA319" s="35"/>
      <c r="AB319" s="35"/>
      <c r="AC319" s="35"/>
      <c r="AD319" s="35"/>
      <c r="AE319" s="35"/>
      <c r="AR319" s="233" t="s">
        <v>274</v>
      </c>
      <c r="AT319" s="233" t="s">
        <v>269</v>
      </c>
      <c r="AU319" s="233" t="s">
        <v>81</v>
      </c>
      <c r="AY319" s="14" t="s">
        <v>266</v>
      </c>
      <c r="BE319" s="234">
        <f>IF(N319="základní",J319,0)</f>
        <v>0</v>
      </c>
      <c r="BF319" s="234">
        <f>IF(N319="snížená",J319,0)</f>
        <v>0</v>
      </c>
      <c r="BG319" s="234">
        <f>IF(N319="zákl. přenesená",J319,0)</f>
        <v>0</v>
      </c>
      <c r="BH319" s="234">
        <f>IF(N319="sníž. přenesená",J319,0)</f>
        <v>0</v>
      </c>
      <c r="BI319" s="234">
        <f>IF(N319="nulová",J319,0)</f>
        <v>0</v>
      </c>
      <c r="BJ319" s="14" t="s">
        <v>81</v>
      </c>
      <c r="BK319" s="234">
        <f>ROUND(I319*H319,2)</f>
        <v>0</v>
      </c>
      <c r="BL319" s="14" t="s">
        <v>274</v>
      </c>
      <c r="BM319" s="233" t="s">
        <v>701</v>
      </c>
    </row>
    <row r="320" s="2" customFormat="1">
      <c r="A320" s="35"/>
      <c r="B320" s="36"/>
      <c r="C320" s="37"/>
      <c r="D320" s="235" t="s">
        <v>275</v>
      </c>
      <c r="E320" s="37"/>
      <c r="F320" s="236" t="s">
        <v>702</v>
      </c>
      <c r="G320" s="37"/>
      <c r="H320" s="37"/>
      <c r="I320" s="237"/>
      <c r="J320" s="37"/>
      <c r="K320" s="37"/>
      <c r="L320" s="41"/>
      <c r="M320" s="238"/>
      <c r="N320" s="239"/>
      <c r="O320" s="88"/>
      <c r="P320" s="88"/>
      <c r="Q320" s="88"/>
      <c r="R320" s="88"/>
      <c r="S320" s="88"/>
      <c r="T320" s="89"/>
      <c r="U320" s="35"/>
      <c r="V320" s="35"/>
      <c r="W320" s="35"/>
      <c r="X320" s="35"/>
      <c r="Y320" s="35"/>
      <c r="Z320" s="35"/>
      <c r="AA320" s="35"/>
      <c r="AB320" s="35"/>
      <c r="AC320" s="35"/>
      <c r="AD320" s="35"/>
      <c r="AE320" s="35"/>
      <c r="AT320" s="14" t="s">
        <v>275</v>
      </c>
      <c r="AU320" s="14" t="s">
        <v>81</v>
      </c>
    </row>
    <row r="321" s="2" customFormat="1" ht="62.7" customHeight="1">
      <c r="A321" s="35"/>
      <c r="B321" s="36"/>
      <c r="C321" s="222" t="s">
        <v>703</v>
      </c>
      <c r="D321" s="222" t="s">
        <v>269</v>
      </c>
      <c r="E321" s="223" t="s">
        <v>704</v>
      </c>
      <c r="F321" s="224" t="s">
        <v>705</v>
      </c>
      <c r="G321" s="225" t="s">
        <v>272</v>
      </c>
      <c r="H321" s="226">
        <v>4</v>
      </c>
      <c r="I321" s="227"/>
      <c r="J321" s="228">
        <f>ROUND(I321*H321,2)</f>
        <v>0</v>
      </c>
      <c r="K321" s="224" t="s">
        <v>273</v>
      </c>
      <c r="L321" s="41"/>
      <c r="M321" s="229" t="s">
        <v>1</v>
      </c>
      <c r="N321" s="230" t="s">
        <v>38</v>
      </c>
      <c r="O321" s="88"/>
      <c r="P321" s="231">
        <f>O321*H321</f>
        <v>0</v>
      </c>
      <c r="Q321" s="231">
        <v>0</v>
      </c>
      <c r="R321" s="231">
        <f>Q321*H321</f>
        <v>0</v>
      </c>
      <c r="S321" s="231">
        <v>0</v>
      </c>
      <c r="T321" s="232">
        <f>S321*H321</f>
        <v>0</v>
      </c>
      <c r="U321" s="35"/>
      <c r="V321" s="35"/>
      <c r="W321" s="35"/>
      <c r="X321" s="35"/>
      <c r="Y321" s="35"/>
      <c r="Z321" s="35"/>
      <c r="AA321" s="35"/>
      <c r="AB321" s="35"/>
      <c r="AC321" s="35"/>
      <c r="AD321" s="35"/>
      <c r="AE321" s="35"/>
      <c r="AR321" s="233" t="s">
        <v>274</v>
      </c>
      <c r="AT321" s="233" t="s">
        <v>269</v>
      </c>
      <c r="AU321" s="233" t="s">
        <v>81</v>
      </c>
      <c r="AY321" s="14" t="s">
        <v>266</v>
      </c>
      <c r="BE321" s="234">
        <f>IF(N321="základní",J321,0)</f>
        <v>0</v>
      </c>
      <c r="BF321" s="234">
        <f>IF(N321="snížená",J321,0)</f>
        <v>0</v>
      </c>
      <c r="BG321" s="234">
        <f>IF(N321="zákl. přenesená",J321,0)</f>
        <v>0</v>
      </c>
      <c r="BH321" s="234">
        <f>IF(N321="sníž. přenesená",J321,0)</f>
        <v>0</v>
      </c>
      <c r="BI321" s="234">
        <f>IF(N321="nulová",J321,0)</f>
        <v>0</v>
      </c>
      <c r="BJ321" s="14" t="s">
        <v>81</v>
      </c>
      <c r="BK321" s="234">
        <f>ROUND(I321*H321,2)</f>
        <v>0</v>
      </c>
      <c r="BL321" s="14" t="s">
        <v>274</v>
      </c>
      <c r="BM321" s="233" t="s">
        <v>706</v>
      </c>
    </row>
    <row r="322" s="2" customFormat="1">
      <c r="A322" s="35"/>
      <c r="B322" s="36"/>
      <c r="C322" s="37"/>
      <c r="D322" s="235" t="s">
        <v>275</v>
      </c>
      <c r="E322" s="37"/>
      <c r="F322" s="236" t="s">
        <v>702</v>
      </c>
      <c r="G322" s="37"/>
      <c r="H322" s="37"/>
      <c r="I322" s="237"/>
      <c r="J322" s="37"/>
      <c r="K322" s="37"/>
      <c r="L322" s="41"/>
      <c r="M322" s="238"/>
      <c r="N322" s="239"/>
      <c r="O322" s="88"/>
      <c r="P322" s="88"/>
      <c r="Q322" s="88"/>
      <c r="R322" s="88"/>
      <c r="S322" s="88"/>
      <c r="T322" s="89"/>
      <c r="U322" s="35"/>
      <c r="V322" s="35"/>
      <c r="W322" s="35"/>
      <c r="X322" s="35"/>
      <c r="Y322" s="35"/>
      <c r="Z322" s="35"/>
      <c r="AA322" s="35"/>
      <c r="AB322" s="35"/>
      <c r="AC322" s="35"/>
      <c r="AD322" s="35"/>
      <c r="AE322" s="35"/>
      <c r="AT322" s="14" t="s">
        <v>275</v>
      </c>
      <c r="AU322" s="14" t="s">
        <v>81</v>
      </c>
    </row>
    <row r="323" s="2" customFormat="1" ht="16.5" customHeight="1">
      <c r="A323" s="35"/>
      <c r="B323" s="36"/>
      <c r="C323" s="222" t="s">
        <v>492</v>
      </c>
      <c r="D323" s="222" t="s">
        <v>269</v>
      </c>
      <c r="E323" s="223" t="s">
        <v>707</v>
      </c>
      <c r="F323" s="224" t="s">
        <v>708</v>
      </c>
      <c r="G323" s="225" t="s">
        <v>272</v>
      </c>
      <c r="H323" s="226">
        <v>14</v>
      </c>
      <c r="I323" s="227"/>
      <c r="J323" s="228">
        <f>ROUND(I323*H323,2)</f>
        <v>0</v>
      </c>
      <c r="K323" s="224" t="s">
        <v>273</v>
      </c>
      <c r="L323" s="41"/>
      <c r="M323" s="229" t="s">
        <v>1</v>
      </c>
      <c r="N323" s="230" t="s">
        <v>38</v>
      </c>
      <c r="O323" s="88"/>
      <c r="P323" s="231">
        <f>O323*H323</f>
        <v>0</v>
      </c>
      <c r="Q323" s="231">
        <v>0</v>
      </c>
      <c r="R323" s="231">
        <f>Q323*H323</f>
        <v>0</v>
      </c>
      <c r="S323" s="231">
        <v>0</v>
      </c>
      <c r="T323" s="232">
        <f>S323*H323</f>
        <v>0</v>
      </c>
      <c r="U323" s="35"/>
      <c r="V323" s="35"/>
      <c r="W323" s="35"/>
      <c r="X323" s="35"/>
      <c r="Y323" s="35"/>
      <c r="Z323" s="35"/>
      <c r="AA323" s="35"/>
      <c r="AB323" s="35"/>
      <c r="AC323" s="35"/>
      <c r="AD323" s="35"/>
      <c r="AE323" s="35"/>
      <c r="AR323" s="233" t="s">
        <v>274</v>
      </c>
      <c r="AT323" s="233" t="s">
        <v>269</v>
      </c>
      <c r="AU323" s="233" t="s">
        <v>81</v>
      </c>
      <c r="AY323" s="14" t="s">
        <v>266</v>
      </c>
      <c r="BE323" s="234">
        <f>IF(N323="základní",J323,0)</f>
        <v>0</v>
      </c>
      <c r="BF323" s="234">
        <f>IF(N323="snížená",J323,0)</f>
        <v>0</v>
      </c>
      <c r="BG323" s="234">
        <f>IF(N323="zákl. přenesená",J323,0)</f>
        <v>0</v>
      </c>
      <c r="BH323" s="234">
        <f>IF(N323="sníž. přenesená",J323,0)</f>
        <v>0</v>
      </c>
      <c r="BI323" s="234">
        <f>IF(N323="nulová",J323,0)</f>
        <v>0</v>
      </c>
      <c r="BJ323" s="14" t="s">
        <v>81</v>
      </c>
      <c r="BK323" s="234">
        <f>ROUND(I323*H323,2)</f>
        <v>0</v>
      </c>
      <c r="BL323" s="14" t="s">
        <v>274</v>
      </c>
      <c r="BM323" s="233" t="s">
        <v>709</v>
      </c>
    </row>
    <row r="324" s="2" customFormat="1">
      <c r="A324" s="35"/>
      <c r="B324" s="36"/>
      <c r="C324" s="37"/>
      <c r="D324" s="235" t="s">
        <v>275</v>
      </c>
      <c r="E324" s="37"/>
      <c r="F324" s="236" t="s">
        <v>710</v>
      </c>
      <c r="G324" s="37"/>
      <c r="H324" s="37"/>
      <c r="I324" s="237"/>
      <c r="J324" s="37"/>
      <c r="K324" s="37"/>
      <c r="L324" s="41"/>
      <c r="M324" s="238"/>
      <c r="N324" s="239"/>
      <c r="O324" s="88"/>
      <c r="P324" s="88"/>
      <c r="Q324" s="88"/>
      <c r="R324" s="88"/>
      <c r="S324" s="88"/>
      <c r="T324" s="89"/>
      <c r="U324" s="35"/>
      <c r="V324" s="35"/>
      <c r="W324" s="35"/>
      <c r="X324" s="35"/>
      <c r="Y324" s="35"/>
      <c r="Z324" s="35"/>
      <c r="AA324" s="35"/>
      <c r="AB324" s="35"/>
      <c r="AC324" s="35"/>
      <c r="AD324" s="35"/>
      <c r="AE324" s="35"/>
      <c r="AT324" s="14" t="s">
        <v>275</v>
      </c>
      <c r="AU324" s="14" t="s">
        <v>81</v>
      </c>
    </row>
    <row r="325" s="2" customFormat="1" ht="66.75" customHeight="1">
      <c r="A325" s="35"/>
      <c r="B325" s="36"/>
      <c r="C325" s="222" t="s">
        <v>711</v>
      </c>
      <c r="D325" s="222" t="s">
        <v>269</v>
      </c>
      <c r="E325" s="223" t="s">
        <v>712</v>
      </c>
      <c r="F325" s="224" t="s">
        <v>713</v>
      </c>
      <c r="G325" s="225" t="s">
        <v>272</v>
      </c>
      <c r="H325" s="226">
        <v>14</v>
      </c>
      <c r="I325" s="227"/>
      <c r="J325" s="228">
        <f>ROUND(I325*H325,2)</f>
        <v>0</v>
      </c>
      <c r="K325" s="224" t="s">
        <v>273</v>
      </c>
      <c r="L325" s="41"/>
      <c r="M325" s="229" t="s">
        <v>1</v>
      </c>
      <c r="N325" s="230" t="s">
        <v>38</v>
      </c>
      <c r="O325" s="88"/>
      <c r="P325" s="231">
        <f>O325*H325</f>
        <v>0</v>
      </c>
      <c r="Q325" s="231">
        <v>0</v>
      </c>
      <c r="R325" s="231">
        <f>Q325*H325</f>
        <v>0</v>
      </c>
      <c r="S325" s="231">
        <v>0</v>
      </c>
      <c r="T325" s="232">
        <f>S325*H325</f>
        <v>0</v>
      </c>
      <c r="U325" s="35"/>
      <c r="V325" s="35"/>
      <c r="W325" s="35"/>
      <c r="X325" s="35"/>
      <c r="Y325" s="35"/>
      <c r="Z325" s="35"/>
      <c r="AA325" s="35"/>
      <c r="AB325" s="35"/>
      <c r="AC325" s="35"/>
      <c r="AD325" s="35"/>
      <c r="AE325" s="35"/>
      <c r="AR325" s="233" t="s">
        <v>274</v>
      </c>
      <c r="AT325" s="233" t="s">
        <v>269</v>
      </c>
      <c r="AU325" s="233" t="s">
        <v>81</v>
      </c>
      <c r="AY325" s="14" t="s">
        <v>266</v>
      </c>
      <c r="BE325" s="234">
        <f>IF(N325="základní",J325,0)</f>
        <v>0</v>
      </c>
      <c r="BF325" s="234">
        <f>IF(N325="snížená",J325,0)</f>
        <v>0</v>
      </c>
      <c r="BG325" s="234">
        <f>IF(N325="zákl. přenesená",J325,0)</f>
        <v>0</v>
      </c>
      <c r="BH325" s="234">
        <f>IF(N325="sníž. přenesená",J325,0)</f>
        <v>0</v>
      </c>
      <c r="BI325" s="234">
        <f>IF(N325="nulová",J325,0)</f>
        <v>0</v>
      </c>
      <c r="BJ325" s="14" t="s">
        <v>81</v>
      </c>
      <c r="BK325" s="234">
        <f>ROUND(I325*H325,2)</f>
        <v>0</v>
      </c>
      <c r="BL325" s="14" t="s">
        <v>274</v>
      </c>
      <c r="BM325" s="233" t="s">
        <v>714</v>
      </c>
    </row>
    <row r="326" s="2" customFormat="1">
      <c r="A326" s="35"/>
      <c r="B326" s="36"/>
      <c r="C326" s="37"/>
      <c r="D326" s="235" t="s">
        <v>275</v>
      </c>
      <c r="E326" s="37"/>
      <c r="F326" s="236" t="s">
        <v>715</v>
      </c>
      <c r="G326" s="37"/>
      <c r="H326" s="37"/>
      <c r="I326" s="237"/>
      <c r="J326" s="37"/>
      <c r="K326" s="37"/>
      <c r="L326" s="41"/>
      <c r="M326" s="238"/>
      <c r="N326" s="239"/>
      <c r="O326" s="88"/>
      <c r="P326" s="88"/>
      <c r="Q326" s="88"/>
      <c r="R326" s="88"/>
      <c r="S326" s="88"/>
      <c r="T326" s="89"/>
      <c r="U326" s="35"/>
      <c r="V326" s="35"/>
      <c r="W326" s="35"/>
      <c r="X326" s="35"/>
      <c r="Y326" s="35"/>
      <c r="Z326" s="35"/>
      <c r="AA326" s="35"/>
      <c r="AB326" s="35"/>
      <c r="AC326" s="35"/>
      <c r="AD326" s="35"/>
      <c r="AE326" s="35"/>
      <c r="AT326" s="14" t="s">
        <v>275</v>
      </c>
      <c r="AU326" s="14" t="s">
        <v>81</v>
      </c>
    </row>
    <row r="327" s="2" customFormat="1" ht="49.05" customHeight="1">
      <c r="A327" s="35"/>
      <c r="B327" s="36"/>
      <c r="C327" s="222" t="s">
        <v>497</v>
      </c>
      <c r="D327" s="222" t="s">
        <v>269</v>
      </c>
      <c r="E327" s="223" t="s">
        <v>716</v>
      </c>
      <c r="F327" s="224" t="s">
        <v>717</v>
      </c>
      <c r="G327" s="225" t="s">
        <v>272</v>
      </c>
      <c r="H327" s="226">
        <v>4</v>
      </c>
      <c r="I327" s="227"/>
      <c r="J327" s="228">
        <f>ROUND(I327*H327,2)</f>
        <v>0</v>
      </c>
      <c r="K327" s="224" t="s">
        <v>273</v>
      </c>
      <c r="L327" s="41"/>
      <c r="M327" s="229" t="s">
        <v>1</v>
      </c>
      <c r="N327" s="230" t="s">
        <v>38</v>
      </c>
      <c r="O327" s="88"/>
      <c r="P327" s="231">
        <f>O327*H327</f>
        <v>0</v>
      </c>
      <c r="Q327" s="231">
        <v>0</v>
      </c>
      <c r="R327" s="231">
        <f>Q327*H327</f>
        <v>0</v>
      </c>
      <c r="S327" s="231">
        <v>0</v>
      </c>
      <c r="T327" s="232">
        <f>S327*H327</f>
        <v>0</v>
      </c>
      <c r="U327" s="35"/>
      <c r="V327" s="35"/>
      <c r="W327" s="35"/>
      <c r="X327" s="35"/>
      <c r="Y327" s="35"/>
      <c r="Z327" s="35"/>
      <c r="AA327" s="35"/>
      <c r="AB327" s="35"/>
      <c r="AC327" s="35"/>
      <c r="AD327" s="35"/>
      <c r="AE327" s="35"/>
      <c r="AR327" s="233" t="s">
        <v>274</v>
      </c>
      <c r="AT327" s="233" t="s">
        <v>269</v>
      </c>
      <c r="AU327" s="233" t="s">
        <v>81</v>
      </c>
      <c r="AY327" s="14" t="s">
        <v>266</v>
      </c>
      <c r="BE327" s="234">
        <f>IF(N327="základní",J327,0)</f>
        <v>0</v>
      </c>
      <c r="BF327" s="234">
        <f>IF(N327="snížená",J327,0)</f>
        <v>0</v>
      </c>
      <c r="BG327" s="234">
        <f>IF(N327="zákl. přenesená",J327,0)</f>
        <v>0</v>
      </c>
      <c r="BH327" s="234">
        <f>IF(N327="sníž. přenesená",J327,0)</f>
        <v>0</v>
      </c>
      <c r="BI327" s="234">
        <f>IF(N327="nulová",J327,0)</f>
        <v>0</v>
      </c>
      <c r="BJ327" s="14" t="s">
        <v>81</v>
      </c>
      <c r="BK327" s="234">
        <f>ROUND(I327*H327,2)</f>
        <v>0</v>
      </c>
      <c r="BL327" s="14" t="s">
        <v>274</v>
      </c>
      <c r="BM327" s="233" t="s">
        <v>718</v>
      </c>
    </row>
    <row r="328" s="2" customFormat="1">
      <c r="A328" s="35"/>
      <c r="B328" s="36"/>
      <c r="C328" s="37"/>
      <c r="D328" s="235" t="s">
        <v>275</v>
      </c>
      <c r="E328" s="37"/>
      <c r="F328" s="236" t="s">
        <v>702</v>
      </c>
      <c r="G328" s="37"/>
      <c r="H328" s="37"/>
      <c r="I328" s="237"/>
      <c r="J328" s="37"/>
      <c r="K328" s="37"/>
      <c r="L328" s="41"/>
      <c r="M328" s="238"/>
      <c r="N328" s="239"/>
      <c r="O328" s="88"/>
      <c r="P328" s="88"/>
      <c r="Q328" s="88"/>
      <c r="R328" s="88"/>
      <c r="S328" s="88"/>
      <c r="T328" s="89"/>
      <c r="U328" s="35"/>
      <c r="V328" s="35"/>
      <c r="W328" s="35"/>
      <c r="X328" s="35"/>
      <c r="Y328" s="35"/>
      <c r="Z328" s="35"/>
      <c r="AA328" s="35"/>
      <c r="AB328" s="35"/>
      <c r="AC328" s="35"/>
      <c r="AD328" s="35"/>
      <c r="AE328" s="35"/>
      <c r="AT328" s="14" t="s">
        <v>275</v>
      </c>
      <c r="AU328" s="14" t="s">
        <v>81</v>
      </c>
    </row>
    <row r="329" s="2" customFormat="1" ht="62.7" customHeight="1">
      <c r="A329" s="35"/>
      <c r="B329" s="36"/>
      <c r="C329" s="222" t="s">
        <v>719</v>
      </c>
      <c r="D329" s="222" t="s">
        <v>269</v>
      </c>
      <c r="E329" s="223" t="s">
        <v>720</v>
      </c>
      <c r="F329" s="224" t="s">
        <v>721</v>
      </c>
      <c r="G329" s="225" t="s">
        <v>272</v>
      </c>
      <c r="H329" s="226">
        <v>4</v>
      </c>
      <c r="I329" s="227"/>
      <c r="J329" s="228">
        <f>ROUND(I329*H329,2)</f>
        <v>0</v>
      </c>
      <c r="K329" s="224" t="s">
        <v>273</v>
      </c>
      <c r="L329" s="41"/>
      <c r="M329" s="229" t="s">
        <v>1</v>
      </c>
      <c r="N329" s="230" t="s">
        <v>38</v>
      </c>
      <c r="O329" s="88"/>
      <c r="P329" s="231">
        <f>O329*H329</f>
        <v>0</v>
      </c>
      <c r="Q329" s="231">
        <v>0</v>
      </c>
      <c r="R329" s="231">
        <f>Q329*H329</f>
        <v>0</v>
      </c>
      <c r="S329" s="231">
        <v>0</v>
      </c>
      <c r="T329" s="232">
        <f>S329*H329</f>
        <v>0</v>
      </c>
      <c r="U329" s="35"/>
      <c r="V329" s="35"/>
      <c r="W329" s="35"/>
      <c r="X329" s="35"/>
      <c r="Y329" s="35"/>
      <c r="Z329" s="35"/>
      <c r="AA329" s="35"/>
      <c r="AB329" s="35"/>
      <c r="AC329" s="35"/>
      <c r="AD329" s="35"/>
      <c r="AE329" s="35"/>
      <c r="AR329" s="233" t="s">
        <v>274</v>
      </c>
      <c r="AT329" s="233" t="s">
        <v>269</v>
      </c>
      <c r="AU329" s="233" t="s">
        <v>81</v>
      </c>
      <c r="AY329" s="14" t="s">
        <v>266</v>
      </c>
      <c r="BE329" s="234">
        <f>IF(N329="základní",J329,0)</f>
        <v>0</v>
      </c>
      <c r="BF329" s="234">
        <f>IF(N329="snížená",J329,0)</f>
        <v>0</v>
      </c>
      <c r="BG329" s="234">
        <f>IF(N329="zákl. přenesená",J329,0)</f>
        <v>0</v>
      </c>
      <c r="BH329" s="234">
        <f>IF(N329="sníž. přenesená",J329,0)</f>
        <v>0</v>
      </c>
      <c r="BI329" s="234">
        <f>IF(N329="nulová",J329,0)</f>
        <v>0</v>
      </c>
      <c r="BJ329" s="14" t="s">
        <v>81</v>
      </c>
      <c r="BK329" s="234">
        <f>ROUND(I329*H329,2)</f>
        <v>0</v>
      </c>
      <c r="BL329" s="14" t="s">
        <v>274</v>
      </c>
      <c r="BM329" s="233" t="s">
        <v>722</v>
      </c>
    </row>
    <row r="330" s="2" customFormat="1">
      <c r="A330" s="35"/>
      <c r="B330" s="36"/>
      <c r="C330" s="37"/>
      <c r="D330" s="235" t="s">
        <v>275</v>
      </c>
      <c r="E330" s="37"/>
      <c r="F330" s="236" t="s">
        <v>702</v>
      </c>
      <c r="G330" s="37"/>
      <c r="H330" s="37"/>
      <c r="I330" s="237"/>
      <c r="J330" s="37"/>
      <c r="K330" s="37"/>
      <c r="L330" s="41"/>
      <c r="M330" s="238"/>
      <c r="N330" s="239"/>
      <c r="O330" s="88"/>
      <c r="P330" s="88"/>
      <c r="Q330" s="88"/>
      <c r="R330" s="88"/>
      <c r="S330" s="88"/>
      <c r="T330" s="89"/>
      <c r="U330" s="35"/>
      <c r="V330" s="35"/>
      <c r="W330" s="35"/>
      <c r="X330" s="35"/>
      <c r="Y330" s="35"/>
      <c r="Z330" s="35"/>
      <c r="AA330" s="35"/>
      <c r="AB330" s="35"/>
      <c r="AC330" s="35"/>
      <c r="AD330" s="35"/>
      <c r="AE330" s="35"/>
      <c r="AT330" s="14" t="s">
        <v>275</v>
      </c>
      <c r="AU330" s="14" t="s">
        <v>81</v>
      </c>
    </row>
    <row r="331" s="12" customFormat="1" ht="25.92" customHeight="1">
      <c r="A331" s="12"/>
      <c r="B331" s="208"/>
      <c r="C331" s="209"/>
      <c r="D331" s="210" t="s">
        <v>72</v>
      </c>
      <c r="E331" s="211" t="s">
        <v>723</v>
      </c>
      <c r="F331" s="211" t="s">
        <v>724</v>
      </c>
      <c r="G331" s="209"/>
      <c r="H331" s="209"/>
      <c r="I331" s="212"/>
      <c r="J331" s="213">
        <f>BK331</f>
        <v>0</v>
      </c>
      <c r="K331" s="209"/>
      <c r="L331" s="214"/>
      <c r="M331" s="215"/>
      <c r="N331" s="216"/>
      <c r="O331" s="216"/>
      <c r="P331" s="217">
        <f>P332+SUM(P333:P374)</f>
        <v>0</v>
      </c>
      <c r="Q331" s="216"/>
      <c r="R331" s="217">
        <f>R332+SUM(R333:R374)</f>
        <v>288.45472000000001</v>
      </c>
      <c r="S331" s="216"/>
      <c r="T331" s="218">
        <f>T332+SUM(T333:T374)</f>
        <v>0</v>
      </c>
      <c r="U331" s="12"/>
      <c r="V331" s="12"/>
      <c r="W331" s="12"/>
      <c r="X331" s="12"/>
      <c r="Y331" s="12"/>
      <c r="Z331" s="12"/>
      <c r="AA331" s="12"/>
      <c r="AB331" s="12"/>
      <c r="AC331" s="12"/>
      <c r="AD331" s="12"/>
      <c r="AE331" s="12"/>
      <c r="AR331" s="219" t="s">
        <v>81</v>
      </c>
      <c r="AT331" s="220" t="s">
        <v>72</v>
      </c>
      <c r="AU331" s="220" t="s">
        <v>73</v>
      </c>
      <c r="AY331" s="219" t="s">
        <v>266</v>
      </c>
      <c r="BK331" s="221">
        <f>BK332+SUM(BK333:BK374)</f>
        <v>0</v>
      </c>
    </row>
    <row r="332" s="2" customFormat="1" ht="49.05" customHeight="1">
      <c r="A332" s="35"/>
      <c r="B332" s="36"/>
      <c r="C332" s="222" t="s">
        <v>501</v>
      </c>
      <c r="D332" s="222" t="s">
        <v>269</v>
      </c>
      <c r="E332" s="223" t="s">
        <v>270</v>
      </c>
      <c r="F332" s="224" t="s">
        <v>271</v>
      </c>
      <c r="G332" s="225" t="s">
        <v>272</v>
      </c>
      <c r="H332" s="226">
        <v>40</v>
      </c>
      <c r="I332" s="227"/>
      <c r="J332" s="228">
        <f>ROUND(I332*H332,2)</f>
        <v>0</v>
      </c>
      <c r="K332" s="224" t="s">
        <v>273</v>
      </c>
      <c r="L332" s="41"/>
      <c r="M332" s="229" t="s">
        <v>1</v>
      </c>
      <c r="N332" s="230" t="s">
        <v>38</v>
      </c>
      <c r="O332" s="88"/>
      <c r="P332" s="231">
        <f>O332*H332</f>
        <v>0</v>
      </c>
      <c r="Q332" s="231">
        <v>0</v>
      </c>
      <c r="R332" s="231">
        <f>Q332*H332</f>
        <v>0</v>
      </c>
      <c r="S332" s="231">
        <v>0</v>
      </c>
      <c r="T332" s="232">
        <f>S332*H332</f>
        <v>0</v>
      </c>
      <c r="U332" s="35"/>
      <c r="V332" s="35"/>
      <c r="W332" s="35"/>
      <c r="X332" s="35"/>
      <c r="Y332" s="35"/>
      <c r="Z332" s="35"/>
      <c r="AA332" s="35"/>
      <c r="AB332" s="35"/>
      <c r="AC332" s="35"/>
      <c r="AD332" s="35"/>
      <c r="AE332" s="35"/>
      <c r="AR332" s="233" t="s">
        <v>274</v>
      </c>
      <c r="AT332" s="233" t="s">
        <v>269</v>
      </c>
      <c r="AU332" s="233" t="s">
        <v>81</v>
      </c>
      <c r="AY332" s="14" t="s">
        <v>266</v>
      </c>
      <c r="BE332" s="234">
        <f>IF(N332="základní",J332,0)</f>
        <v>0</v>
      </c>
      <c r="BF332" s="234">
        <f>IF(N332="snížená",J332,0)</f>
        <v>0</v>
      </c>
      <c r="BG332" s="234">
        <f>IF(N332="zákl. přenesená",J332,0)</f>
        <v>0</v>
      </c>
      <c r="BH332" s="234">
        <f>IF(N332="sníž. přenesená",J332,0)</f>
        <v>0</v>
      </c>
      <c r="BI332" s="234">
        <f>IF(N332="nulová",J332,0)</f>
        <v>0</v>
      </c>
      <c r="BJ332" s="14" t="s">
        <v>81</v>
      </c>
      <c r="BK332" s="234">
        <f>ROUND(I332*H332,2)</f>
        <v>0</v>
      </c>
      <c r="BL332" s="14" t="s">
        <v>274</v>
      </c>
      <c r="BM332" s="233" t="s">
        <v>725</v>
      </c>
    </row>
    <row r="333" s="2" customFormat="1">
      <c r="A333" s="35"/>
      <c r="B333" s="36"/>
      <c r="C333" s="37"/>
      <c r="D333" s="235" t="s">
        <v>275</v>
      </c>
      <c r="E333" s="37"/>
      <c r="F333" s="236" t="s">
        <v>726</v>
      </c>
      <c r="G333" s="37"/>
      <c r="H333" s="37"/>
      <c r="I333" s="237"/>
      <c r="J333" s="37"/>
      <c r="K333" s="37"/>
      <c r="L333" s="41"/>
      <c r="M333" s="238"/>
      <c r="N333" s="239"/>
      <c r="O333" s="88"/>
      <c r="P333" s="88"/>
      <c r="Q333" s="88"/>
      <c r="R333" s="88"/>
      <c r="S333" s="88"/>
      <c r="T333" s="89"/>
      <c r="U333" s="35"/>
      <c r="V333" s="35"/>
      <c r="W333" s="35"/>
      <c r="X333" s="35"/>
      <c r="Y333" s="35"/>
      <c r="Z333" s="35"/>
      <c r="AA333" s="35"/>
      <c r="AB333" s="35"/>
      <c r="AC333" s="35"/>
      <c r="AD333" s="35"/>
      <c r="AE333" s="35"/>
      <c r="AT333" s="14" t="s">
        <v>275</v>
      </c>
      <c r="AU333" s="14" t="s">
        <v>81</v>
      </c>
    </row>
    <row r="334" s="2" customFormat="1" ht="101.25" customHeight="1">
      <c r="A334" s="35"/>
      <c r="B334" s="36"/>
      <c r="C334" s="222" t="s">
        <v>727</v>
      </c>
      <c r="D334" s="222" t="s">
        <v>269</v>
      </c>
      <c r="E334" s="223" t="s">
        <v>389</v>
      </c>
      <c r="F334" s="224" t="s">
        <v>390</v>
      </c>
      <c r="G334" s="225" t="s">
        <v>279</v>
      </c>
      <c r="H334" s="226">
        <v>40</v>
      </c>
      <c r="I334" s="227"/>
      <c r="J334" s="228">
        <f>ROUND(I334*H334,2)</f>
        <v>0</v>
      </c>
      <c r="K334" s="224" t="s">
        <v>273</v>
      </c>
      <c r="L334" s="41"/>
      <c r="M334" s="229" t="s">
        <v>1</v>
      </c>
      <c r="N334" s="230" t="s">
        <v>38</v>
      </c>
      <c r="O334" s="88"/>
      <c r="P334" s="231">
        <f>O334*H334</f>
        <v>0</v>
      </c>
      <c r="Q334" s="231">
        <v>0</v>
      </c>
      <c r="R334" s="231">
        <f>Q334*H334</f>
        <v>0</v>
      </c>
      <c r="S334" s="231">
        <v>0</v>
      </c>
      <c r="T334" s="232">
        <f>S334*H334</f>
        <v>0</v>
      </c>
      <c r="U334" s="35"/>
      <c r="V334" s="35"/>
      <c r="W334" s="35"/>
      <c r="X334" s="35"/>
      <c r="Y334" s="35"/>
      <c r="Z334" s="35"/>
      <c r="AA334" s="35"/>
      <c r="AB334" s="35"/>
      <c r="AC334" s="35"/>
      <c r="AD334" s="35"/>
      <c r="AE334" s="35"/>
      <c r="AR334" s="233" t="s">
        <v>274</v>
      </c>
      <c r="AT334" s="233" t="s">
        <v>269</v>
      </c>
      <c r="AU334" s="233" t="s">
        <v>81</v>
      </c>
      <c r="AY334" s="14" t="s">
        <v>266</v>
      </c>
      <c r="BE334" s="234">
        <f>IF(N334="základní",J334,0)</f>
        <v>0</v>
      </c>
      <c r="BF334" s="234">
        <f>IF(N334="snížená",J334,0)</f>
        <v>0</v>
      </c>
      <c r="BG334" s="234">
        <f>IF(N334="zákl. přenesená",J334,0)</f>
        <v>0</v>
      </c>
      <c r="BH334" s="234">
        <f>IF(N334="sníž. přenesená",J334,0)</f>
        <v>0</v>
      </c>
      <c r="BI334" s="234">
        <f>IF(N334="nulová",J334,0)</f>
        <v>0</v>
      </c>
      <c r="BJ334" s="14" t="s">
        <v>81</v>
      </c>
      <c r="BK334" s="234">
        <f>ROUND(I334*H334,2)</f>
        <v>0</v>
      </c>
      <c r="BL334" s="14" t="s">
        <v>274</v>
      </c>
      <c r="BM334" s="233" t="s">
        <v>728</v>
      </c>
    </row>
    <row r="335" s="2" customFormat="1">
      <c r="A335" s="35"/>
      <c r="B335" s="36"/>
      <c r="C335" s="37"/>
      <c r="D335" s="235" t="s">
        <v>275</v>
      </c>
      <c r="E335" s="37"/>
      <c r="F335" s="236" t="s">
        <v>729</v>
      </c>
      <c r="G335" s="37"/>
      <c r="H335" s="37"/>
      <c r="I335" s="237"/>
      <c r="J335" s="37"/>
      <c r="K335" s="37"/>
      <c r="L335" s="41"/>
      <c r="M335" s="238"/>
      <c r="N335" s="239"/>
      <c r="O335" s="88"/>
      <c r="P335" s="88"/>
      <c r="Q335" s="88"/>
      <c r="R335" s="88"/>
      <c r="S335" s="88"/>
      <c r="T335" s="89"/>
      <c r="U335" s="35"/>
      <c r="V335" s="35"/>
      <c r="W335" s="35"/>
      <c r="X335" s="35"/>
      <c r="Y335" s="35"/>
      <c r="Z335" s="35"/>
      <c r="AA335" s="35"/>
      <c r="AB335" s="35"/>
      <c r="AC335" s="35"/>
      <c r="AD335" s="35"/>
      <c r="AE335" s="35"/>
      <c r="AT335" s="14" t="s">
        <v>275</v>
      </c>
      <c r="AU335" s="14" t="s">
        <v>81</v>
      </c>
    </row>
    <row r="336" s="2" customFormat="1" ht="111.75" customHeight="1">
      <c r="A336" s="35"/>
      <c r="B336" s="36"/>
      <c r="C336" s="222" t="s">
        <v>506</v>
      </c>
      <c r="D336" s="222" t="s">
        <v>269</v>
      </c>
      <c r="E336" s="223" t="s">
        <v>394</v>
      </c>
      <c r="F336" s="224" t="s">
        <v>395</v>
      </c>
      <c r="G336" s="225" t="s">
        <v>279</v>
      </c>
      <c r="H336" s="226">
        <v>50</v>
      </c>
      <c r="I336" s="227"/>
      <c r="J336" s="228">
        <f>ROUND(I336*H336,2)</f>
        <v>0</v>
      </c>
      <c r="K336" s="224" t="s">
        <v>273</v>
      </c>
      <c r="L336" s="41"/>
      <c r="M336" s="229" t="s">
        <v>1</v>
      </c>
      <c r="N336" s="230" t="s">
        <v>38</v>
      </c>
      <c r="O336" s="88"/>
      <c r="P336" s="231">
        <f>O336*H336</f>
        <v>0</v>
      </c>
      <c r="Q336" s="231">
        <v>0</v>
      </c>
      <c r="R336" s="231">
        <f>Q336*H336</f>
        <v>0</v>
      </c>
      <c r="S336" s="231">
        <v>0</v>
      </c>
      <c r="T336" s="232">
        <f>S336*H336</f>
        <v>0</v>
      </c>
      <c r="U336" s="35"/>
      <c r="V336" s="35"/>
      <c r="W336" s="35"/>
      <c r="X336" s="35"/>
      <c r="Y336" s="35"/>
      <c r="Z336" s="35"/>
      <c r="AA336" s="35"/>
      <c r="AB336" s="35"/>
      <c r="AC336" s="35"/>
      <c r="AD336" s="35"/>
      <c r="AE336" s="35"/>
      <c r="AR336" s="233" t="s">
        <v>274</v>
      </c>
      <c r="AT336" s="233" t="s">
        <v>269</v>
      </c>
      <c r="AU336" s="233" t="s">
        <v>81</v>
      </c>
      <c r="AY336" s="14" t="s">
        <v>266</v>
      </c>
      <c r="BE336" s="234">
        <f>IF(N336="základní",J336,0)</f>
        <v>0</v>
      </c>
      <c r="BF336" s="234">
        <f>IF(N336="snížená",J336,0)</f>
        <v>0</v>
      </c>
      <c r="BG336" s="234">
        <f>IF(N336="zákl. přenesená",J336,0)</f>
        <v>0</v>
      </c>
      <c r="BH336" s="234">
        <f>IF(N336="sníž. přenesená",J336,0)</f>
        <v>0</v>
      </c>
      <c r="BI336" s="234">
        <f>IF(N336="nulová",J336,0)</f>
        <v>0</v>
      </c>
      <c r="BJ336" s="14" t="s">
        <v>81</v>
      </c>
      <c r="BK336" s="234">
        <f>ROUND(I336*H336,2)</f>
        <v>0</v>
      </c>
      <c r="BL336" s="14" t="s">
        <v>274</v>
      </c>
      <c r="BM336" s="233" t="s">
        <v>730</v>
      </c>
    </row>
    <row r="337" s="2" customFormat="1">
      <c r="A337" s="35"/>
      <c r="B337" s="36"/>
      <c r="C337" s="37"/>
      <c r="D337" s="235" t="s">
        <v>275</v>
      </c>
      <c r="E337" s="37"/>
      <c r="F337" s="236" t="s">
        <v>731</v>
      </c>
      <c r="G337" s="37"/>
      <c r="H337" s="37"/>
      <c r="I337" s="237"/>
      <c r="J337" s="37"/>
      <c r="K337" s="37"/>
      <c r="L337" s="41"/>
      <c r="M337" s="238"/>
      <c r="N337" s="239"/>
      <c r="O337" s="88"/>
      <c r="P337" s="88"/>
      <c r="Q337" s="88"/>
      <c r="R337" s="88"/>
      <c r="S337" s="88"/>
      <c r="T337" s="89"/>
      <c r="U337" s="35"/>
      <c r="V337" s="35"/>
      <c r="W337" s="35"/>
      <c r="X337" s="35"/>
      <c r="Y337" s="35"/>
      <c r="Z337" s="35"/>
      <c r="AA337" s="35"/>
      <c r="AB337" s="35"/>
      <c r="AC337" s="35"/>
      <c r="AD337" s="35"/>
      <c r="AE337" s="35"/>
      <c r="AT337" s="14" t="s">
        <v>275</v>
      </c>
      <c r="AU337" s="14" t="s">
        <v>81</v>
      </c>
    </row>
    <row r="338" s="2" customFormat="1" ht="111.75" customHeight="1">
      <c r="A338" s="35"/>
      <c r="B338" s="36"/>
      <c r="C338" s="222" t="s">
        <v>732</v>
      </c>
      <c r="D338" s="222" t="s">
        <v>269</v>
      </c>
      <c r="E338" s="223" t="s">
        <v>394</v>
      </c>
      <c r="F338" s="224" t="s">
        <v>395</v>
      </c>
      <c r="G338" s="225" t="s">
        <v>279</v>
      </c>
      <c r="H338" s="226">
        <v>50</v>
      </c>
      <c r="I338" s="227"/>
      <c r="J338" s="228">
        <f>ROUND(I338*H338,2)</f>
        <v>0</v>
      </c>
      <c r="K338" s="224" t="s">
        <v>273</v>
      </c>
      <c r="L338" s="41"/>
      <c r="M338" s="229" t="s">
        <v>1</v>
      </c>
      <c r="N338" s="230" t="s">
        <v>38</v>
      </c>
      <c r="O338" s="88"/>
      <c r="P338" s="231">
        <f>O338*H338</f>
        <v>0</v>
      </c>
      <c r="Q338" s="231">
        <v>0</v>
      </c>
      <c r="R338" s="231">
        <f>Q338*H338</f>
        <v>0</v>
      </c>
      <c r="S338" s="231">
        <v>0</v>
      </c>
      <c r="T338" s="232">
        <f>S338*H338</f>
        <v>0</v>
      </c>
      <c r="U338" s="35"/>
      <c r="V338" s="35"/>
      <c r="W338" s="35"/>
      <c r="X338" s="35"/>
      <c r="Y338" s="35"/>
      <c r="Z338" s="35"/>
      <c r="AA338" s="35"/>
      <c r="AB338" s="35"/>
      <c r="AC338" s="35"/>
      <c r="AD338" s="35"/>
      <c r="AE338" s="35"/>
      <c r="AR338" s="233" t="s">
        <v>274</v>
      </c>
      <c r="AT338" s="233" t="s">
        <v>269</v>
      </c>
      <c r="AU338" s="233" t="s">
        <v>81</v>
      </c>
      <c r="AY338" s="14" t="s">
        <v>266</v>
      </c>
      <c r="BE338" s="234">
        <f>IF(N338="základní",J338,0)</f>
        <v>0</v>
      </c>
      <c r="BF338" s="234">
        <f>IF(N338="snížená",J338,0)</f>
        <v>0</v>
      </c>
      <c r="BG338" s="234">
        <f>IF(N338="zákl. přenesená",J338,0)</f>
        <v>0</v>
      </c>
      <c r="BH338" s="234">
        <f>IF(N338="sníž. přenesená",J338,0)</f>
        <v>0</v>
      </c>
      <c r="BI338" s="234">
        <f>IF(N338="nulová",J338,0)</f>
        <v>0</v>
      </c>
      <c r="BJ338" s="14" t="s">
        <v>81</v>
      </c>
      <c r="BK338" s="234">
        <f>ROUND(I338*H338,2)</f>
        <v>0</v>
      </c>
      <c r="BL338" s="14" t="s">
        <v>274</v>
      </c>
      <c r="BM338" s="233" t="s">
        <v>733</v>
      </c>
    </row>
    <row r="339" s="2" customFormat="1">
      <c r="A339" s="35"/>
      <c r="B339" s="36"/>
      <c r="C339" s="37"/>
      <c r="D339" s="235" t="s">
        <v>275</v>
      </c>
      <c r="E339" s="37"/>
      <c r="F339" s="236" t="s">
        <v>734</v>
      </c>
      <c r="G339" s="37"/>
      <c r="H339" s="37"/>
      <c r="I339" s="237"/>
      <c r="J339" s="37"/>
      <c r="K339" s="37"/>
      <c r="L339" s="41"/>
      <c r="M339" s="238"/>
      <c r="N339" s="239"/>
      <c r="O339" s="88"/>
      <c r="P339" s="88"/>
      <c r="Q339" s="88"/>
      <c r="R339" s="88"/>
      <c r="S339" s="88"/>
      <c r="T339" s="89"/>
      <c r="U339" s="35"/>
      <c r="V339" s="35"/>
      <c r="W339" s="35"/>
      <c r="X339" s="35"/>
      <c r="Y339" s="35"/>
      <c r="Z339" s="35"/>
      <c r="AA339" s="35"/>
      <c r="AB339" s="35"/>
      <c r="AC339" s="35"/>
      <c r="AD339" s="35"/>
      <c r="AE339" s="35"/>
      <c r="AT339" s="14" t="s">
        <v>275</v>
      </c>
      <c r="AU339" s="14" t="s">
        <v>81</v>
      </c>
    </row>
    <row r="340" s="2" customFormat="1" ht="114.9" customHeight="1">
      <c r="A340" s="35"/>
      <c r="B340" s="36"/>
      <c r="C340" s="222" t="s">
        <v>509</v>
      </c>
      <c r="D340" s="222" t="s">
        <v>269</v>
      </c>
      <c r="E340" s="223" t="s">
        <v>735</v>
      </c>
      <c r="F340" s="224" t="s">
        <v>736</v>
      </c>
      <c r="G340" s="225" t="s">
        <v>279</v>
      </c>
      <c r="H340" s="226">
        <v>1082</v>
      </c>
      <c r="I340" s="227"/>
      <c r="J340" s="228">
        <f>ROUND(I340*H340,2)</f>
        <v>0</v>
      </c>
      <c r="K340" s="224" t="s">
        <v>273</v>
      </c>
      <c r="L340" s="41"/>
      <c r="M340" s="229" t="s">
        <v>1</v>
      </c>
      <c r="N340" s="230" t="s">
        <v>38</v>
      </c>
      <c r="O340" s="88"/>
      <c r="P340" s="231">
        <f>O340*H340</f>
        <v>0</v>
      </c>
      <c r="Q340" s="231">
        <v>0</v>
      </c>
      <c r="R340" s="231">
        <f>Q340*H340</f>
        <v>0</v>
      </c>
      <c r="S340" s="231">
        <v>0</v>
      </c>
      <c r="T340" s="232">
        <f>S340*H340</f>
        <v>0</v>
      </c>
      <c r="U340" s="35"/>
      <c r="V340" s="35"/>
      <c r="W340" s="35"/>
      <c r="X340" s="35"/>
      <c r="Y340" s="35"/>
      <c r="Z340" s="35"/>
      <c r="AA340" s="35"/>
      <c r="AB340" s="35"/>
      <c r="AC340" s="35"/>
      <c r="AD340" s="35"/>
      <c r="AE340" s="35"/>
      <c r="AR340" s="233" t="s">
        <v>274</v>
      </c>
      <c r="AT340" s="233" t="s">
        <v>269</v>
      </c>
      <c r="AU340" s="233" t="s">
        <v>81</v>
      </c>
      <c r="AY340" s="14" t="s">
        <v>266</v>
      </c>
      <c r="BE340" s="234">
        <f>IF(N340="základní",J340,0)</f>
        <v>0</v>
      </c>
      <c r="BF340" s="234">
        <f>IF(N340="snížená",J340,0)</f>
        <v>0</v>
      </c>
      <c r="BG340" s="234">
        <f>IF(N340="zákl. přenesená",J340,0)</f>
        <v>0</v>
      </c>
      <c r="BH340" s="234">
        <f>IF(N340="sníž. přenesená",J340,0)</f>
        <v>0</v>
      </c>
      <c r="BI340" s="234">
        <f>IF(N340="nulová",J340,0)</f>
        <v>0</v>
      </c>
      <c r="BJ340" s="14" t="s">
        <v>81</v>
      </c>
      <c r="BK340" s="234">
        <f>ROUND(I340*H340,2)</f>
        <v>0</v>
      </c>
      <c r="BL340" s="14" t="s">
        <v>274</v>
      </c>
      <c r="BM340" s="233" t="s">
        <v>737</v>
      </c>
    </row>
    <row r="341" s="2" customFormat="1">
      <c r="A341" s="35"/>
      <c r="B341" s="36"/>
      <c r="C341" s="37"/>
      <c r="D341" s="235" t="s">
        <v>275</v>
      </c>
      <c r="E341" s="37"/>
      <c r="F341" s="236" t="s">
        <v>738</v>
      </c>
      <c r="G341" s="37"/>
      <c r="H341" s="37"/>
      <c r="I341" s="237"/>
      <c r="J341" s="37"/>
      <c r="K341" s="37"/>
      <c r="L341" s="41"/>
      <c r="M341" s="238"/>
      <c r="N341" s="239"/>
      <c r="O341" s="88"/>
      <c r="P341" s="88"/>
      <c r="Q341" s="88"/>
      <c r="R341" s="88"/>
      <c r="S341" s="88"/>
      <c r="T341" s="89"/>
      <c r="U341" s="35"/>
      <c r="V341" s="35"/>
      <c r="W341" s="35"/>
      <c r="X341" s="35"/>
      <c r="Y341" s="35"/>
      <c r="Z341" s="35"/>
      <c r="AA341" s="35"/>
      <c r="AB341" s="35"/>
      <c r="AC341" s="35"/>
      <c r="AD341" s="35"/>
      <c r="AE341" s="35"/>
      <c r="AT341" s="14" t="s">
        <v>275</v>
      </c>
      <c r="AU341" s="14" t="s">
        <v>81</v>
      </c>
    </row>
    <row r="342" s="2" customFormat="1" ht="78" customHeight="1">
      <c r="A342" s="35"/>
      <c r="B342" s="36"/>
      <c r="C342" s="222" t="s">
        <v>739</v>
      </c>
      <c r="D342" s="222" t="s">
        <v>269</v>
      </c>
      <c r="E342" s="223" t="s">
        <v>357</v>
      </c>
      <c r="F342" s="224" t="s">
        <v>358</v>
      </c>
      <c r="G342" s="225" t="s">
        <v>272</v>
      </c>
      <c r="H342" s="226">
        <v>100</v>
      </c>
      <c r="I342" s="227"/>
      <c r="J342" s="228">
        <f>ROUND(I342*H342,2)</f>
        <v>0</v>
      </c>
      <c r="K342" s="224" t="s">
        <v>273</v>
      </c>
      <c r="L342" s="41"/>
      <c r="M342" s="229" t="s">
        <v>1</v>
      </c>
      <c r="N342" s="230" t="s">
        <v>38</v>
      </c>
      <c r="O342" s="88"/>
      <c r="P342" s="231">
        <f>O342*H342</f>
        <v>0</v>
      </c>
      <c r="Q342" s="231">
        <v>0</v>
      </c>
      <c r="R342" s="231">
        <f>Q342*H342</f>
        <v>0</v>
      </c>
      <c r="S342" s="231">
        <v>0</v>
      </c>
      <c r="T342" s="232">
        <f>S342*H342</f>
        <v>0</v>
      </c>
      <c r="U342" s="35"/>
      <c r="V342" s="35"/>
      <c r="W342" s="35"/>
      <c r="X342" s="35"/>
      <c r="Y342" s="35"/>
      <c r="Z342" s="35"/>
      <c r="AA342" s="35"/>
      <c r="AB342" s="35"/>
      <c r="AC342" s="35"/>
      <c r="AD342" s="35"/>
      <c r="AE342" s="35"/>
      <c r="AR342" s="233" t="s">
        <v>274</v>
      </c>
      <c r="AT342" s="233" t="s">
        <v>269</v>
      </c>
      <c r="AU342" s="233" t="s">
        <v>81</v>
      </c>
      <c r="AY342" s="14" t="s">
        <v>266</v>
      </c>
      <c r="BE342" s="234">
        <f>IF(N342="základní",J342,0)</f>
        <v>0</v>
      </c>
      <c r="BF342" s="234">
        <f>IF(N342="snížená",J342,0)</f>
        <v>0</v>
      </c>
      <c r="BG342" s="234">
        <f>IF(N342="zákl. přenesená",J342,0)</f>
        <v>0</v>
      </c>
      <c r="BH342" s="234">
        <f>IF(N342="sníž. přenesená",J342,0)</f>
        <v>0</v>
      </c>
      <c r="BI342" s="234">
        <f>IF(N342="nulová",J342,0)</f>
        <v>0</v>
      </c>
      <c r="BJ342" s="14" t="s">
        <v>81</v>
      </c>
      <c r="BK342" s="234">
        <f>ROUND(I342*H342,2)</f>
        <v>0</v>
      </c>
      <c r="BL342" s="14" t="s">
        <v>274</v>
      </c>
      <c r="BM342" s="233" t="s">
        <v>740</v>
      </c>
    </row>
    <row r="343" s="2" customFormat="1">
      <c r="A343" s="35"/>
      <c r="B343" s="36"/>
      <c r="C343" s="37"/>
      <c r="D343" s="235" t="s">
        <v>275</v>
      </c>
      <c r="E343" s="37"/>
      <c r="F343" s="236" t="s">
        <v>741</v>
      </c>
      <c r="G343" s="37"/>
      <c r="H343" s="37"/>
      <c r="I343" s="237"/>
      <c r="J343" s="37"/>
      <c r="K343" s="37"/>
      <c r="L343" s="41"/>
      <c r="M343" s="238"/>
      <c r="N343" s="239"/>
      <c r="O343" s="88"/>
      <c r="P343" s="88"/>
      <c r="Q343" s="88"/>
      <c r="R343" s="88"/>
      <c r="S343" s="88"/>
      <c r="T343" s="89"/>
      <c r="U343" s="35"/>
      <c r="V343" s="35"/>
      <c r="W343" s="35"/>
      <c r="X343" s="35"/>
      <c r="Y343" s="35"/>
      <c r="Z343" s="35"/>
      <c r="AA343" s="35"/>
      <c r="AB343" s="35"/>
      <c r="AC343" s="35"/>
      <c r="AD343" s="35"/>
      <c r="AE343" s="35"/>
      <c r="AT343" s="14" t="s">
        <v>275</v>
      </c>
      <c r="AU343" s="14" t="s">
        <v>81</v>
      </c>
    </row>
    <row r="344" s="2" customFormat="1" ht="114.9" customHeight="1">
      <c r="A344" s="35"/>
      <c r="B344" s="36"/>
      <c r="C344" s="222" t="s">
        <v>514</v>
      </c>
      <c r="D344" s="222" t="s">
        <v>269</v>
      </c>
      <c r="E344" s="223" t="s">
        <v>472</v>
      </c>
      <c r="F344" s="224" t="s">
        <v>473</v>
      </c>
      <c r="G344" s="225" t="s">
        <v>474</v>
      </c>
      <c r="H344" s="226">
        <v>46</v>
      </c>
      <c r="I344" s="227"/>
      <c r="J344" s="228">
        <f>ROUND(I344*H344,2)</f>
        <v>0</v>
      </c>
      <c r="K344" s="224" t="s">
        <v>273</v>
      </c>
      <c r="L344" s="41"/>
      <c r="M344" s="229" t="s">
        <v>1</v>
      </c>
      <c r="N344" s="230" t="s">
        <v>38</v>
      </c>
      <c r="O344" s="88"/>
      <c r="P344" s="231">
        <f>O344*H344</f>
        <v>0</v>
      </c>
      <c r="Q344" s="231">
        <v>0</v>
      </c>
      <c r="R344" s="231">
        <f>Q344*H344</f>
        <v>0</v>
      </c>
      <c r="S344" s="231">
        <v>0</v>
      </c>
      <c r="T344" s="232">
        <f>S344*H344</f>
        <v>0</v>
      </c>
      <c r="U344" s="35"/>
      <c r="V344" s="35"/>
      <c r="W344" s="35"/>
      <c r="X344" s="35"/>
      <c r="Y344" s="35"/>
      <c r="Z344" s="35"/>
      <c r="AA344" s="35"/>
      <c r="AB344" s="35"/>
      <c r="AC344" s="35"/>
      <c r="AD344" s="35"/>
      <c r="AE344" s="35"/>
      <c r="AR344" s="233" t="s">
        <v>274</v>
      </c>
      <c r="AT344" s="233" t="s">
        <v>269</v>
      </c>
      <c r="AU344" s="233" t="s">
        <v>81</v>
      </c>
      <c r="AY344" s="14" t="s">
        <v>266</v>
      </c>
      <c r="BE344" s="234">
        <f>IF(N344="základní",J344,0)</f>
        <v>0</v>
      </c>
      <c r="BF344" s="234">
        <f>IF(N344="snížená",J344,0)</f>
        <v>0</v>
      </c>
      <c r="BG344" s="234">
        <f>IF(N344="zákl. přenesená",J344,0)</f>
        <v>0</v>
      </c>
      <c r="BH344" s="234">
        <f>IF(N344="sníž. přenesená",J344,0)</f>
        <v>0</v>
      </c>
      <c r="BI344" s="234">
        <f>IF(N344="nulová",J344,0)</f>
        <v>0</v>
      </c>
      <c r="BJ344" s="14" t="s">
        <v>81</v>
      </c>
      <c r="BK344" s="234">
        <f>ROUND(I344*H344,2)</f>
        <v>0</v>
      </c>
      <c r="BL344" s="14" t="s">
        <v>274</v>
      </c>
      <c r="BM344" s="233" t="s">
        <v>742</v>
      </c>
    </row>
    <row r="345" s="2" customFormat="1">
      <c r="A345" s="35"/>
      <c r="B345" s="36"/>
      <c r="C345" s="37"/>
      <c r="D345" s="235" t="s">
        <v>275</v>
      </c>
      <c r="E345" s="37"/>
      <c r="F345" s="236" t="s">
        <v>743</v>
      </c>
      <c r="G345" s="37"/>
      <c r="H345" s="37"/>
      <c r="I345" s="237"/>
      <c r="J345" s="37"/>
      <c r="K345" s="37"/>
      <c r="L345" s="41"/>
      <c r="M345" s="238"/>
      <c r="N345" s="239"/>
      <c r="O345" s="88"/>
      <c r="P345" s="88"/>
      <c r="Q345" s="88"/>
      <c r="R345" s="88"/>
      <c r="S345" s="88"/>
      <c r="T345" s="89"/>
      <c r="U345" s="35"/>
      <c r="V345" s="35"/>
      <c r="W345" s="35"/>
      <c r="X345" s="35"/>
      <c r="Y345" s="35"/>
      <c r="Z345" s="35"/>
      <c r="AA345" s="35"/>
      <c r="AB345" s="35"/>
      <c r="AC345" s="35"/>
      <c r="AD345" s="35"/>
      <c r="AE345" s="35"/>
      <c r="AT345" s="14" t="s">
        <v>275</v>
      </c>
      <c r="AU345" s="14" t="s">
        <v>81</v>
      </c>
    </row>
    <row r="346" s="2" customFormat="1" ht="90" customHeight="1">
      <c r="A346" s="35"/>
      <c r="B346" s="36"/>
      <c r="C346" s="222" t="s">
        <v>744</v>
      </c>
      <c r="D346" s="222" t="s">
        <v>269</v>
      </c>
      <c r="E346" s="223" t="s">
        <v>478</v>
      </c>
      <c r="F346" s="224" t="s">
        <v>479</v>
      </c>
      <c r="G346" s="225" t="s">
        <v>474</v>
      </c>
      <c r="H346" s="226">
        <v>12</v>
      </c>
      <c r="I346" s="227"/>
      <c r="J346" s="228">
        <f>ROUND(I346*H346,2)</f>
        <v>0</v>
      </c>
      <c r="K346" s="224" t="s">
        <v>273</v>
      </c>
      <c r="L346" s="41"/>
      <c r="M346" s="229" t="s">
        <v>1</v>
      </c>
      <c r="N346" s="230" t="s">
        <v>38</v>
      </c>
      <c r="O346" s="88"/>
      <c r="P346" s="231">
        <f>O346*H346</f>
        <v>0</v>
      </c>
      <c r="Q346" s="231">
        <v>0</v>
      </c>
      <c r="R346" s="231">
        <f>Q346*H346</f>
        <v>0</v>
      </c>
      <c r="S346" s="231">
        <v>0</v>
      </c>
      <c r="T346" s="232">
        <f>S346*H346</f>
        <v>0</v>
      </c>
      <c r="U346" s="35"/>
      <c r="V346" s="35"/>
      <c r="W346" s="35"/>
      <c r="X346" s="35"/>
      <c r="Y346" s="35"/>
      <c r="Z346" s="35"/>
      <c r="AA346" s="35"/>
      <c r="AB346" s="35"/>
      <c r="AC346" s="35"/>
      <c r="AD346" s="35"/>
      <c r="AE346" s="35"/>
      <c r="AR346" s="233" t="s">
        <v>274</v>
      </c>
      <c r="AT346" s="233" t="s">
        <v>269</v>
      </c>
      <c r="AU346" s="233" t="s">
        <v>81</v>
      </c>
      <c r="AY346" s="14" t="s">
        <v>266</v>
      </c>
      <c r="BE346" s="234">
        <f>IF(N346="základní",J346,0)</f>
        <v>0</v>
      </c>
      <c r="BF346" s="234">
        <f>IF(N346="snížená",J346,0)</f>
        <v>0</v>
      </c>
      <c r="BG346" s="234">
        <f>IF(N346="zákl. přenesená",J346,0)</f>
        <v>0</v>
      </c>
      <c r="BH346" s="234">
        <f>IF(N346="sníž. přenesená",J346,0)</f>
        <v>0</v>
      </c>
      <c r="BI346" s="234">
        <f>IF(N346="nulová",J346,0)</f>
        <v>0</v>
      </c>
      <c r="BJ346" s="14" t="s">
        <v>81</v>
      </c>
      <c r="BK346" s="234">
        <f>ROUND(I346*H346,2)</f>
        <v>0</v>
      </c>
      <c r="BL346" s="14" t="s">
        <v>274</v>
      </c>
      <c r="BM346" s="233" t="s">
        <v>745</v>
      </c>
    </row>
    <row r="347" s="2" customFormat="1">
      <c r="A347" s="35"/>
      <c r="B347" s="36"/>
      <c r="C347" s="37"/>
      <c r="D347" s="235" t="s">
        <v>275</v>
      </c>
      <c r="E347" s="37"/>
      <c r="F347" s="236" t="s">
        <v>746</v>
      </c>
      <c r="G347" s="37"/>
      <c r="H347" s="37"/>
      <c r="I347" s="237"/>
      <c r="J347" s="37"/>
      <c r="K347" s="37"/>
      <c r="L347" s="41"/>
      <c r="M347" s="238"/>
      <c r="N347" s="239"/>
      <c r="O347" s="88"/>
      <c r="P347" s="88"/>
      <c r="Q347" s="88"/>
      <c r="R347" s="88"/>
      <c r="S347" s="88"/>
      <c r="T347" s="89"/>
      <c r="U347" s="35"/>
      <c r="V347" s="35"/>
      <c r="W347" s="35"/>
      <c r="X347" s="35"/>
      <c r="Y347" s="35"/>
      <c r="Z347" s="35"/>
      <c r="AA347" s="35"/>
      <c r="AB347" s="35"/>
      <c r="AC347" s="35"/>
      <c r="AD347" s="35"/>
      <c r="AE347" s="35"/>
      <c r="AT347" s="14" t="s">
        <v>275</v>
      </c>
      <c r="AU347" s="14" t="s">
        <v>81</v>
      </c>
    </row>
    <row r="348" s="2" customFormat="1" ht="90" customHeight="1">
      <c r="A348" s="35"/>
      <c r="B348" s="36"/>
      <c r="C348" s="222" t="s">
        <v>517</v>
      </c>
      <c r="D348" s="222" t="s">
        <v>269</v>
      </c>
      <c r="E348" s="223" t="s">
        <v>482</v>
      </c>
      <c r="F348" s="224" t="s">
        <v>483</v>
      </c>
      <c r="G348" s="225" t="s">
        <v>279</v>
      </c>
      <c r="H348" s="226">
        <v>1800</v>
      </c>
      <c r="I348" s="227"/>
      <c r="J348" s="228">
        <f>ROUND(I348*H348,2)</f>
        <v>0</v>
      </c>
      <c r="K348" s="224" t="s">
        <v>273</v>
      </c>
      <c r="L348" s="41"/>
      <c r="M348" s="229" t="s">
        <v>1</v>
      </c>
      <c r="N348" s="230" t="s">
        <v>38</v>
      </c>
      <c r="O348" s="88"/>
      <c r="P348" s="231">
        <f>O348*H348</f>
        <v>0</v>
      </c>
      <c r="Q348" s="231">
        <v>0</v>
      </c>
      <c r="R348" s="231">
        <f>Q348*H348</f>
        <v>0</v>
      </c>
      <c r="S348" s="231">
        <v>0</v>
      </c>
      <c r="T348" s="232">
        <f>S348*H348</f>
        <v>0</v>
      </c>
      <c r="U348" s="35"/>
      <c r="V348" s="35"/>
      <c r="W348" s="35"/>
      <c r="X348" s="35"/>
      <c r="Y348" s="35"/>
      <c r="Z348" s="35"/>
      <c r="AA348" s="35"/>
      <c r="AB348" s="35"/>
      <c r="AC348" s="35"/>
      <c r="AD348" s="35"/>
      <c r="AE348" s="35"/>
      <c r="AR348" s="233" t="s">
        <v>274</v>
      </c>
      <c r="AT348" s="233" t="s">
        <v>269</v>
      </c>
      <c r="AU348" s="233" t="s">
        <v>81</v>
      </c>
      <c r="AY348" s="14" t="s">
        <v>266</v>
      </c>
      <c r="BE348" s="234">
        <f>IF(N348="základní",J348,0)</f>
        <v>0</v>
      </c>
      <c r="BF348" s="234">
        <f>IF(N348="snížená",J348,0)</f>
        <v>0</v>
      </c>
      <c r="BG348" s="234">
        <f>IF(N348="zákl. přenesená",J348,0)</f>
        <v>0</v>
      </c>
      <c r="BH348" s="234">
        <f>IF(N348="sníž. přenesená",J348,0)</f>
        <v>0</v>
      </c>
      <c r="BI348" s="234">
        <f>IF(N348="nulová",J348,0)</f>
        <v>0</v>
      </c>
      <c r="BJ348" s="14" t="s">
        <v>81</v>
      </c>
      <c r="BK348" s="234">
        <f>ROUND(I348*H348,2)</f>
        <v>0</v>
      </c>
      <c r="BL348" s="14" t="s">
        <v>274</v>
      </c>
      <c r="BM348" s="233" t="s">
        <v>747</v>
      </c>
    </row>
    <row r="349" s="2" customFormat="1">
      <c r="A349" s="35"/>
      <c r="B349" s="36"/>
      <c r="C349" s="37"/>
      <c r="D349" s="235" t="s">
        <v>275</v>
      </c>
      <c r="E349" s="37"/>
      <c r="F349" s="236" t="s">
        <v>485</v>
      </c>
      <c r="G349" s="37"/>
      <c r="H349" s="37"/>
      <c r="I349" s="237"/>
      <c r="J349" s="37"/>
      <c r="K349" s="37"/>
      <c r="L349" s="41"/>
      <c r="M349" s="238"/>
      <c r="N349" s="239"/>
      <c r="O349" s="88"/>
      <c r="P349" s="88"/>
      <c r="Q349" s="88"/>
      <c r="R349" s="88"/>
      <c r="S349" s="88"/>
      <c r="T349" s="89"/>
      <c r="U349" s="35"/>
      <c r="V349" s="35"/>
      <c r="W349" s="35"/>
      <c r="X349" s="35"/>
      <c r="Y349" s="35"/>
      <c r="Z349" s="35"/>
      <c r="AA349" s="35"/>
      <c r="AB349" s="35"/>
      <c r="AC349" s="35"/>
      <c r="AD349" s="35"/>
      <c r="AE349" s="35"/>
      <c r="AT349" s="14" t="s">
        <v>275</v>
      </c>
      <c r="AU349" s="14" t="s">
        <v>81</v>
      </c>
    </row>
    <row r="350" s="2" customFormat="1" ht="90" customHeight="1">
      <c r="A350" s="35"/>
      <c r="B350" s="36"/>
      <c r="C350" s="222" t="s">
        <v>748</v>
      </c>
      <c r="D350" s="222" t="s">
        <v>269</v>
      </c>
      <c r="E350" s="223" t="s">
        <v>487</v>
      </c>
      <c r="F350" s="224" t="s">
        <v>488</v>
      </c>
      <c r="G350" s="225" t="s">
        <v>279</v>
      </c>
      <c r="H350" s="226">
        <v>1800</v>
      </c>
      <c r="I350" s="227"/>
      <c r="J350" s="228">
        <f>ROUND(I350*H350,2)</f>
        <v>0</v>
      </c>
      <c r="K350" s="224" t="s">
        <v>273</v>
      </c>
      <c r="L350" s="41"/>
      <c r="M350" s="229" t="s">
        <v>1</v>
      </c>
      <c r="N350" s="230" t="s">
        <v>38</v>
      </c>
      <c r="O350" s="88"/>
      <c r="P350" s="231">
        <f>O350*H350</f>
        <v>0</v>
      </c>
      <c r="Q350" s="231">
        <v>0</v>
      </c>
      <c r="R350" s="231">
        <f>Q350*H350</f>
        <v>0</v>
      </c>
      <c r="S350" s="231">
        <v>0</v>
      </c>
      <c r="T350" s="232">
        <f>S350*H350</f>
        <v>0</v>
      </c>
      <c r="U350" s="35"/>
      <c r="V350" s="35"/>
      <c r="W350" s="35"/>
      <c r="X350" s="35"/>
      <c r="Y350" s="35"/>
      <c r="Z350" s="35"/>
      <c r="AA350" s="35"/>
      <c r="AB350" s="35"/>
      <c r="AC350" s="35"/>
      <c r="AD350" s="35"/>
      <c r="AE350" s="35"/>
      <c r="AR350" s="233" t="s">
        <v>274</v>
      </c>
      <c r="AT350" s="233" t="s">
        <v>269</v>
      </c>
      <c r="AU350" s="233" t="s">
        <v>81</v>
      </c>
      <c r="AY350" s="14" t="s">
        <v>266</v>
      </c>
      <c r="BE350" s="234">
        <f>IF(N350="základní",J350,0)</f>
        <v>0</v>
      </c>
      <c r="BF350" s="234">
        <f>IF(N350="snížená",J350,0)</f>
        <v>0</v>
      </c>
      <c r="BG350" s="234">
        <f>IF(N350="zákl. přenesená",J350,0)</f>
        <v>0</v>
      </c>
      <c r="BH350" s="234">
        <f>IF(N350="sníž. přenesená",J350,0)</f>
        <v>0</v>
      </c>
      <c r="BI350" s="234">
        <f>IF(N350="nulová",J350,0)</f>
        <v>0</v>
      </c>
      <c r="BJ350" s="14" t="s">
        <v>81</v>
      </c>
      <c r="BK350" s="234">
        <f>ROUND(I350*H350,2)</f>
        <v>0</v>
      </c>
      <c r="BL350" s="14" t="s">
        <v>274</v>
      </c>
      <c r="BM350" s="233" t="s">
        <v>749</v>
      </c>
    </row>
    <row r="351" s="2" customFormat="1">
      <c r="A351" s="35"/>
      <c r="B351" s="36"/>
      <c r="C351" s="37"/>
      <c r="D351" s="235" t="s">
        <v>275</v>
      </c>
      <c r="E351" s="37"/>
      <c r="F351" s="236" t="s">
        <v>485</v>
      </c>
      <c r="G351" s="37"/>
      <c r="H351" s="37"/>
      <c r="I351" s="237"/>
      <c r="J351" s="37"/>
      <c r="K351" s="37"/>
      <c r="L351" s="41"/>
      <c r="M351" s="238"/>
      <c r="N351" s="239"/>
      <c r="O351" s="88"/>
      <c r="P351" s="88"/>
      <c r="Q351" s="88"/>
      <c r="R351" s="88"/>
      <c r="S351" s="88"/>
      <c r="T351" s="89"/>
      <c r="U351" s="35"/>
      <c r="V351" s="35"/>
      <c r="W351" s="35"/>
      <c r="X351" s="35"/>
      <c r="Y351" s="35"/>
      <c r="Z351" s="35"/>
      <c r="AA351" s="35"/>
      <c r="AB351" s="35"/>
      <c r="AC351" s="35"/>
      <c r="AD351" s="35"/>
      <c r="AE351" s="35"/>
      <c r="AT351" s="14" t="s">
        <v>275</v>
      </c>
      <c r="AU351" s="14" t="s">
        <v>81</v>
      </c>
    </row>
    <row r="352" s="2" customFormat="1" ht="90" customHeight="1">
      <c r="A352" s="35"/>
      <c r="B352" s="36"/>
      <c r="C352" s="222" t="s">
        <v>522</v>
      </c>
      <c r="D352" s="222" t="s">
        <v>269</v>
      </c>
      <c r="E352" s="223" t="s">
        <v>376</v>
      </c>
      <c r="F352" s="224" t="s">
        <v>377</v>
      </c>
      <c r="G352" s="225" t="s">
        <v>302</v>
      </c>
      <c r="H352" s="226">
        <v>9.4049999999999994</v>
      </c>
      <c r="I352" s="227"/>
      <c r="J352" s="228">
        <f>ROUND(I352*H352,2)</f>
        <v>0</v>
      </c>
      <c r="K352" s="224" t="s">
        <v>273</v>
      </c>
      <c r="L352" s="41"/>
      <c r="M352" s="229" t="s">
        <v>1</v>
      </c>
      <c r="N352" s="230" t="s">
        <v>38</v>
      </c>
      <c r="O352" s="88"/>
      <c r="P352" s="231">
        <f>O352*H352</f>
        <v>0</v>
      </c>
      <c r="Q352" s="231">
        <v>0</v>
      </c>
      <c r="R352" s="231">
        <f>Q352*H352</f>
        <v>0</v>
      </c>
      <c r="S352" s="231">
        <v>0</v>
      </c>
      <c r="T352" s="232">
        <f>S352*H352</f>
        <v>0</v>
      </c>
      <c r="U352" s="35"/>
      <c r="V352" s="35"/>
      <c r="W352" s="35"/>
      <c r="X352" s="35"/>
      <c r="Y352" s="35"/>
      <c r="Z352" s="35"/>
      <c r="AA352" s="35"/>
      <c r="AB352" s="35"/>
      <c r="AC352" s="35"/>
      <c r="AD352" s="35"/>
      <c r="AE352" s="35"/>
      <c r="AR352" s="233" t="s">
        <v>274</v>
      </c>
      <c r="AT352" s="233" t="s">
        <v>269</v>
      </c>
      <c r="AU352" s="233" t="s">
        <v>81</v>
      </c>
      <c r="AY352" s="14" t="s">
        <v>266</v>
      </c>
      <c r="BE352" s="234">
        <f>IF(N352="základní",J352,0)</f>
        <v>0</v>
      </c>
      <c r="BF352" s="234">
        <f>IF(N352="snížená",J352,0)</f>
        <v>0</v>
      </c>
      <c r="BG352" s="234">
        <f>IF(N352="zákl. přenesená",J352,0)</f>
        <v>0</v>
      </c>
      <c r="BH352" s="234">
        <f>IF(N352="sníž. přenesená",J352,0)</f>
        <v>0</v>
      </c>
      <c r="BI352" s="234">
        <f>IF(N352="nulová",J352,0)</f>
        <v>0</v>
      </c>
      <c r="BJ352" s="14" t="s">
        <v>81</v>
      </c>
      <c r="BK352" s="234">
        <f>ROUND(I352*H352,2)</f>
        <v>0</v>
      </c>
      <c r="BL352" s="14" t="s">
        <v>274</v>
      </c>
      <c r="BM352" s="233" t="s">
        <v>750</v>
      </c>
    </row>
    <row r="353" s="2" customFormat="1">
      <c r="A353" s="35"/>
      <c r="B353" s="36"/>
      <c r="C353" s="37"/>
      <c r="D353" s="235" t="s">
        <v>275</v>
      </c>
      <c r="E353" s="37"/>
      <c r="F353" s="236" t="s">
        <v>751</v>
      </c>
      <c r="G353" s="37"/>
      <c r="H353" s="37"/>
      <c r="I353" s="237"/>
      <c r="J353" s="37"/>
      <c r="K353" s="37"/>
      <c r="L353" s="41"/>
      <c r="M353" s="238"/>
      <c r="N353" s="239"/>
      <c r="O353" s="88"/>
      <c r="P353" s="88"/>
      <c r="Q353" s="88"/>
      <c r="R353" s="88"/>
      <c r="S353" s="88"/>
      <c r="T353" s="89"/>
      <c r="U353" s="35"/>
      <c r="V353" s="35"/>
      <c r="W353" s="35"/>
      <c r="X353" s="35"/>
      <c r="Y353" s="35"/>
      <c r="Z353" s="35"/>
      <c r="AA353" s="35"/>
      <c r="AB353" s="35"/>
      <c r="AC353" s="35"/>
      <c r="AD353" s="35"/>
      <c r="AE353" s="35"/>
      <c r="AT353" s="14" t="s">
        <v>275</v>
      </c>
      <c r="AU353" s="14" t="s">
        <v>81</v>
      </c>
    </row>
    <row r="354" s="2" customFormat="1" ht="114.9" customHeight="1">
      <c r="A354" s="35"/>
      <c r="B354" s="36"/>
      <c r="C354" s="222" t="s">
        <v>752</v>
      </c>
      <c r="D354" s="222" t="s">
        <v>269</v>
      </c>
      <c r="E354" s="223" t="s">
        <v>380</v>
      </c>
      <c r="F354" s="224" t="s">
        <v>381</v>
      </c>
      <c r="G354" s="225" t="s">
        <v>302</v>
      </c>
      <c r="H354" s="226">
        <v>9.4049999999999994</v>
      </c>
      <c r="I354" s="227"/>
      <c r="J354" s="228">
        <f>ROUND(I354*H354,2)</f>
        <v>0</v>
      </c>
      <c r="K354" s="224" t="s">
        <v>273</v>
      </c>
      <c r="L354" s="41"/>
      <c r="M354" s="229" t="s">
        <v>1</v>
      </c>
      <c r="N354" s="230" t="s">
        <v>38</v>
      </c>
      <c r="O354" s="88"/>
      <c r="P354" s="231">
        <f>O354*H354</f>
        <v>0</v>
      </c>
      <c r="Q354" s="231">
        <v>0</v>
      </c>
      <c r="R354" s="231">
        <f>Q354*H354</f>
        <v>0</v>
      </c>
      <c r="S354" s="231">
        <v>0</v>
      </c>
      <c r="T354" s="232">
        <f>S354*H354</f>
        <v>0</v>
      </c>
      <c r="U354" s="35"/>
      <c r="V354" s="35"/>
      <c r="W354" s="35"/>
      <c r="X354" s="35"/>
      <c r="Y354" s="35"/>
      <c r="Z354" s="35"/>
      <c r="AA354" s="35"/>
      <c r="AB354" s="35"/>
      <c r="AC354" s="35"/>
      <c r="AD354" s="35"/>
      <c r="AE354" s="35"/>
      <c r="AR354" s="233" t="s">
        <v>274</v>
      </c>
      <c r="AT354" s="233" t="s">
        <v>269</v>
      </c>
      <c r="AU354" s="233" t="s">
        <v>81</v>
      </c>
      <c r="AY354" s="14" t="s">
        <v>266</v>
      </c>
      <c r="BE354" s="234">
        <f>IF(N354="základní",J354,0)</f>
        <v>0</v>
      </c>
      <c r="BF354" s="234">
        <f>IF(N354="snížená",J354,0)</f>
        <v>0</v>
      </c>
      <c r="BG354" s="234">
        <f>IF(N354="zákl. přenesená",J354,0)</f>
        <v>0</v>
      </c>
      <c r="BH354" s="234">
        <f>IF(N354="sníž. přenesená",J354,0)</f>
        <v>0</v>
      </c>
      <c r="BI354" s="234">
        <f>IF(N354="nulová",J354,0)</f>
        <v>0</v>
      </c>
      <c r="BJ354" s="14" t="s">
        <v>81</v>
      </c>
      <c r="BK354" s="234">
        <f>ROUND(I354*H354,2)</f>
        <v>0</v>
      </c>
      <c r="BL354" s="14" t="s">
        <v>274</v>
      </c>
      <c r="BM354" s="233" t="s">
        <v>753</v>
      </c>
    </row>
    <row r="355" s="2" customFormat="1">
      <c r="A355" s="35"/>
      <c r="B355" s="36"/>
      <c r="C355" s="37"/>
      <c r="D355" s="235" t="s">
        <v>275</v>
      </c>
      <c r="E355" s="37"/>
      <c r="F355" s="236" t="s">
        <v>754</v>
      </c>
      <c r="G355" s="37"/>
      <c r="H355" s="37"/>
      <c r="I355" s="237"/>
      <c r="J355" s="37"/>
      <c r="K355" s="37"/>
      <c r="L355" s="41"/>
      <c r="M355" s="238"/>
      <c r="N355" s="239"/>
      <c r="O355" s="88"/>
      <c r="P355" s="88"/>
      <c r="Q355" s="88"/>
      <c r="R355" s="88"/>
      <c r="S355" s="88"/>
      <c r="T355" s="89"/>
      <c r="U355" s="35"/>
      <c r="V355" s="35"/>
      <c r="W355" s="35"/>
      <c r="X355" s="35"/>
      <c r="Y355" s="35"/>
      <c r="Z355" s="35"/>
      <c r="AA355" s="35"/>
      <c r="AB355" s="35"/>
      <c r="AC355" s="35"/>
      <c r="AD355" s="35"/>
      <c r="AE355" s="35"/>
      <c r="AT355" s="14" t="s">
        <v>275</v>
      </c>
      <c r="AU355" s="14" t="s">
        <v>81</v>
      </c>
    </row>
    <row r="356" s="2" customFormat="1" ht="90" customHeight="1">
      <c r="A356" s="35"/>
      <c r="B356" s="36"/>
      <c r="C356" s="222" t="s">
        <v>525</v>
      </c>
      <c r="D356" s="222" t="s">
        <v>269</v>
      </c>
      <c r="E356" s="223" t="s">
        <v>376</v>
      </c>
      <c r="F356" s="224" t="s">
        <v>377</v>
      </c>
      <c r="G356" s="225" t="s">
        <v>302</v>
      </c>
      <c r="H356" s="226">
        <v>9.4049999999999994</v>
      </c>
      <c r="I356" s="227"/>
      <c r="J356" s="228">
        <f>ROUND(I356*H356,2)</f>
        <v>0</v>
      </c>
      <c r="K356" s="224" t="s">
        <v>273</v>
      </c>
      <c r="L356" s="41"/>
      <c r="M356" s="229" t="s">
        <v>1</v>
      </c>
      <c r="N356" s="230" t="s">
        <v>38</v>
      </c>
      <c r="O356" s="88"/>
      <c r="P356" s="231">
        <f>O356*H356</f>
        <v>0</v>
      </c>
      <c r="Q356" s="231">
        <v>0</v>
      </c>
      <c r="R356" s="231">
        <f>Q356*H356</f>
        <v>0</v>
      </c>
      <c r="S356" s="231">
        <v>0</v>
      </c>
      <c r="T356" s="232">
        <f>S356*H356</f>
        <v>0</v>
      </c>
      <c r="U356" s="35"/>
      <c r="V356" s="35"/>
      <c r="W356" s="35"/>
      <c r="X356" s="35"/>
      <c r="Y356" s="35"/>
      <c r="Z356" s="35"/>
      <c r="AA356" s="35"/>
      <c r="AB356" s="35"/>
      <c r="AC356" s="35"/>
      <c r="AD356" s="35"/>
      <c r="AE356" s="35"/>
      <c r="AR356" s="233" t="s">
        <v>274</v>
      </c>
      <c r="AT356" s="233" t="s">
        <v>269</v>
      </c>
      <c r="AU356" s="233" t="s">
        <v>81</v>
      </c>
      <c r="AY356" s="14" t="s">
        <v>266</v>
      </c>
      <c r="BE356" s="234">
        <f>IF(N356="základní",J356,0)</f>
        <v>0</v>
      </c>
      <c r="BF356" s="234">
        <f>IF(N356="snížená",J356,0)</f>
        <v>0</v>
      </c>
      <c r="BG356" s="234">
        <f>IF(N356="zákl. přenesená",J356,0)</f>
        <v>0</v>
      </c>
      <c r="BH356" s="234">
        <f>IF(N356="sníž. přenesená",J356,0)</f>
        <v>0</v>
      </c>
      <c r="BI356" s="234">
        <f>IF(N356="nulová",J356,0)</f>
        <v>0</v>
      </c>
      <c r="BJ356" s="14" t="s">
        <v>81</v>
      </c>
      <c r="BK356" s="234">
        <f>ROUND(I356*H356,2)</f>
        <v>0</v>
      </c>
      <c r="BL356" s="14" t="s">
        <v>274</v>
      </c>
      <c r="BM356" s="233" t="s">
        <v>755</v>
      </c>
    </row>
    <row r="357" s="2" customFormat="1">
      <c r="A357" s="35"/>
      <c r="B357" s="36"/>
      <c r="C357" s="37"/>
      <c r="D357" s="235" t="s">
        <v>275</v>
      </c>
      <c r="E357" s="37"/>
      <c r="F357" s="236" t="s">
        <v>756</v>
      </c>
      <c r="G357" s="37"/>
      <c r="H357" s="37"/>
      <c r="I357" s="237"/>
      <c r="J357" s="37"/>
      <c r="K357" s="37"/>
      <c r="L357" s="41"/>
      <c r="M357" s="238"/>
      <c r="N357" s="239"/>
      <c r="O357" s="88"/>
      <c r="P357" s="88"/>
      <c r="Q357" s="88"/>
      <c r="R357" s="88"/>
      <c r="S357" s="88"/>
      <c r="T357" s="89"/>
      <c r="U357" s="35"/>
      <c r="V357" s="35"/>
      <c r="W357" s="35"/>
      <c r="X357" s="35"/>
      <c r="Y357" s="35"/>
      <c r="Z357" s="35"/>
      <c r="AA357" s="35"/>
      <c r="AB357" s="35"/>
      <c r="AC357" s="35"/>
      <c r="AD357" s="35"/>
      <c r="AE357" s="35"/>
      <c r="AT357" s="14" t="s">
        <v>275</v>
      </c>
      <c r="AU357" s="14" t="s">
        <v>81</v>
      </c>
    </row>
    <row r="358" s="2" customFormat="1" ht="114.9" customHeight="1">
      <c r="A358" s="35"/>
      <c r="B358" s="36"/>
      <c r="C358" s="222" t="s">
        <v>757</v>
      </c>
      <c r="D358" s="222" t="s">
        <v>269</v>
      </c>
      <c r="E358" s="223" t="s">
        <v>380</v>
      </c>
      <c r="F358" s="224" t="s">
        <v>381</v>
      </c>
      <c r="G358" s="225" t="s">
        <v>302</v>
      </c>
      <c r="H358" s="226">
        <v>9.4049999999999994</v>
      </c>
      <c r="I358" s="227"/>
      <c r="J358" s="228">
        <f>ROUND(I358*H358,2)</f>
        <v>0</v>
      </c>
      <c r="K358" s="224" t="s">
        <v>273</v>
      </c>
      <c r="L358" s="41"/>
      <c r="M358" s="229" t="s">
        <v>1</v>
      </c>
      <c r="N358" s="230" t="s">
        <v>38</v>
      </c>
      <c r="O358" s="88"/>
      <c r="P358" s="231">
        <f>O358*H358</f>
        <v>0</v>
      </c>
      <c r="Q358" s="231">
        <v>0</v>
      </c>
      <c r="R358" s="231">
        <f>Q358*H358</f>
        <v>0</v>
      </c>
      <c r="S358" s="231">
        <v>0</v>
      </c>
      <c r="T358" s="232">
        <f>S358*H358</f>
        <v>0</v>
      </c>
      <c r="U358" s="35"/>
      <c r="V358" s="35"/>
      <c r="W358" s="35"/>
      <c r="X358" s="35"/>
      <c r="Y358" s="35"/>
      <c r="Z358" s="35"/>
      <c r="AA358" s="35"/>
      <c r="AB358" s="35"/>
      <c r="AC358" s="35"/>
      <c r="AD358" s="35"/>
      <c r="AE358" s="35"/>
      <c r="AR358" s="233" t="s">
        <v>274</v>
      </c>
      <c r="AT358" s="233" t="s">
        <v>269</v>
      </c>
      <c r="AU358" s="233" t="s">
        <v>81</v>
      </c>
      <c r="AY358" s="14" t="s">
        <v>266</v>
      </c>
      <c r="BE358" s="234">
        <f>IF(N358="základní",J358,0)</f>
        <v>0</v>
      </c>
      <c r="BF358" s="234">
        <f>IF(N358="snížená",J358,0)</f>
        <v>0</v>
      </c>
      <c r="BG358" s="234">
        <f>IF(N358="zákl. přenesená",J358,0)</f>
        <v>0</v>
      </c>
      <c r="BH358" s="234">
        <f>IF(N358="sníž. přenesená",J358,0)</f>
        <v>0</v>
      </c>
      <c r="BI358" s="234">
        <f>IF(N358="nulová",J358,0)</f>
        <v>0</v>
      </c>
      <c r="BJ358" s="14" t="s">
        <v>81</v>
      </c>
      <c r="BK358" s="234">
        <f>ROUND(I358*H358,2)</f>
        <v>0</v>
      </c>
      <c r="BL358" s="14" t="s">
        <v>274</v>
      </c>
      <c r="BM358" s="233" t="s">
        <v>758</v>
      </c>
    </row>
    <row r="359" s="2" customFormat="1">
      <c r="A359" s="35"/>
      <c r="B359" s="36"/>
      <c r="C359" s="37"/>
      <c r="D359" s="235" t="s">
        <v>275</v>
      </c>
      <c r="E359" s="37"/>
      <c r="F359" s="236" t="s">
        <v>759</v>
      </c>
      <c r="G359" s="37"/>
      <c r="H359" s="37"/>
      <c r="I359" s="237"/>
      <c r="J359" s="37"/>
      <c r="K359" s="37"/>
      <c r="L359" s="41"/>
      <c r="M359" s="238"/>
      <c r="N359" s="239"/>
      <c r="O359" s="88"/>
      <c r="P359" s="88"/>
      <c r="Q359" s="88"/>
      <c r="R359" s="88"/>
      <c r="S359" s="88"/>
      <c r="T359" s="89"/>
      <c r="U359" s="35"/>
      <c r="V359" s="35"/>
      <c r="W359" s="35"/>
      <c r="X359" s="35"/>
      <c r="Y359" s="35"/>
      <c r="Z359" s="35"/>
      <c r="AA359" s="35"/>
      <c r="AB359" s="35"/>
      <c r="AC359" s="35"/>
      <c r="AD359" s="35"/>
      <c r="AE359" s="35"/>
      <c r="AT359" s="14" t="s">
        <v>275</v>
      </c>
      <c r="AU359" s="14" t="s">
        <v>81</v>
      </c>
    </row>
    <row r="360" s="2" customFormat="1" ht="37.8" customHeight="1">
      <c r="A360" s="35"/>
      <c r="B360" s="36"/>
      <c r="C360" s="222" t="s">
        <v>529</v>
      </c>
      <c r="D360" s="222" t="s">
        <v>269</v>
      </c>
      <c r="E360" s="223" t="s">
        <v>760</v>
      </c>
      <c r="F360" s="224" t="s">
        <v>437</v>
      </c>
      <c r="G360" s="225" t="s">
        <v>279</v>
      </c>
      <c r="H360" s="226">
        <v>2000</v>
      </c>
      <c r="I360" s="227"/>
      <c r="J360" s="228">
        <f>ROUND(I360*H360,2)</f>
        <v>0</v>
      </c>
      <c r="K360" s="224" t="s">
        <v>1</v>
      </c>
      <c r="L360" s="41"/>
      <c r="M360" s="229" t="s">
        <v>1</v>
      </c>
      <c r="N360" s="230" t="s">
        <v>38</v>
      </c>
      <c r="O360" s="88"/>
      <c r="P360" s="231">
        <f>O360*H360</f>
        <v>0</v>
      </c>
      <c r="Q360" s="231">
        <v>0</v>
      </c>
      <c r="R360" s="231">
        <f>Q360*H360</f>
        <v>0</v>
      </c>
      <c r="S360" s="231">
        <v>0</v>
      </c>
      <c r="T360" s="232">
        <f>S360*H360</f>
        <v>0</v>
      </c>
      <c r="U360" s="35"/>
      <c r="V360" s="35"/>
      <c r="W360" s="35"/>
      <c r="X360" s="35"/>
      <c r="Y360" s="35"/>
      <c r="Z360" s="35"/>
      <c r="AA360" s="35"/>
      <c r="AB360" s="35"/>
      <c r="AC360" s="35"/>
      <c r="AD360" s="35"/>
      <c r="AE360" s="35"/>
      <c r="AR360" s="233" t="s">
        <v>274</v>
      </c>
      <c r="AT360" s="233" t="s">
        <v>269</v>
      </c>
      <c r="AU360" s="233" t="s">
        <v>81</v>
      </c>
      <c r="AY360" s="14" t="s">
        <v>266</v>
      </c>
      <c r="BE360" s="234">
        <f>IF(N360="základní",J360,0)</f>
        <v>0</v>
      </c>
      <c r="BF360" s="234">
        <f>IF(N360="snížená",J360,0)</f>
        <v>0</v>
      </c>
      <c r="BG360" s="234">
        <f>IF(N360="zákl. přenesená",J360,0)</f>
        <v>0</v>
      </c>
      <c r="BH360" s="234">
        <f>IF(N360="sníž. přenesená",J360,0)</f>
        <v>0</v>
      </c>
      <c r="BI360" s="234">
        <f>IF(N360="nulová",J360,0)</f>
        <v>0</v>
      </c>
      <c r="BJ360" s="14" t="s">
        <v>81</v>
      </c>
      <c r="BK360" s="234">
        <f>ROUND(I360*H360,2)</f>
        <v>0</v>
      </c>
      <c r="BL360" s="14" t="s">
        <v>274</v>
      </c>
      <c r="BM360" s="233" t="s">
        <v>761</v>
      </c>
    </row>
    <row r="361" s="2" customFormat="1">
      <c r="A361" s="35"/>
      <c r="B361" s="36"/>
      <c r="C361" s="37"/>
      <c r="D361" s="235" t="s">
        <v>275</v>
      </c>
      <c r="E361" s="37"/>
      <c r="F361" s="236" t="s">
        <v>762</v>
      </c>
      <c r="G361" s="37"/>
      <c r="H361" s="37"/>
      <c r="I361" s="237"/>
      <c r="J361" s="37"/>
      <c r="K361" s="37"/>
      <c r="L361" s="41"/>
      <c r="M361" s="238"/>
      <c r="N361" s="239"/>
      <c r="O361" s="88"/>
      <c r="P361" s="88"/>
      <c r="Q361" s="88"/>
      <c r="R361" s="88"/>
      <c r="S361" s="88"/>
      <c r="T361" s="89"/>
      <c r="U361" s="35"/>
      <c r="V361" s="35"/>
      <c r="W361" s="35"/>
      <c r="X361" s="35"/>
      <c r="Y361" s="35"/>
      <c r="Z361" s="35"/>
      <c r="AA361" s="35"/>
      <c r="AB361" s="35"/>
      <c r="AC361" s="35"/>
      <c r="AD361" s="35"/>
      <c r="AE361" s="35"/>
      <c r="AT361" s="14" t="s">
        <v>275</v>
      </c>
      <c r="AU361" s="14" t="s">
        <v>81</v>
      </c>
    </row>
    <row r="362" s="2" customFormat="1" ht="180.75" customHeight="1">
      <c r="A362" s="35"/>
      <c r="B362" s="36"/>
      <c r="C362" s="222" t="s">
        <v>763</v>
      </c>
      <c r="D362" s="222" t="s">
        <v>269</v>
      </c>
      <c r="E362" s="223" t="s">
        <v>552</v>
      </c>
      <c r="F362" s="224" t="s">
        <v>553</v>
      </c>
      <c r="G362" s="225" t="s">
        <v>289</v>
      </c>
      <c r="H362" s="226">
        <v>1</v>
      </c>
      <c r="I362" s="227"/>
      <c r="J362" s="228">
        <f>ROUND(I362*H362,2)</f>
        <v>0</v>
      </c>
      <c r="K362" s="224" t="s">
        <v>273</v>
      </c>
      <c r="L362" s="41"/>
      <c r="M362" s="229" t="s">
        <v>1</v>
      </c>
      <c r="N362" s="230" t="s">
        <v>38</v>
      </c>
      <c r="O362" s="88"/>
      <c r="P362" s="231">
        <f>O362*H362</f>
        <v>0</v>
      </c>
      <c r="Q362" s="231">
        <v>0</v>
      </c>
      <c r="R362" s="231">
        <f>Q362*H362</f>
        <v>0</v>
      </c>
      <c r="S362" s="231">
        <v>0</v>
      </c>
      <c r="T362" s="232">
        <f>S362*H362</f>
        <v>0</v>
      </c>
      <c r="U362" s="35"/>
      <c r="V362" s="35"/>
      <c r="W362" s="35"/>
      <c r="X362" s="35"/>
      <c r="Y362" s="35"/>
      <c r="Z362" s="35"/>
      <c r="AA362" s="35"/>
      <c r="AB362" s="35"/>
      <c r="AC362" s="35"/>
      <c r="AD362" s="35"/>
      <c r="AE362" s="35"/>
      <c r="AR362" s="233" t="s">
        <v>274</v>
      </c>
      <c r="AT362" s="233" t="s">
        <v>269</v>
      </c>
      <c r="AU362" s="233" t="s">
        <v>81</v>
      </c>
      <c r="AY362" s="14" t="s">
        <v>266</v>
      </c>
      <c r="BE362" s="234">
        <f>IF(N362="základní",J362,0)</f>
        <v>0</v>
      </c>
      <c r="BF362" s="234">
        <f>IF(N362="snížená",J362,0)</f>
        <v>0</v>
      </c>
      <c r="BG362" s="234">
        <f>IF(N362="zákl. přenesená",J362,0)</f>
        <v>0</v>
      </c>
      <c r="BH362" s="234">
        <f>IF(N362="sníž. přenesená",J362,0)</f>
        <v>0</v>
      </c>
      <c r="BI362" s="234">
        <f>IF(N362="nulová",J362,0)</f>
        <v>0</v>
      </c>
      <c r="BJ362" s="14" t="s">
        <v>81</v>
      </c>
      <c r="BK362" s="234">
        <f>ROUND(I362*H362,2)</f>
        <v>0</v>
      </c>
      <c r="BL362" s="14" t="s">
        <v>274</v>
      </c>
      <c r="BM362" s="233" t="s">
        <v>764</v>
      </c>
    </row>
    <row r="363" s="2" customFormat="1">
      <c r="A363" s="35"/>
      <c r="B363" s="36"/>
      <c r="C363" s="37"/>
      <c r="D363" s="235" t="s">
        <v>275</v>
      </c>
      <c r="E363" s="37"/>
      <c r="F363" s="236" t="s">
        <v>765</v>
      </c>
      <c r="G363" s="37"/>
      <c r="H363" s="37"/>
      <c r="I363" s="237"/>
      <c r="J363" s="37"/>
      <c r="K363" s="37"/>
      <c r="L363" s="41"/>
      <c r="M363" s="238"/>
      <c r="N363" s="239"/>
      <c r="O363" s="88"/>
      <c r="P363" s="88"/>
      <c r="Q363" s="88"/>
      <c r="R363" s="88"/>
      <c r="S363" s="88"/>
      <c r="T363" s="89"/>
      <c r="U363" s="35"/>
      <c r="V363" s="35"/>
      <c r="W363" s="35"/>
      <c r="X363" s="35"/>
      <c r="Y363" s="35"/>
      <c r="Z363" s="35"/>
      <c r="AA363" s="35"/>
      <c r="AB363" s="35"/>
      <c r="AC363" s="35"/>
      <c r="AD363" s="35"/>
      <c r="AE363" s="35"/>
      <c r="AT363" s="14" t="s">
        <v>275</v>
      </c>
      <c r="AU363" s="14" t="s">
        <v>81</v>
      </c>
    </row>
    <row r="364" s="2" customFormat="1" ht="55.5" customHeight="1">
      <c r="A364" s="35"/>
      <c r="B364" s="36"/>
      <c r="C364" s="222" t="s">
        <v>532</v>
      </c>
      <c r="D364" s="222" t="s">
        <v>269</v>
      </c>
      <c r="E364" s="223" t="s">
        <v>561</v>
      </c>
      <c r="F364" s="224" t="s">
        <v>562</v>
      </c>
      <c r="G364" s="225" t="s">
        <v>289</v>
      </c>
      <c r="H364" s="226">
        <v>1</v>
      </c>
      <c r="I364" s="227"/>
      <c r="J364" s="228">
        <f>ROUND(I364*H364,2)</f>
        <v>0</v>
      </c>
      <c r="K364" s="224" t="s">
        <v>273</v>
      </c>
      <c r="L364" s="41"/>
      <c r="M364" s="229" t="s">
        <v>1</v>
      </c>
      <c r="N364" s="230" t="s">
        <v>38</v>
      </c>
      <c r="O364" s="88"/>
      <c r="P364" s="231">
        <f>O364*H364</f>
        <v>0</v>
      </c>
      <c r="Q364" s="231">
        <v>0</v>
      </c>
      <c r="R364" s="231">
        <f>Q364*H364</f>
        <v>0</v>
      </c>
      <c r="S364" s="231">
        <v>0</v>
      </c>
      <c r="T364" s="232">
        <f>S364*H364</f>
        <v>0</v>
      </c>
      <c r="U364" s="35"/>
      <c r="V364" s="35"/>
      <c r="W364" s="35"/>
      <c r="X364" s="35"/>
      <c r="Y364" s="35"/>
      <c r="Z364" s="35"/>
      <c r="AA364" s="35"/>
      <c r="AB364" s="35"/>
      <c r="AC364" s="35"/>
      <c r="AD364" s="35"/>
      <c r="AE364" s="35"/>
      <c r="AR364" s="233" t="s">
        <v>274</v>
      </c>
      <c r="AT364" s="233" t="s">
        <v>269</v>
      </c>
      <c r="AU364" s="233" t="s">
        <v>81</v>
      </c>
      <c r="AY364" s="14" t="s">
        <v>266</v>
      </c>
      <c r="BE364" s="234">
        <f>IF(N364="základní",J364,0)</f>
        <v>0</v>
      </c>
      <c r="BF364" s="234">
        <f>IF(N364="snížená",J364,0)</f>
        <v>0</v>
      </c>
      <c r="BG364" s="234">
        <f>IF(N364="zákl. přenesená",J364,0)</f>
        <v>0</v>
      </c>
      <c r="BH364" s="234">
        <f>IF(N364="sníž. přenesená",J364,0)</f>
        <v>0</v>
      </c>
      <c r="BI364" s="234">
        <f>IF(N364="nulová",J364,0)</f>
        <v>0</v>
      </c>
      <c r="BJ364" s="14" t="s">
        <v>81</v>
      </c>
      <c r="BK364" s="234">
        <f>ROUND(I364*H364,2)</f>
        <v>0</v>
      </c>
      <c r="BL364" s="14" t="s">
        <v>274</v>
      </c>
      <c r="BM364" s="233" t="s">
        <v>766</v>
      </c>
    </row>
    <row r="365" s="2" customFormat="1">
      <c r="A365" s="35"/>
      <c r="B365" s="36"/>
      <c r="C365" s="37"/>
      <c r="D365" s="235" t="s">
        <v>275</v>
      </c>
      <c r="E365" s="37"/>
      <c r="F365" s="236" t="s">
        <v>765</v>
      </c>
      <c r="G365" s="37"/>
      <c r="H365" s="37"/>
      <c r="I365" s="237"/>
      <c r="J365" s="37"/>
      <c r="K365" s="37"/>
      <c r="L365" s="41"/>
      <c r="M365" s="238"/>
      <c r="N365" s="239"/>
      <c r="O365" s="88"/>
      <c r="P365" s="88"/>
      <c r="Q365" s="88"/>
      <c r="R365" s="88"/>
      <c r="S365" s="88"/>
      <c r="T365" s="89"/>
      <c r="U365" s="35"/>
      <c r="V365" s="35"/>
      <c r="W365" s="35"/>
      <c r="X365" s="35"/>
      <c r="Y365" s="35"/>
      <c r="Z365" s="35"/>
      <c r="AA365" s="35"/>
      <c r="AB365" s="35"/>
      <c r="AC365" s="35"/>
      <c r="AD365" s="35"/>
      <c r="AE365" s="35"/>
      <c r="AT365" s="14" t="s">
        <v>275</v>
      </c>
      <c r="AU365" s="14" t="s">
        <v>81</v>
      </c>
    </row>
    <row r="366" s="2" customFormat="1" ht="76.35" customHeight="1">
      <c r="A366" s="35"/>
      <c r="B366" s="36"/>
      <c r="C366" s="222" t="s">
        <v>767</v>
      </c>
      <c r="D366" s="222" t="s">
        <v>269</v>
      </c>
      <c r="E366" s="223" t="s">
        <v>582</v>
      </c>
      <c r="F366" s="224" t="s">
        <v>583</v>
      </c>
      <c r="G366" s="225" t="s">
        <v>296</v>
      </c>
      <c r="H366" s="226">
        <v>122</v>
      </c>
      <c r="I366" s="227"/>
      <c r="J366" s="228">
        <f>ROUND(I366*H366,2)</f>
        <v>0</v>
      </c>
      <c r="K366" s="224" t="s">
        <v>273</v>
      </c>
      <c r="L366" s="41"/>
      <c r="M366" s="229" t="s">
        <v>1</v>
      </c>
      <c r="N366" s="230" t="s">
        <v>38</v>
      </c>
      <c r="O366" s="88"/>
      <c r="P366" s="231">
        <f>O366*H366</f>
        <v>0</v>
      </c>
      <c r="Q366" s="231">
        <v>0</v>
      </c>
      <c r="R366" s="231">
        <f>Q366*H366</f>
        <v>0</v>
      </c>
      <c r="S366" s="231">
        <v>0</v>
      </c>
      <c r="T366" s="232">
        <f>S366*H366</f>
        <v>0</v>
      </c>
      <c r="U366" s="35"/>
      <c r="V366" s="35"/>
      <c r="W366" s="35"/>
      <c r="X366" s="35"/>
      <c r="Y366" s="35"/>
      <c r="Z366" s="35"/>
      <c r="AA366" s="35"/>
      <c r="AB366" s="35"/>
      <c r="AC366" s="35"/>
      <c r="AD366" s="35"/>
      <c r="AE366" s="35"/>
      <c r="AR366" s="233" t="s">
        <v>274</v>
      </c>
      <c r="AT366" s="233" t="s">
        <v>269</v>
      </c>
      <c r="AU366" s="233" t="s">
        <v>81</v>
      </c>
      <c r="AY366" s="14" t="s">
        <v>266</v>
      </c>
      <c r="BE366" s="234">
        <f>IF(N366="základní",J366,0)</f>
        <v>0</v>
      </c>
      <c r="BF366" s="234">
        <f>IF(N366="snížená",J366,0)</f>
        <v>0</v>
      </c>
      <c r="BG366" s="234">
        <f>IF(N366="zákl. přenesená",J366,0)</f>
        <v>0</v>
      </c>
      <c r="BH366" s="234">
        <f>IF(N366="sníž. přenesená",J366,0)</f>
        <v>0</v>
      </c>
      <c r="BI366" s="234">
        <f>IF(N366="nulová",J366,0)</f>
        <v>0</v>
      </c>
      <c r="BJ366" s="14" t="s">
        <v>81</v>
      </c>
      <c r="BK366" s="234">
        <f>ROUND(I366*H366,2)</f>
        <v>0</v>
      </c>
      <c r="BL366" s="14" t="s">
        <v>274</v>
      </c>
      <c r="BM366" s="233" t="s">
        <v>768</v>
      </c>
    </row>
    <row r="367" s="2" customFormat="1">
      <c r="A367" s="35"/>
      <c r="B367" s="36"/>
      <c r="C367" s="37"/>
      <c r="D367" s="235" t="s">
        <v>275</v>
      </c>
      <c r="E367" s="37"/>
      <c r="F367" s="236" t="s">
        <v>769</v>
      </c>
      <c r="G367" s="37"/>
      <c r="H367" s="37"/>
      <c r="I367" s="237"/>
      <c r="J367" s="37"/>
      <c r="K367" s="37"/>
      <c r="L367" s="41"/>
      <c r="M367" s="238"/>
      <c r="N367" s="239"/>
      <c r="O367" s="88"/>
      <c r="P367" s="88"/>
      <c r="Q367" s="88"/>
      <c r="R367" s="88"/>
      <c r="S367" s="88"/>
      <c r="T367" s="89"/>
      <c r="U367" s="35"/>
      <c r="V367" s="35"/>
      <c r="W367" s="35"/>
      <c r="X367" s="35"/>
      <c r="Y367" s="35"/>
      <c r="Z367" s="35"/>
      <c r="AA367" s="35"/>
      <c r="AB367" s="35"/>
      <c r="AC367" s="35"/>
      <c r="AD367" s="35"/>
      <c r="AE367" s="35"/>
      <c r="AT367" s="14" t="s">
        <v>275</v>
      </c>
      <c r="AU367" s="14" t="s">
        <v>81</v>
      </c>
    </row>
    <row r="368" s="2" customFormat="1" ht="21.75" customHeight="1">
      <c r="A368" s="35"/>
      <c r="B368" s="36"/>
      <c r="C368" s="240" t="s">
        <v>537</v>
      </c>
      <c r="D368" s="240" t="s">
        <v>329</v>
      </c>
      <c r="E368" s="241" t="s">
        <v>330</v>
      </c>
      <c r="F368" s="242" t="s">
        <v>331</v>
      </c>
      <c r="G368" s="243" t="s">
        <v>302</v>
      </c>
      <c r="H368" s="244">
        <v>244</v>
      </c>
      <c r="I368" s="245"/>
      <c r="J368" s="246">
        <f>ROUND(I368*H368,2)</f>
        <v>0</v>
      </c>
      <c r="K368" s="242" t="s">
        <v>273</v>
      </c>
      <c r="L368" s="247"/>
      <c r="M368" s="248" t="s">
        <v>1</v>
      </c>
      <c r="N368" s="249" t="s">
        <v>38</v>
      </c>
      <c r="O368" s="88"/>
      <c r="P368" s="231">
        <f>O368*H368</f>
        <v>0</v>
      </c>
      <c r="Q368" s="231">
        <v>1</v>
      </c>
      <c r="R368" s="231">
        <f>Q368*H368</f>
        <v>244</v>
      </c>
      <c r="S368" s="231">
        <v>0</v>
      </c>
      <c r="T368" s="232">
        <f>S368*H368</f>
        <v>0</v>
      </c>
      <c r="U368" s="35"/>
      <c r="V368" s="35"/>
      <c r="W368" s="35"/>
      <c r="X368" s="35"/>
      <c r="Y368" s="35"/>
      <c r="Z368" s="35"/>
      <c r="AA368" s="35"/>
      <c r="AB368" s="35"/>
      <c r="AC368" s="35"/>
      <c r="AD368" s="35"/>
      <c r="AE368" s="35"/>
      <c r="AR368" s="233" t="s">
        <v>286</v>
      </c>
      <c r="AT368" s="233" t="s">
        <v>329</v>
      </c>
      <c r="AU368" s="233" t="s">
        <v>81</v>
      </c>
      <c r="AY368" s="14" t="s">
        <v>266</v>
      </c>
      <c r="BE368" s="234">
        <f>IF(N368="základní",J368,0)</f>
        <v>0</v>
      </c>
      <c r="BF368" s="234">
        <f>IF(N368="snížená",J368,0)</f>
        <v>0</v>
      </c>
      <c r="BG368" s="234">
        <f>IF(N368="zákl. přenesená",J368,0)</f>
        <v>0</v>
      </c>
      <c r="BH368" s="234">
        <f>IF(N368="sníž. přenesená",J368,0)</f>
        <v>0</v>
      </c>
      <c r="BI368" s="234">
        <f>IF(N368="nulová",J368,0)</f>
        <v>0</v>
      </c>
      <c r="BJ368" s="14" t="s">
        <v>81</v>
      </c>
      <c r="BK368" s="234">
        <f>ROUND(I368*H368,2)</f>
        <v>0</v>
      </c>
      <c r="BL368" s="14" t="s">
        <v>274</v>
      </c>
      <c r="BM368" s="233" t="s">
        <v>770</v>
      </c>
    </row>
    <row r="369" s="2" customFormat="1">
      <c r="A369" s="35"/>
      <c r="B369" s="36"/>
      <c r="C369" s="37"/>
      <c r="D369" s="235" t="s">
        <v>275</v>
      </c>
      <c r="E369" s="37"/>
      <c r="F369" s="236" t="s">
        <v>771</v>
      </c>
      <c r="G369" s="37"/>
      <c r="H369" s="37"/>
      <c r="I369" s="237"/>
      <c r="J369" s="37"/>
      <c r="K369" s="37"/>
      <c r="L369" s="41"/>
      <c r="M369" s="238"/>
      <c r="N369" s="239"/>
      <c r="O369" s="88"/>
      <c r="P369" s="88"/>
      <c r="Q369" s="88"/>
      <c r="R369" s="88"/>
      <c r="S369" s="88"/>
      <c r="T369" s="89"/>
      <c r="U369" s="35"/>
      <c r="V369" s="35"/>
      <c r="W369" s="35"/>
      <c r="X369" s="35"/>
      <c r="Y369" s="35"/>
      <c r="Z369" s="35"/>
      <c r="AA369" s="35"/>
      <c r="AB369" s="35"/>
      <c r="AC369" s="35"/>
      <c r="AD369" s="35"/>
      <c r="AE369" s="35"/>
      <c r="AT369" s="14" t="s">
        <v>275</v>
      </c>
      <c r="AU369" s="14" t="s">
        <v>81</v>
      </c>
    </row>
    <row r="370" s="2" customFormat="1" ht="101.25" customHeight="1">
      <c r="A370" s="35"/>
      <c r="B370" s="36"/>
      <c r="C370" s="222" t="s">
        <v>772</v>
      </c>
      <c r="D370" s="222" t="s">
        <v>269</v>
      </c>
      <c r="E370" s="223" t="s">
        <v>300</v>
      </c>
      <c r="F370" s="224" t="s">
        <v>301</v>
      </c>
      <c r="G370" s="225" t="s">
        <v>302</v>
      </c>
      <c r="H370" s="226">
        <v>244</v>
      </c>
      <c r="I370" s="227"/>
      <c r="J370" s="228">
        <f>ROUND(I370*H370,2)</f>
        <v>0</v>
      </c>
      <c r="K370" s="224" t="s">
        <v>273</v>
      </c>
      <c r="L370" s="41"/>
      <c r="M370" s="229" t="s">
        <v>1</v>
      </c>
      <c r="N370" s="230" t="s">
        <v>38</v>
      </c>
      <c r="O370" s="88"/>
      <c r="P370" s="231">
        <f>O370*H370</f>
        <v>0</v>
      </c>
      <c r="Q370" s="231">
        <v>0</v>
      </c>
      <c r="R370" s="231">
        <f>Q370*H370</f>
        <v>0</v>
      </c>
      <c r="S370" s="231">
        <v>0</v>
      </c>
      <c r="T370" s="232">
        <f>S370*H370</f>
        <v>0</v>
      </c>
      <c r="U370" s="35"/>
      <c r="V370" s="35"/>
      <c r="W370" s="35"/>
      <c r="X370" s="35"/>
      <c r="Y370" s="35"/>
      <c r="Z370" s="35"/>
      <c r="AA370" s="35"/>
      <c r="AB370" s="35"/>
      <c r="AC370" s="35"/>
      <c r="AD370" s="35"/>
      <c r="AE370" s="35"/>
      <c r="AR370" s="233" t="s">
        <v>274</v>
      </c>
      <c r="AT370" s="233" t="s">
        <v>269</v>
      </c>
      <c r="AU370" s="233" t="s">
        <v>81</v>
      </c>
      <c r="AY370" s="14" t="s">
        <v>266</v>
      </c>
      <c r="BE370" s="234">
        <f>IF(N370="základní",J370,0)</f>
        <v>0</v>
      </c>
      <c r="BF370" s="234">
        <f>IF(N370="snížená",J370,0)</f>
        <v>0</v>
      </c>
      <c r="BG370" s="234">
        <f>IF(N370="zákl. přenesená",J370,0)</f>
        <v>0</v>
      </c>
      <c r="BH370" s="234">
        <f>IF(N370="sníž. přenesená",J370,0)</f>
        <v>0</v>
      </c>
      <c r="BI370" s="234">
        <f>IF(N370="nulová",J370,0)</f>
        <v>0</v>
      </c>
      <c r="BJ370" s="14" t="s">
        <v>81</v>
      </c>
      <c r="BK370" s="234">
        <f>ROUND(I370*H370,2)</f>
        <v>0</v>
      </c>
      <c r="BL370" s="14" t="s">
        <v>274</v>
      </c>
      <c r="BM370" s="233" t="s">
        <v>773</v>
      </c>
    </row>
    <row r="371" s="2" customFormat="1">
      <c r="A371" s="35"/>
      <c r="B371" s="36"/>
      <c r="C371" s="37"/>
      <c r="D371" s="235" t="s">
        <v>275</v>
      </c>
      <c r="E371" s="37"/>
      <c r="F371" s="236" t="s">
        <v>774</v>
      </c>
      <c r="G371" s="37"/>
      <c r="H371" s="37"/>
      <c r="I371" s="237"/>
      <c r="J371" s="37"/>
      <c r="K371" s="37"/>
      <c r="L371" s="41"/>
      <c r="M371" s="238"/>
      <c r="N371" s="239"/>
      <c r="O371" s="88"/>
      <c r="P371" s="88"/>
      <c r="Q371" s="88"/>
      <c r="R371" s="88"/>
      <c r="S371" s="88"/>
      <c r="T371" s="89"/>
      <c r="U371" s="35"/>
      <c r="V371" s="35"/>
      <c r="W371" s="35"/>
      <c r="X371" s="35"/>
      <c r="Y371" s="35"/>
      <c r="Z371" s="35"/>
      <c r="AA371" s="35"/>
      <c r="AB371" s="35"/>
      <c r="AC371" s="35"/>
      <c r="AD371" s="35"/>
      <c r="AE371" s="35"/>
      <c r="AT371" s="14" t="s">
        <v>275</v>
      </c>
      <c r="AU371" s="14" t="s">
        <v>81</v>
      </c>
    </row>
    <row r="372" s="2" customFormat="1" ht="111.75" customHeight="1">
      <c r="A372" s="35"/>
      <c r="B372" s="36"/>
      <c r="C372" s="222" t="s">
        <v>541</v>
      </c>
      <c r="D372" s="222" t="s">
        <v>269</v>
      </c>
      <c r="E372" s="223" t="s">
        <v>312</v>
      </c>
      <c r="F372" s="224" t="s">
        <v>313</v>
      </c>
      <c r="G372" s="225" t="s">
        <v>302</v>
      </c>
      <c r="H372" s="226">
        <v>1708</v>
      </c>
      <c r="I372" s="227"/>
      <c r="J372" s="228">
        <f>ROUND(I372*H372,2)</f>
        <v>0</v>
      </c>
      <c r="K372" s="224" t="s">
        <v>273</v>
      </c>
      <c r="L372" s="41"/>
      <c r="M372" s="229" t="s">
        <v>1</v>
      </c>
      <c r="N372" s="230" t="s">
        <v>38</v>
      </c>
      <c r="O372" s="88"/>
      <c r="P372" s="231">
        <f>O372*H372</f>
        <v>0</v>
      </c>
      <c r="Q372" s="231">
        <v>0</v>
      </c>
      <c r="R372" s="231">
        <f>Q372*H372</f>
        <v>0</v>
      </c>
      <c r="S372" s="231">
        <v>0</v>
      </c>
      <c r="T372" s="232">
        <f>S372*H372</f>
        <v>0</v>
      </c>
      <c r="U372" s="35"/>
      <c r="V372" s="35"/>
      <c r="W372" s="35"/>
      <c r="X372" s="35"/>
      <c r="Y372" s="35"/>
      <c r="Z372" s="35"/>
      <c r="AA372" s="35"/>
      <c r="AB372" s="35"/>
      <c r="AC372" s="35"/>
      <c r="AD372" s="35"/>
      <c r="AE372" s="35"/>
      <c r="AR372" s="233" t="s">
        <v>274</v>
      </c>
      <c r="AT372" s="233" t="s">
        <v>269</v>
      </c>
      <c r="AU372" s="233" t="s">
        <v>81</v>
      </c>
      <c r="AY372" s="14" t="s">
        <v>266</v>
      </c>
      <c r="BE372" s="234">
        <f>IF(N372="základní",J372,0)</f>
        <v>0</v>
      </c>
      <c r="BF372" s="234">
        <f>IF(N372="snížená",J372,0)</f>
        <v>0</v>
      </c>
      <c r="BG372" s="234">
        <f>IF(N372="zákl. přenesená",J372,0)</f>
        <v>0</v>
      </c>
      <c r="BH372" s="234">
        <f>IF(N372="sníž. přenesená",J372,0)</f>
        <v>0</v>
      </c>
      <c r="BI372" s="234">
        <f>IF(N372="nulová",J372,0)</f>
        <v>0</v>
      </c>
      <c r="BJ372" s="14" t="s">
        <v>81</v>
      </c>
      <c r="BK372" s="234">
        <f>ROUND(I372*H372,2)</f>
        <v>0</v>
      </c>
      <c r="BL372" s="14" t="s">
        <v>274</v>
      </c>
      <c r="BM372" s="233" t="s">
        <v>775</v>
      </c>
    </row>
    <row r="373" s="2" customFormat="1">
      <c r="A373" s="35"/>
      <c r="B373" s="36"/>
      <c r="C373" s="37"/>
      <c r="D373" s="235" t="s">
        <v>275</v>
      </c>
      <c r="E373" s="37"/>
      <c r="F373" s="236" t="s">
        <v>776</v>
      </c>
      <c r="G373" s="37"/>
      <c r="H373" s="37"/>
      <c r="I373" s="237"/>
      <c r="J373" s="37"/>
      <c r="K373" s="37"/>
      <c r="L373" s="41"/>
      <c r="M373" s="238"/>
      <c r="N373" s="239"/>
      <c r="O373" s="88"/>
      <c r="P373" s="88"/>
      <c r="Q373" s="88"/>
      <c r="R373" s="88"/>
      <c r="S373" s="88"/>
      <c r="T373" s="89"/>
      <c r="U373" s="35"/>
      <c r="V373" s="35"/>
      <c r="W373" s="35"/>
      <c r="X373" s="35"/>
      <c r="Y373" s="35"/>
      <c r="Z373" s="35"/>
      <c r="AA373" s="35"/>
      <c r="AB373" s="35"/>
      <c r="AC373" s="35"/>
      <c r="AD373" s="35"/>
      <c r="AE373" s="35"/>
      <c r="AT373" s="14" t="s">
        <v>275</v>
      </c>
      <c r="AU373" s="14" t="s">
        <v>81</v>
      </c>
    </row>
    <row r="374" s="12" customFormat="1" ht="22.8" customHeight="1">
      <c r="A374" s="12"/>
      <c r="B374" s="208"/>
      <c r="C374" s="209"/>
      <c r="D374" s="210" t="s">
        <v>72</v>
      </c>
      <c r="E374" s="250" t="s">
        <v>777</v>
      </c>
      <c r="F374" s="250" t="s">
        <v>778</v>
      </c>
      <c r="G374" s="209"/>
      <c r="H374" s="209"/>
      <c r="I374" s="212"/>
      <c r="J374" s="251">
        <f>BK374</f>
        <v>0</v>
      </c>
      <c r="K374" s="209"/>
      <c r="L374" s="214"/>
      <c r="M374" s="215"/>
      <c r="N374" s="216"/>
      <c r="O374" s="216"/>
      <c r="P374" s="217">
        <f>SUM(P375:P452)</f>
        <v>0</v>
      </c>
      <c r="Q374" s="216"/>
      <c r="R374" s="217">
        <f>SUM(R375:R452)</f>
        <v>44.454720000000002</v>
      </c>
      <c r="S374" s="216"/>
      <c r="T374" s="218">
        <f>SUM(T375:T452)</f>
        <v>0</v>
      </c>
      <c r="U374" s="12"/>
      <c r="V374" s="12"/>
      <c r="W374" s="12"/>
      <c r="X374" s="12"/>
      <c r="Y374" s="12"/>
      <c r="Z374" s="12"/>
      <c r="AA374" s="12"/>
      <c r="AB374" s="12"/>
      <c r="AC374" s="12"/>
      <c r="AD374" s="12"/>
      <c r="AE374" s="12"/>
      <c r="AR374" s="219" t="s">
        <v>81</v>
      </c>
      <c r="AT374" s="220" t="s">
        <v>72</v>
      </c>
      <c r="AU374" s="220" t="s">
        <v>81</v>
      </c>
      <c r="AY374" s="219" t="s">
        <v>266</v>
      </c>
      <c r="BK374" s="221">
        <f>SUM(BK375:BK452)</f>
        <v>0</v>
      </c>
    </row>
    <row r="375" s="2" customFormat="1" ht="55.5" customHeight="1">
      <c r="A375" s="35"/>
      <c r="B375" s="36"/>
      <c r="C375" s="222" t="s">
        <v>779</v>
      </c>
      <c r="D375" s="222" t="s">
        <v>269</v>
      </c>
      <c r="E375" s="223" t="s">
        <v>780</v>
      </c>
      <c r="F375" s="224" t="s">
        <v>781</v>
      </c>
      <c r="G375" s="225" t="s">
        <v>279</v>
      </c>
      <c r="H375" s="226">
        <v>6</v>
      </c>
      <c r="I375" s="227"/>
      <c r="J375" s="228">
        <f>ROUND(I375*H375,2)</f>
        <v>0</v>
      </c>
      <c r="K375" s="224" t="s">
        <v>273</v>
      </c>
      <c r="L375" s="41"/>
      <c r="M375" s="229" t="s">
        <v>1</v>
      </c>
      <c r="N375" s="230" t="s">
        <v>38</v>
      </c>
      <c r="O375" s="88"/>
      <c r="P375" s="231">
        <f>O375*H375</f>
        <v>0</v>
      </c>
      <c r="Q375" s="231">
        <v>0</v>
      </c>
      <c r="R375" s="231">
        <f>Q375*H375</f>
        <v>0</v>
      </c>
      <c r="S375" s="231">
        <v>0</v>
      </c>
      <c r="T375" s="232">
        <f>S375*H375</f>
        <v>0</v>
      </c>
      <c r="U375" s="35"/>
      <c r="V375" s="35"/>
      <c r="W375" s="35"/>
      <c r="X375" s="35"/>
      <c r="Y375" s="35"/>
      <c r="Z375" s="35"/>
      <c r="AA375" s="35"/>
      <c r="AB375" s="35"/>
      <c r="AC375" s="35"/>
      <c r="AD375" s="35"/>
      <c r="AE375" s="35"/>
      <c r="AR375" s="233" t="s">
        <v>274</v>
      </c>
      <c r="AT375" s="233" t="s">
        <v>269</v>
      </c>
      <c r="AU375" s="233" t="s">
        <v>83</v>
      </c>
      <c r="AY375" s="14" t="s">
        <v>266</v>
      </c>
      <c r="BE375" s="234">
        <f>IF(N375="základní",J375,0)</f>
        <v>0</v>
      </c>
      <c r="BF375" s="234">
        <f>IF(N375="snížená",J375,0)</f>
        <v>0</v>
      </c>
      <c r="BG375" s="234">
        <f>IF(N375="zákl. přenesená",J375,0)</f>
        <v>0</v>
      </c>
      <c r="BH375" s="234">
        <f>IF(N375="sníž. přenesená",J375,0)</f>
        <v>0</v>
      </c>
      <c r="BI375" s="234">
        <f>IF(N375="nulová",J375,0)</f>
        <v>0</v>
      </c>
      <c r="BJ375" s="14" t="s">
        <v>81</v>
      </c>
      <c r="BK375" s="234">
        <f>ROUND(I375*H375,2)</f>
        <v>0</v>
      </c>
      <c r="BL375" s="14" t="s">
        <v>274</v>
      </c>
      <c r="BM375" s="233" t="s">
        <v>782</v>
      </c>
    </row>
    <row r="376" s="2" customFormat="1">
      <c r="A376" s="35"/>
      <c r="B376" s="36"/>
      <c r="C376" s="37"/>
      <c r="D376" s="235" t="s">
        <v>275</v>
      </c>
      <c r="E376" s="37"/>
      <c r="F376" s="236" t="s">
        <v>783</v>
      </c>
      <c r="G376" s="37"/>
      <c r="H376" s="37"/>
      <c r="I376" s="237"/>
      <c r="J376" s="37"/>
      <c r="K376" s="37"/>
      <c r="L376" s="41"/>
      <c r="M376" s="238"/>
      <c r="N376" s="239"/>
      <c r="O376" s="88"/>
      <c r="P376" s="88"/>
      <c r="Q376" s="88"/>
      <c r="R376" s="88"/>
      <c r="S376" s="88"/>
      <c r="T376" s="89"/>
      <c r="U376" s="35"/>
      <c r="V376" s="35"/>
      <c r="W376" s="35"/>
      <c r="X376" s="35"/>
      <c r="Y376" s="35"/>
      <c r="Z376" s="35"/>
      <c r="AA376" s="35"/>
      <c r="AB376" s="35"/>
      <c r="AC376" s="35"/>
      <c r="AD376" s="35"/>
      <c r="AE376" s="35"/>
      <c r="AT376" s="14" t="s">
        <v>275</v>
      </c>
      <c r="AU376" s="14" t="s">
        <v>83</v>
      </c>
    </row>
    <row r="377" s="2" customFormat="1" ht="37.8" customHeight="1">
      <c r="A377" s="35"/>
      <c r="B377" s="36"/>
      <c r="C377" s="222" t="s">
        <v>546</v>
      </c>
      <c r="D377" s="222" t="s">
        <v>269</v>
      </c>
      <c r="E377" s="223" t="s">
        <v>784</v>
      </c>
      <c r="F377" s="224" t="s">
        <v>785</v>
      </c>
      <c r="G377" s="225" t="s">
        <v>279</v>
      </c>
      <c r="H377" s="226">
        <v>12</v>
      </c>
      <c r="I377" s="227"/>
      <c r="J377" s="228">
        <f>ROUND(I377*H377,2)</f>
        <v>0</v>
      </c>
      <c r="K377" s="224" t="s">
        <v>273</v>
      </c>
      <c r="L377" s="41"/>
      <c r="M377" s="229" t="s">
        <v>1</v>
      </c>
      <c r="N377" s="230" t="s">
        <v>38</v>
      </c>
      <c r="O377" s="88"/>
      <c r="P377" s="231">
        <f>O377*H377</f>
        <v>0</v>
      </c>
      <c r="Q377" s="231">
        <v>0</v>
      </c>
      <c r="R377" s="231">
        <f>Q377*H377</f>
        <v>0</v>
      </c>
      <c r="S377" s="231">
        <v>0</v>
      </c>
      <c r="T377" s="232">
        <f>S377*H377</f>
        <v>0</v>
      </c>
      <c r="U377" s="35"/>
      <c r="V377" s="35"/>
      <c r="W377" s="35"/>
      <c r="X377" s="35"/>
      <c r="Y377" s="35"/>
      <c r="Z377" s="35"/>
      <c r="AA377" s="35"/>
      <c r="AB377" s="35"/>
      <c r="AC377" s="35"/>
      <c r="AD377" s="35"/>
      <c r="AE377" s="35"/>
      <c r="AR377" s="233" t="s">
        <v>274</v>
      </c>
      <c r="AT377" s="233" t="s">
        <v>269</v>
      </c>
      <c r="AU377" s="233" t="s">
        <v>83</v>
      </c>
      <c r="AY377" s="14" t="s">
        <v>266</v>
      </c>
      <c r="BE377" s="234">
        <f>IF(N377="základní",J377,0)</f>
        <v>0</v>
      </c>
      <c r="BF377" s="234">
        <f>IF(N377="snížená",J377,0)</f>
        <v>0</v>
      </c>
      <c r="BG377" s="234">
        <f>IF(N377="zákl. přenesená",J377,0)</f>
        <v>0</v>
      </c>
      <c r="BH377" s="234">
        <f>IF(N377="sníž. přenesená",J377,0)</f>
        <v>0</v>
      </c>
      <c r="BI377" s="234">
        <f>IF(N377="nulová",J377,0)</f>
        <v>0</v>
      </c>
      <c r="BJ377" s="14" t="s">
        <v>81</v>
      </c>
      <c r="BK377" s="234">
        <f>ROUND(I377*H377,2)</f>
        <v>0</v>
      </c>
      <c r="BL377" s="14" t="s">
        <v>274</v>
      </c>
      <c r="BM377" s="233" t="s">
        <v>786</v>
      </c>
    </row>
    <row r="378" s="2" customFormat="1">
      <c r="A378" s="35"/>
      <c r="B378" s="36"/>
      <c r="C378" s="37"/>
      <c r="D378" s="235" t="s">
        <v>275</v>
      </c>
      <c r="E378" s="37"/>
      <c r="F378" s="236" t="s">
        <v>787</v>
      </c>
      <c r="G378" s="37"/>
      <c r="H378" s="37"/>
      <c r="I378" s="237"/>
      <c r="J378" s="37"/>
      <c r="K378" s="37"/>
      <c r="L378" s="41"/>
      <c r="M378" s="238"/>
      <c r="N378" s="239"/>
      <c r="O378" s="88"/>
      <c r="P378" s="88"/>
      <c r="Q378" s="88"/>
      <c r="R378" s="88"/>
      <c r="S378" s="88"/>
      <c r="T378" s="89"/>
      <c r="U378" s="35"/>
      <c r="V378" s="35"/>
      <c r="W378" s="35"/>
      <c r="X378" s="35"/>
      <c r="Y378" s="35"/>
      <c r="Z378" s="35"/>
      <c r="AA378" s="35"/>
      <c r="AB378" s="35"/>
      <c r="AC378" s="35"/>
      <c r="AD378" s="35"/>
      <c r="AE378" s="35"/>
      <c r="AT378" s="14" t="s">
        <v>275</v>
      </c>
      <c r="AU378" s="14" t="s">
        <v>83</v>
      </c>
    </row>
    <row r="379" s="2" customFormat="1" ht="55.5" customHeight="1">
      <c r="A379" s="35"/>
      <c r="B379" s="36"/>
      <c r="C379" s="222" t="s">
        <v>788</v>
      </c>
      <c r="D379" s="222" t="s">
        <v>269</v>
      </c>
      <c r="E379" s="223" t="s">
        <v>789</v>
      </c>
      <c r="F379" s="224" t="s">
        <v>790</v>
      </c>
      <c r="G379" s="225" t="s">
        <v>791</v>
      </c>
      <c r="H379" s="226">
        <v>18</v>
      </c>
      <c r="I379" s="227"/>
      <c r="J379" s="228">
        <f>ROUND(I379*H379,2)</f>
        <v>0</v>
      </c>
      <c r="K379" s="224" t="s">
        <v>273</v>
      </c>
      <c r="L379" s="41"/>
      <c r="M379" s="229" t="s">
        <v>1</v>
      </c>
      <c r="N379" s="230" t="s">
        <v>38</v>
      </c>
      <c r="O379" s="88"/>
      <c r="P379" s="231">
        <f>O379*H379</f>
        <v>0</v>
      </c>
      <c r="Q379" s="231">
        <v>0</v>
      </c>
      <c r="R379" s="231">
        <f>Q379*H379</f>
        <v>0</v>
      </c>
      <c r="S379" s="231">
        <v>0</v>
      </c>
      <c r="T379" s="232">
        <f>S379*H379</f>
        <v>0</v>
      </c>
      <c r="U379" s="35"/>
      <c r="V379" s="35"/>
      <c r="W379" s="35"/>
      <c r="X379" s="35"/>
      <c r="Y379" s="35"/>
      <c r="Z379" s="35"/>
      <c r="AA379" s="35"/>
      <c r="AB379" s="35"/>
      <c r="AC379" s="35"/>
      <c r="AD379" s="35"/>
      <c r="AE379" s="35"/>
      <c r="AR379" s="233" t="s">
        <v>274</v>
      </c>
      <c r="AT379" s="233" t="s">
        <v>269</v>
      </c>
      <c r="AU379" s="233" t="s">
        <v>83</v>
      </c>
      <c r="AY379" s="14" t="s">
        <v>266</v>
      </c>
      <c r="BE379" s="234">
        <f>IF(N379="základní",J379,0)</f>
        <v>0</v>
      </c>
      <c r="BF379" s="234">
        <f>IF(N379="snížená",J379,0)</f>
        <v>0</v>
      </c>
      <c r="BG379" s="234">
        <f>IF(N379="zákl. přenesená",J379,0)</f>
        <v>0</v>
      </c>
      <c r="BH379" s="234">
        <f>IF(N379="sníž. přenesená",J379,0)</f>
        <v>0</v>
      </c>
      <c r="BI379" s="234">
        <f>IF(N379="nulová",J379,0)</f>
        <v>0</v>
      </c>
      <c r="BJ379" s="14" t="s">
        <v>81</v>
      </c>
      <c r="BK379" s="234">
        <f>ROUND(I379*H379,2)</f>
        <v>0</v>
      </c>
      <c r="BL379" s="14" t="s">
        <v>274</v>
      </c>
      <c r="BM379" s="233" t="s">
        <v>792</v>
      </c>
    </row>
    <row r="380" s="2" customFormat="1">
      <c r="A380" s="35"/>
      <c r="B380" s="36"/>
      <c r="C380" s="37"/>
      <c r="D380" s="235" t="s">
        <v>275</v>
      </c>
      <c r="E380" s="37"/>
      <c r="F380" s="236" t="s">
        <v>793</v>
      </c>
      <c r="G380" s="37"/>
      <c r="H380" s="37"/>
      <c r="I380" s="237"/>
      <c r="J380" s="37"/>
      <c r="K380" s="37"/>
      <c r="L380" s="41"/>
      <c r="M380" s="238"/>
      <c r="N380" s="239"/>
      <c r="O380" s="88"/>
      <c r="P380" s="88"/>
      <c r="Q380" s="88"/>
      <c r="R380" s="88"/>
      <c r="S380" s="88"/>
      <c r="T380" s="89"/>
      <c r="U380" s="35"/>
      <c r="V380" s="35"/>
      <c r="W380" s="35"/>
      <c r="X380" s="35"/>
      <c r="Y380" s="35"/>
      <c r="Z380" s="35"/>
      <c r="AA380" s="35"/>
      <c r="AB380" s="35"/>
      <c r="AC380" s="35"/>
      <c r="AD380" s="35"/>
      <c r="AE380" s="35"/>
      <c r="AT380" s="14" t="s">
        <v>275</v>
      </c>
      <c r="AU380" s="14" t="s">
        <v>83</v>
      </c>
    </row>
    <row r="381" s="2" customFormat="1" ht="101.25" customHeight="1">
      <c r="A381" s="35"/>
      <c r="B381" s="36"/>
      <c r="C381" s="222" t="s">
        <v>549</v>
      </c>
      <c r="D381" s="222" t="s">
        <v>269</v>
      </c>
      <c r="E381" s="223" t="s">
        <v>300</v>
      </c>
      <c r="F381" s="224" t="s">
        <v>301</v>
      </c>
      <c r="G381" s="225" t="s">
        <v>302</v>
      </c>
      <c r="H381" s="226">
        <v>7.9199999999999999</v>
      </c>
      <c r="I381" s="227"/>
      <c r="J381" s="228">
        <f>ROUND(I381*H381,2)</f>
        <v>0</v>
      </c>
      <c r="K381" s="224" t="s">
        <v>273</v>
      </c>
      <c r="L381" s="41"/>
      <c r="M381" s="229" t="s">
        <v>1</v>
      </c>
      <c r="N381" s="230" t="s">
        <v>38</v>
      </c>
      <c r="O381" s="88"/>
      <c r="P381" s="231">
        <f>O381*H381</f>
        <v>0</v>
      </c>
      <c r="Q381" s="231">
        <v>0</v>
      </c>
      <c r="R381" s="231">
        <f>Q381*H381</f>
        <v>0</v>
      </c>
      <c r="S381" s="231">
        <v>0</v>
      </c>
      <c r="T381" s="232">
        <f>S381*H381</f>
        <v>0</v>
      </c>
      <c r="U381" s="35"/>
      <c r="V381" s="35"/>
      <c r="W381" s="35"/>
      <c r="X381" s="35"/>
      <c r="Y381" s="35"/>
      <c r="Z381" s="35"/>
      <c r="AA381" s="35"/>
      <c r="AB381" s="35"/>
      <c r="AC381" s="35"/>
      <c r="AD381" s="35"/>
      <c r="AE381" s="35"/>
      <c r="AR381" s="233" t="s">
        <v>274</v>
      </c>
      <c r="AT381" s="233" t="s">
        <v>269</v>
      </c>
      <c r="AU381" s="233" t="s">
        <v>83</v>
      </c>
      <c r="AY381" s="14" t="s">
        <v>266</v>
      </c>
      <c r="BE381" s="234">
        <f>IF(N381="základní",J381,0)</f>
        <v>0</v>
      </c>
      <c r="BF381" s="234">
        <f>IF(N381="snížená",J381,0)</f>
        <v>0</v>
      </c>
      <c r="BG381" s="234">
        <f>IF(N381="zákl. přenesená",J381,0)</f>
        <v>0</v>
      </c>
      <c r="BH381" s="234">
        <f>IF(N381="sníž. přenesená",J381,0)</f>
        <v>0</v>
      </c>
      <c r="BI381" s="234">
        <f>IF(N381="nulová",J381,0)</f>
        <v>0</v>
      </c>
      <c r="BJ381" s="14" t="s">
        <v>81</v>
      </c>
      <c r="BK381" s="234">
        <f>ROUND(I381*H381,2)</f>
        <v>0</v>
      </c>
      <c r="BL381" s="14" t="s">
        <v>274</v>
      </c>
      <c r="BM381" s="233" t="s">
        <v>794</v>
      </c>
    </row>
    <row r="382" s="2" customFormat="1">
      <c r="A382" s="35"/>
      <c r="B382" s="36"/>
      <c r="C382" s="37"/>
      <c r="D382" s="235" t="s">
        <v>275</v>
      </c>
      <c r="E382" s="37"/>
      <c r="F382" s="236" t="s">
        <v>795</v>
      </c>
      <c r="G382" s="37"/>
      <c r="H382" s="37"/>
      <c r="I382" s="237"/>
      <c r="J382" s="37"/>
      <c r="K382" s="37"/>
      <c r="L382" s="41"/>
      <c r="M382" s="238"/>
      <c r="N382" s="239"/>
      <c r="O382" s="88"/>
      <c r="P382" s="88"/>
      <c r="Q382" s="88"/>
      <c r="R382" s="88"/>
      <c r="S382" s="88"/>
      <c r="T382" s="89"/>
      <c r="U382" s="35"/>
      <c r="V382" s="35"/>
      <c r="W382" s="35"/>
      <c r="X382" s="35"/>
      <c r="Y382" s="35"/>
      <c r="Z382" s="35"/>
      <c r="AA382" s="35"/>
      <c r="AB382" s="35"/>
      <c r="AC382" s="35"/>
      <c r="AD382" s="35"/>
      <c r="AE382" s="35"/>
      <c r="AT382" s="14" t="s">
        <v>275</v>
      </c>
      <c r="AU382" s="14" t="s">
        <v>83</v>
      </c>
    </row>
    <row r="383" s="2" customFormat="1" ht="100.5" customHeight="1">
      <c r="A383" s="35"/>
      <c r="B383" s="36"/>
      <c r="C383" s="222" t="s">
        <v>796</v>
      </c>
      <c r="D383" s="222" t="s">
        <v>269</v>
      </c>
      <c r="E383" s="223" t="s">
        <v>797</v>
      </c>
      <c r="F383" s="224" t="s">
        <v>798</v>
      </c>
      <c r="G383" s="225" t="s">
        <v>302</v>
      </c>
      <c r="H383" s="226">
        <v>7.9199999999999999</v>
      </c>
      <c r="I383" s="227"/>
      <c r="J383" s="228">
        <f>ROUND(I383*H383,2)</f>
        <v>0</v>
      </c>
      <c r="K383" s="224" t="s">
        <v>273</v>
      </c>
      <c r="L383" s="41"/>
      <c r="M383" s="229" t="s">
        <v>1</v>
      </c>
      <c r="N383" s="230" t="s">
        <v>38</v>
      </c>
      <c r="O383" s="88"/>
      <c r="P383" s="231">
        <f>O383*H383</f>
        <v>0</v>
      </c>
      <c r="Q383" s="231">
        <v>0</v>
      </c>
      <c r="R383" s="231">
        <f>Q383*H383</f>
        <v>0</v>
      </c>
      <c r="S383" s="231">
        <v>0</v>
      </c>
      <c r="T383" s="232">
        <f>S383*H383</f>
        <v>0</v>
      </c>
      <c r="U383" s="35"/>
      <c r="V383" s="35"/>
      <c r="W383" s="35"/>
      <c r="X383" s="35"/>
      <c r="Y383" s="35"/>
      <c r="Z383" s="35"/>
      <c r="AA383" s="35"/>
      <c r="AB383" s="35"/>
      <c r="AC383" s="35"/>
      <c r="AD383" s="35"/>
      <c r="AE383" s="35"/>
      <c r="AR383" s="233" t="s">
        <v>274</v>
      </c>
      <c r="AT383" s="233" t="s">
        <v>269</v>
      </c>
      <c r="AU383" s="233" t="s">
        <v>83</v>
      </c>
      <c r="AY383" s="14" t="s">
        <v>266</v>
      </c>
      <c r="BE383" s="234">
        <f>IF(N383="základní",J383,0)</f>
        <v>0</v>
      </c>
      <c r="BF383" s="234">
        <f>IF(N383="snížená",J383,0)</f>
        <v>0</v>
      </c>
      <c r="BG383" s="234">
        <f>IF(N383="zákl. přenesená",J383,0)</f>
        <v>0</v>
      </c>
      <c r="BH383" s="234">
        <f>IF(N383="sníž. přenesená",J383,0)</f>
        <v>0</v>
      </c>
      <c r="BI383" s="234">
        <f>IF(N383="nulová",J383,0)</f>
        <v>0</v>
      </c>
      <c r="BJ383" s="14" t="s">
        <v>81</v>
      </c>
      <c r="BK383" s="234">
        <f>ROUND(I383*H383,2)</f>
        <v>0</v>
      </c>
      <c r="BL383" s="14" t="s">
        <v>274</v>
      </c>
      <c r="BM383" s="233" t="s">
        <v>799</v>
      </c>
    </row>
    <row r="384" s="2" customFormat="1">
      <c r="A384" s="35"/>
      <c r="B384" s="36"/>
      <c r="C384" s="37"/>
      <c r="D384" s="235" t="s">
        <v>275</v>
      </c>
      <c r="E384" s="37"/>
      <c r="F384" s="236" t="s">
        <v>800</v>
      </c>
      <c r="G384" s="37"/>
      <c r="H384" s="37"/>
      <c r="I384" s="237"/>
      <c r="J384" s="37"/>
      <c r="K384" s="37"/>
      <c r="L384" s="41"/>
      <c r="M384" s="238"/>
      <c r="N384" s="239"/>
      <c r="O384" s="88"/>
      <c r="P384" s="88"/>
      <c r="Q384" s="88"/>
      <c r="R384" s="88"/>
      <c r="S384" s="88"/>
      <c r="T384" s="89"/>
      <c r="U384" s="35"/>
      <c r="V384" s="35"/>
      <c r="W384" s="35"/>
      <c r="X384" s="35"/>
      <c r="Y384" s="35"/>
      <c r="Z384" s="35"/>
      <c r="AA384" s="35"/>
      <c r="AB384" s="35"/>
      <c r="AC384" s="35"/>
      <c r="AD384" s="35"/>
      <c r="AE384" s="35"/>
      <c r="AT384" s="14" t="s">
        <v>275</v>
      </c>
      <c r="AU384" s="14" t="s">
        <v>83</v>
      </c>
    </row>
    <row r="385" s="2" customFormat="1" ht="49.05" customHeight="1">
      <c r="A385" s="35"/>
      <c r="B385" s="36"/>
      <c r="C385" s="222" t="s">
        <v>554</v>
      </c>
      <c r="D385" s="222" t="s">
        <v>269</v>
      </c>
      <c r="E385" s="223" t="s">
        <v>270</v>
      </c>
      <c r="F385" s="224" t="s">
        <v>271</v>
      </c>
      <c r="G385" s="225" t="s">
        <v>272</v>
      </c>
      <c r="H385" s="226">
        <v>4</v>
      </c>
      <c r="I385" s="227"/>
      <c r="J385" s="228">
        <f>ROUND(I385*H385,2)</f>
        <v>0</v>
      </c>
      <c r="K385" s="224" t="s">
        <v>273</v>
      </c>
      <c r="L385" s="41"/>
      <c r="M385" s="229" t="s">
        <v>1</v>
      </c>
      <c r="N385" s="230" t="s">
        <v>38</v>
      </c>
      <c r="O385" s="88"/>
      <c r="P385" s="231">
        <f>O385*H385</f>
        <v>0</v>
      </c>
      <c r="Q385" s="231">
        <v>0</v>
      </c>
      <c r="R385" s="231">
        <f>Q385*H385</f>
        <v>0</v>
      </c>
      <c r="S385" s="231">
        <v>0</v>
      </c>
      <c r="T385" s="232">
        <f>S385*H385</f>
        <v>0</v>
      </c>
      <c r="U385" s="35"/>
      <c r="V385" s="35"/>
      <c r="W385" s="35"/>
      <c r="X385" s="35"/>
      <c r="Y385" s="35"/>
      <c r="Z385" s="35"/>
      <c r="AA385" s="35"/>
      <c r="AB385" s="35"/>
      <c r="AC385" s="35"/>
      <c r="AD385" s="35"/>
      <c r="AE385" s="35"/>
      <c r="AR385" s="233" t="s">
        <v>274</v>
      </c>
      <c r="AT385" s="233" t="s">
        <v>269</v>
      </c>
      <c r="AU385" s="233" t="s">
        <v>83</v>
      </c>
      <c r="AY385" s="14" t="s">
        <v>266</v>
      </c>
      <c r="BE385" s="234">
        <f>IF(N385="základní",J385,0)</f>
        <v>0</v>
      </c>
      <c r="BF385" s="234">
        <f>IF(N385="snížená",J385,0)</f>
        <v>0</v>
      </c>
      <c r="BG385" s="234">
        <f>IF(N385="zákl. přenesená",J385,0)</f>
        <v>0</v>
      </c>
      <c r="BH385" s="234">
        <f>IF(N385="sníž. přenesená",J385,0)</f>
        <v>0</v>
      </c>
      <c r="BI385" s="234">
        <f>IF(N385="nulová",J385,0)</f>
        <v>0</v>
      </c>
      <c r="BJ385" s="14" t="s">
        <v>81</v>
      </c>
      <c r="BK385" s="234">
        <f>ROUND(I385*H385,2)</f>
        <v>0</v>
      </c>
      <c r="BL385" s="14" t="s">
        <v>274</v>
      </c>
      <c r="BM385" s="233" t="s">
        <v>801</v>
      </c>
    </row>
    <row r="386" s="2" customFormat="1">
      <c r="A386" s="35"/>
      <c r="B386" s="36"/>
      <c r="C386" s="37"/>
      <c r="D386" s="235" t="s">
        <v>275</v>
      </c>
      <c r="E386" s="37"/>
      <c r="F386" s="236" t="s">
        <v>802</v>
      </c>
      <c r="G386" s="37"/>
      <c r="H386" s="37"/>
      <c r="I386" s="237"/>
      <c r="J386" s="37"/>
      <c r="K386" s="37"/>
      <c r="L386" s="41"/>
      <c r="M386" s="238"/>
      <c r="N386" s="239"/>
      <c r="O386" s="88"/>
      <c r="P386" s="88"/>
      <c r="Q386" s="88"/>
      <c r="R386" s="88"/>
      <c r="S386" s="88"/>
      <c r="T386" s="89"/>
      <c r="U386" s="35"/>
      <c r="V386" s="35"/>
      <c r="W386" s="35"/>
      <c r="X386" s="35"/>
      <c r="Y386" s="35"/>
      <c r="Z386" s="35"/>
      <c r="AA386" s="35"/>
      <c r="AB386" s="35"/>
      <c r="AC386" s="35"/>
      <c r="AD386" s="35"/>
      <c r="AE386" s="35"/>
      <c r="AT386" s="14" t="s">
        <v>275</v>
      </c>
      <c r="AU386" s="14" t="s">
        <v>83</v>
      </c>
    </row>
    <row r="387" s="2" customFormat="1" ht="90" customHeight="1">
      <c r="A387" s="35"/>
      <c r="B387" s="36"/>
      <c r="C387" s="222" t="s">
        <v>803</v>
      </c>
      <c r="D387" s="222" t="s">
        <v>269</v>
      </c>
      <c r="E387" s="223" t="s">
        <v>287</v>
      </c>
      <c r="F387" s="224" t="s">
        <v>288</v>
      </c>
      <c r="G387" s="225" t="s">
        <v>289</v>
      </c>
      <c r="H387" s="226">
        <v>0.025000000000000001</v>
      </c>
      <c r="I387" s="227"/>
      <c r="J387" s="228">
        <f>ROUND(I387*H387,2)</f>
        <v>0</v>
      </c>
      <c r="K387" s="224" t="s">
        <v>273</v>
      </c>
      <c r="L387" s="41"/>
      <c r="M387" s="229" t="s">
        <v>1</v>
      </c>
      <c r="N387" s="230" t="s">
        <v>38</v>
      </c>
      <c r="O387" s="88"/>
      <c r="P387" s="231">
        <f>O387*H387</f>
        <v>0</v>
      </c>
      <c r="Q387" s="231">
        <v>0</v>
      </c>
      <c r="R387" s="231">
        <f>Q387*H387</f>
        <v>0</v>
      </c>
      <c r="S387" s="231">
        <v>0</v>
      </c>
      <c r="T387" s="232">
        <f>S387*H387</f>
        <v>0</v>
      </c>
      <c r="U387" s="35"/>
      <c r="V387" s="35"/>
      <c r="W387" s="35"/>
      <c r="X387" s="35"/>
      <c r="Y387" s="35"/>
      <c r="Z387" s="35"/>
      <c r="AA387" s="35"/>
      <c r="AB387" s="35"/>
      <c r="AC387" s="35"/>
      <c r="AD387" s="35"/>
      <c r="AE387" s="35"/>
      <c r="AR387" s="233" t="s">
        <v>274</v>
      </c>
      <c r="AT387" s="233" t="s">
        <v>269</v>
      </c>
      <c r="AU387" s="233" t="s">
        <v>83</v>
      </c>
      <c r="AY387" s="14" t="s">
        <v>266</v>
      </c>
      <c r="BE387" s="234">
        <f>IF(N387="základní",J387,0)</f>
        <v>0</v>
      </c>
      <c r="BF387" s="234">
        <f>IF(N387="snížená",J387,0)</f>
        <v>0</v>
      </c>
      <c r="BG387" s="234">
        <f>IF(N387="zákl. přenesená",J387,0)</f>
        <v>0</v>
      </c>
      <c r="BH387" s="234">
        <f>IF(N387="sníž. přenesená",J387,0)</f>
        <v>0</v>
      </c>
      <c r="BI387" s="234">
        <f>IF(N387="nulová",J387,0)</f>
        <v>0</v>
      </c>
      <c r="BJ387" s="14" t="s">
        <v>81</v>
      </c>
      <c r="BK387" s="234">
        <f>ROUND(I387*H387,2)</f>
        <v>0</v>
      </c>
      <c r="BL387" s="14" t="s">
        <v>274</v>
      </c>
      <c r="BM387" s="233" t="s">
        <v>804</v>
      </c>
    </row>
    <row r="388" s="2" customFormat="1">
      <c r="A388" s="35"/>
      <c r="B388" s="36"/>
      <c r="C388" s="37"/>
      <c r="D388" s="235" t="s">
        <v>275</v>
      </c>
      <c r="E388" s="37"/>
      <c r="F388" s="236" t="s">
        <v>805</v>
      </c>
      <c r="G388" s="37"/>
      <c r="H388" s="37"/>
      <c r="I388" s="237"/>
      <c r="J388" s="37"/>
      <c r="K388" s="37"/>
      <c r="L388" s="41"/>
      <c r="M388" s="238"/>
      <c r="N388" s="239"/>
      <c r="O388" s="88"/>
      <c r="P388" s="88"/>
      <c r="Q388" s="88"/>
      <c r="R388" s="88"/>
      <c r="S388" s="88"/>
      <c r="T388" s="89"/>
      <c r="U388" s="35"/>
      <c r="V388" s="35"/>
      <c r="W388" s="35"/>
      <c r="X388" s="35"/>
      <c r="Y388" s="35"/>
      <c r="Z388" s="35"/>
      <c r="AA388" s="35"/>
      <c r="AB388" s="35"/>
      <c r="AC388" s="35"/>
      <c r="AD388" s="35"/>
      <c r="AE388" s="35"/>
      <c r="AT388" s="14" t="s">
        <v>275</v>
      </c>
      <c r="AU388" s="14" t="s">
        <v>83</v>
      </c>
    </row>
    <row r="389" s="2" customFormat="1" ht="234.75" customHeight="1">
      <c r="A389" s="35"/>
      <c r="B389" s="36"/>
      <c r="C389" s="222" t="s">
        <v>558</v>
      </c>
      <c r="D389" s="222" t="s">
        <v>269</v>
      </c>
      <c r="E389" s="223" t="s">
        <v>292</v>
      </c>
      <c r="F389" s="224" t="s">
        <v>293</v>
      </c>
      <c r="G389" s="225" t="s">
        <v>289</v>
      </c>
      <c r="H389" s="226">
        <v>0.0070000000000000001</v>
      </c>
      <c r="I389" s="227"/>
      <c r="J389" s="228">
        <f>ROUND(I389*H389,2)</f>
        <v>0</v>
      </c>
      <c r="K389" s="224" t="s">
        <v>273</v>
      </c>
      <c r="L389" s="41"/>
      <c r="M389" s="229" t="s">
        <v>1</v>
      </c>
      <c r="N389" s="230" t="s">
        <v>38</v>
      </c>
      <c r="O389" s="88"/>
      <c r="P389" s="231">
        <f>O389*H389</f>
        <v>0</v>
      </c>
      <c r="Q389" s="231">
        <v>0</v>
      </c>
      <c r="R389" s="231">
        <f>Q389*H389</f>
        <v>0</v>
      </c>
      <c r="S389" s="231">
        <v>0</v>
      </c>
      <c r="T389" s="232">
        <f>S389*H389</f>
        <v>0</v>
      </c>
      <c r="U389" s="35"/>
      <c r="V389" s="35"/>
      <c r="W389" s="35"/>
      <c r="X389" s="35"/>
      <c r="Y389" s="35"/>
      <c r="Z389" s="35"/>
      <c r="AA389" s="35"/>
      <c r="AB389" s="35"/>
      <c r="AC389" s="35"/>
      <c r="AD389" s="35"/>
      <c r="AE389" s="35"/>
      <c r="AR389" s="233" t="s">
        <v>274</v>
      </c>
      <c r="AT389" s="233" t="s">
        <v>269</v>
      </c>
      <c r="AU389" s="233" t="s">
        <v>83</v>
      </c>
      <c r="AY389" s="14" t="s">
        <v>266</v>
      </c>
      <c r="BE389" s="234">
        <f>IF(N389="základní",J389,0)</f>
        <v>0</v>
      </c>
      <c r="BF389" s="234">
        <f>IF(N389="snížená",J389,0)</f>
        <v>0</v>
      </c>
      <c r="BG389" s="234">
        <f>IF(N389="zákl. přenesená",J389,0)</f>
        <v>0</v>
      </c>
      <c r="BH389" s="234">
        <f>IF(N389="sníž. přenesená",J389,0)</f>
        <v>0</v>
      </c>
      <c r="BI389" s="234">
        <f>IF(N389="nulová",J389,0)</f>
        <v>0</v>
      </c>
      <c r="BJ389" s="14" t="s">
        <v>81</v>
      </c>
      <c r="BK389" s="234">
        <f>ROUND(I389*H389,2)</f>
        <v>0</v>
      </c>
      <c r="BL389" s="14" t="s">
        <v>274</v>
      </c>
      <c r="BM389" s="233" t="s">
        <v>806</v>
      </c>
    </row>
    <row r="390" s="2" customFormat="1">
      <c r="A390" s="35"/>
      <c r="B390" s="36"/>
      <c r="C390" s="37"/>
      <c r="D390" s="235" t="s">
        <v>275</v>
      </c>
      <c r="E390" s="37"/>
      <c r="F390" s="236" t="s">
        <v>807</v>
      </c>
      <c r="G390" s="37"/>
      <c r="H390" s="37"/>
      <c r="I390" s="237"/>
      <c r="J390" s="37"/>
      <c r="K390" s="37"/>
      <c r="L390" s="41"/>
      <c r="M390" s="238"/>
      <c r="N390" s="239"/>
      <c r="O390" s="88"/>
      <c r="P390" s="88"/>
      <c r="Q390" s="88"/>
      <c r="R390" s="88"/>
      <c r="S390" s="88"/>
      <c r="T390" s="89"/>
      <c r="U390" s="35"/>
      <c r="V390" s="35"/>
      <c r="W390" s="35"/>
      <c r="X390" s="35"/>
      <c r="Y390" s="35"/>
      <c r="Z390" s="35"/>
      <c r="AA390" s="35"/>
      <c r="AB390" s="35"/>
      <c r="AC390" s="35"/>
      <c r="AD390" s="35"/>
      <c r="AE390" s="35"/>
      <c r="AT390" s="14" t="s">
        <v>275</v>
      </c>
      <c r="AU390" s="14" t="s">
        <v>83</v>
      </c>
    </row>
    <row r="391" s="2" customFormat="1" ht="101.25" customHeight="1">
      <c r="A391" s="35"/>
      <c r="B391" s="36"/>
      <c r="C391" s="222" t="s">
        <v>808</v>
      </c>
      <c r="D391" s="222" t="s">
        <v>269</v>
      </c>
      <c r="E391" s="223" t="s">
        <v>300</v>
      </c>
      <c r="F391" s="224" t="s">
        <v>301</v>
      </c>
      <c r="G391" s="225" t="s">
        <v>302</v>
      </c>
      <c r="H391" s="226">
        <v>27.719999999999999</v>
      </c>
      <c r="I391" s="227"/>
      <c r="J391" s="228">
        <f>ROUND(I391*H391,2)</f>
        <v>0</v>
      </c>
      <c r="K391" s="224" t="s">
        <v>273</v>
      </c>
      <c r="L391" s="41"/>
      <c r="M391" s="229" t="s">
        <v>1</v>
      </c>
      <c r="N391" s="230" t="s">
        <v>38</v>
      </c>
      <c r="O391" s="88"/>
      <c r="P391" s="231">
        <f>O391*H391</f>
        <v>0</v>
      </c>
      <c r="Q391" s="231">
        <v>0</v>
      </c>
      <c r="R391" s="231">
        <f>Q391*H391</f>
        <v>0</v>
      </c>
      <c r="S391" s="231">
        <v>0</v>
      </c>
      <c r="T391" s="232">
        <f>S391*H391</f>
        <v>0</v>
      </c>
      <c r="U391" s="35"/>
      <c r="V391" s="35"/>
      <c r="W391" s="35"/>
      <c r="X391" s="35"/>
      <c r="Y391" s="35"/>
      <c r="Z391" s="35"/>
      <c r="AA391" s="35"/>
      <c r="AB391" s="35"/>
      <c r="AC391" s="35"/>
      <c r="AD391" s="35"/>
      <c r="AE391" s="35"/>
      <c r="AR391" s="233" t="s">
        <v>274</v>
      </c>
      <c r="AT391" s="233" t="s">
        <v>269</v>
      </c>
      <c r="AU391" s="233" t="s">
        <v>83</v>
      </c>
      <c r="AY391" s="14" t="s">
        <v>266</v>
      </c>
      <c r="BE391" s="234">
        <f>IF(N391="základní",J391,0)</f>
        <v>0</v>
      </c>
      <c r="BF391" s="234">
        <f>IF(N391="snížená",J391,0)</f>
        <v>0</v>
      </c>
      <c r="BG391" s="234">
        <f>IF(N391="zákl. přenesená",J391,0)</f>
        <v>0</v>
      </c>
      <c r="BH391" s="234">
        <f>IF(N391="sníž. přenesená",J391,0)</f>
        <v>0</v>
      </c>
      <c r="BI391" s="234">
        <f>IF(N391="nulová",J391,0)</f>
        <v>0</v>
      </c>
      <c r="BJ391" s="14" t="s">
        <v>81</v>
      </c>
      <c r="BK391" s="234">
        <f>ROUND(I391*H391,2)</f>
        <v>0</v>
      </c>
      <c r="BL391" s="14" t="s">
        <v>274</v>
      </c>
      <c r="BM391" s="233" t="s">
        <v>809</v>
      </c>
    </row>
    <row r="392" s="2" customFormat="1">
      <c r="A392" s="35"/>
      <c r="B392" s="36"/>
      <c r="C392" s="37"/>
      <c r="D392" s="235" t="s">
        <v>275</v>
      </c>
      <c r="E392" s="37"/>
      <c r="F392" s="236" t="s">
        <v>810</v>
      </c>
      <c r="G392" s="37"/>
      <c r="H392" s="37"/>
      <c r="I392" s="237"/>
      <c r="J392" s="37"/>
      <c r="K392" s="37"/>
      <c r="L392" s="41"/>
      <c r="M392" s="238"/>
      <c r="N392" s="239"/>
      <c r="O392" s="88"/>
      <c r="P392" s="88"/>
      <c r="Q392" s="88"/>
      <c r="R392" s="88"/>
      <c r="S392" s="88"/>
      <c r="T392" s="89"/>
      <c r="U392" s="35"/>
      <c r="V392" s="35"/>
      <c r="W392" s="35"/>
      <c r="X392" s="35"/>
      <c r="Y392" s="35"/>
      <c r="Z392" s="35"/>
      <c r="AA392" s="35"/>
      <c r="AB392" s="35"/>
      <c r="AC392" s="35"/>
      <c r="AD392" s="35"/>
      <c r="AE392" s="35"/>
      <c r="AT392" s="14" t="s">
        <v>275</v>
      </c>
      <c r="AU392" s="14" t="s">
        <v>83</v>
      </c>
    </row>
    <row r="393" s="2" customFormat="1" ht="111.75" customHeight="1">
      <c r="A393" s="35"/>
      <c r="B393" s="36"/>
      <c r="C393" s="222" t="s">
        <v>563</v>
      </c>
      <c r="D393" s="222" t="s">
        <v>269</v>
      </c>
      <c r="E393" s="223" t="s">
        <v>312</v>
      </c>
      <c r="F393" s="224" t="s">
        <v>313</v>
      </c>
      <c r="G393" s="225" t="s">
        <v>302</v>
      </c>
      <c r="H393" s="226">
        <v>27.719999999999999</v>
      </c>
      <c r="I393" s="227"/>
      <c r="J393" s="228">
        <f>ROUND(I393*H393,2)</f>
        <v>0</v>
      </c>
      <c r="K393" s="224" t="s">
        <v>273</v>
      </c>
      <c r="L393" s="41"/>
      <c r="M393" s="229" t="s">
        <v>1</v>
      </c>
      <c r="N393" s="230" t="s">
        <v>38</v>
      </c>
      <c r="O393" s="88"/>
      <c r="P393" s="231">
        <f>O393*H393</f>
        <v>0</v>
      </c>
      <c r="Q393" s="231">
        <v>0</v>
      </c>
      <c r="R393" s="231">
        <f>Q393*H393</f>
        <v>0</v>
      </c>
      <c r="S393" s="231">
        <v>0</v>
      </c>
      <c r="T393" s="232">
        <f>S393*H393</f>
        <v>0</v>
      </c>
      <c r="U393" s="35"/>
      <c r="V393" s="35"/>
      <c r="W393" s="35"/>
      <c r="X393" s="35"/>
      <c r="Y393" s="35"/>
      <c r="Z393" s="35"/>
      <c r="AA393" s="35"/>
      <c r="AB393" s="35"/>
      <c r="AC393" s="35"/>
      <c r="AD393" s="35"/>
      <c r="AE393" s="35"/>
      <c r="AR393" s="233" t="s">
        <v>274</v>
      </c>
      <c r="AT393" s="233" t="s">
        <v>269</v>
      </c>
      <c r="AU393" s="233" t="s">
        <v>83</v>
      </c>
      <c r="AY393" s="14" t="s">
        <v>266</v>
      </c>
      <c r="BE393" s="234">
        <f>IF(N393="základní",J393,0)</f>
        <v>0</v>
      </c>
      <c r="BF393" s="234">
        <f>IF(N393="snížená",J393,0)</f>
        <v>0</v>
      </c>
      <c r="BG393" s="234">
        <f>IF(N393="zákl. přenesená",J393,0)</f>
        <v>0</v>
      </c>
      <c r="BH393" s="234">
        <f>IF(N393="sníž. přenesená",J393,0)</f>
        <v>0</v>
      </c>
      <c r="BI393" s="234">
        <f>IF(N393="nulová",J393,0)</f>
        <v>0</v>
      </c>
      <c r="BJ393" s="14" t="s">
        <v>81</v>
      </c>
      <c r="BK393" s="234">
        <f>ROUND(I393*H393,2)</f>
        <v>0</v>
      </c>
      <c r="BL393" s="14" t="s">
        <v>274</v>
      </c>
      <c r="BM393" s="233" t="s">
        <v>811</v>
      </c>
    </row>
    <row r="394" s="2" customFormat="1">
      <c r="A394" s="35"/>
      <c r="B394" s="36"/>
      <c r="C394" s="37"/>
      <c r="D394" s="235" t="s">
        <v>275</v>
      </c>
      <c r="E394" s="37"/>
      <c r="F394" s="236" t="s">
        <v>812</v>
      </c>
      <c r="G394" s="37"/>
      <c r="H394" s="37"/>
      <c r="I394" s="237"/>
      <c r="J394" s="37"/>
      <c r="K394" s="37"/>
      <c r="L394" s="41"/>
      <c r="M394" s="238"/>
      <c r="N394" s="239"/>
      <c r="O394" s="88"/>
      <c r="P394" s="88"/>
      <c r="Q394" s="88"/>
      <c r="R394" s="88"/>
      <c r="S394" s="88"/>
      <c r="T394" s="89"/>
      <c r="U394" s="35"/>
      <c r="V394" s="35"/>
      <c r="W394" s="35"/>
      <c r="X394" s="35"/>
      <c r="Y394" s="35"/>
      <c r="Z394" s="35"/>
      <c r="AA394" s="35"/>
      <c r="AB394" s="35"/>
      <c r="AC394" s="35"/>
      <c r="AD394" s="35"/>
      <c r="AE394" s="35"/>
      <c r="AT394" s="14" t="s">
        <v>275</v>
      </c>
      <c r="AU394" s="14" t="s">
        <v>83</v>
      </c>
    </row>
    <row r="395" s="2" customFormat="1" ht="100.5" customHeight="1">
      <c r="A395" s="35"/>
      <c r="B395" s="36"/>
      <c r="C395" s="222" t="s">
        <v>813</v>
      </c>
      <c r="D395" s="222" t="s">
        <v>269</v>
      </c>
      <c r="E395" s="223" t="s">
        <v>317</v>
      </c>
      <c r="F395" s="224" t="s">
        <v>318</v>
      </c>
      <c r="G395" s="225" t="s">
        <v>302</v>
      </c>
      <c r="H395" s="226">
        <v>27.719999999999999</v>
      </c>
      <c r="I395" s="227"/>
      <c r="J395" s="228">
        <f>ROUND(I395*H395,2)</f>
        <v>0</v>
      </c>
      <c r="K395" s="224" t="s">
        <v>273</v>
      </c>
      <c r="L395" s="41"/>
      <c r="M395" s="229" t="s">
        <v>1</v>
      </c>
      <c r="N395" s="230" t="s">
        <v>38</v>
      </c>
      <c r="O395" s="88"/>
      <c r="P395" s="231">
        <f>O395*H395</f>
        <v>0</v>
      </c>
      <c r="Q395" s="231">
        <v>0</v>
      </c>
      <c r="R395" s="231">
        <f>Q395*H395</f>
        <v>0</v>
      </c>
      <c r="S395" s="231">
        <v>0</v>
      </c>
      <c r="T395" s="232">
        <f>S395*H395</f>
        <v>0</v>
      </c>
      <c r="U395" s="35"/>
      <c r="V395" s="35"/>
      <c r="W395" s="35"/>
      <c r="X395" s="35"/>
      <c r="Y395" s="35"/>
      <c r="Z395" s="35"/>
      <c r="AA395" s="35"/>
      <c r="AB395" s="35"/>
      <c r="AC395" s="35"/>
      <c r="AD395" s="35"/>
      <c r="AE395" s="35"/>
      <c r="AR395" s="233" t="s">
        <v>274</v>
      </c>
      <c r="AT395" s="233" t="s">
        <v>269</v>
      </c>
      <c r="AU395" s="233" t="s">
        <v>83</v>
      </c>
      <c r="AY395" s="14" t="s">
        <v>266</v>
      </c>
      <c r="BE395" s="234">
        <f>IF(N395="základní",J395,0)</f>
        <v>0</v>
      </c>
      <c r="BF395" s="234">
        <f>IF(N395="snížená",J395,0)</f>
        <v>0</v>
      </c>
      <c r="BG395" s="234">
        <f>IF(N395="zákl. přenesená",J395,0)</f>
        <v>0</v>
      </c>
      <c r="BH395" s="234">
        <f>IF(N395="sníž. přenesená",J395,0)</f>
        <v>0</v>
      </c>
      <c r="BI395" s="234">
        <f>IF(N395="nulová",J395,0)</f>
        <v>0</v>
      </c>
      <c r="BJ395" s="14" t="s">
        <v>81</v>
      </c>
      <c r="BK395" s="234">
        <f>ROUND(I395*H395,2)</f>
        <v>0</v>
      </c>
      <c r="BL395" s="14" t="s">
        <v>274</v>
      </c>
      <c r="BM395" s="233" t="s">
        <v>814</v>
      </c>
    </row>
    <row r="396" s="2" customFormat="1">
      <c r="A396" s="35"/>
      <c r="B396" s="36"/>
      <c r="C396" s="37"/>
      <c r="D396" s="235" t="s">
        <v>275</v>
      </c>
      <c r="E396" s="37"/>
      <c r="F396" s="236" t="s">
        <v>815</v>
      </c>
      <c r="G396" s="37"/>
      <c r="H396" s="37"/>
      <c r="I396" s="237"/>
      <c r="J396" s="37"/>
      <c r="K396" s="37"/>
      <c r="L396" s="41"/>
      <c r="M396" s="238"/>
      <c r="N396" s="239"/>
      <c r="O396" s="88"/>
      <c r="P396" s="88"/>
      <c r="Q396" s="88"/>
      <c r="R396" s="88"/>
      <c r="S396" s="88"/>
      <c r="T396" s="89"/>
      <c r="U396" s="35"/>
      <c r="V396" s="35"/>
      <c r="W396" s="35"/>
      <c r="X396" s="35"/>
      <c r="Y396" s="35"/>
      <c r="Z396" s="35"/>
      <c r="AA396" s="35"/>
      <c r="AB396" s="35"/>
      <c r="AC396" s="35"/>
      <c r="AD396" s="35"/>
      <c r="AE396" s="35"/>
      <c r="AT396" s="14" t="s">
        <v>275</v>
      </c>
      <c r="AU396" s="14" t="s">
        <v>83</v>
      </c>
    </row>
    <row r="397" s="2" customFormat="1" ht="16.5" customHeight="1">
      <c r="A397" s="35"/>
      <c r="B397" s="36"/>
      <c r="C397" s="222" t="s">
        <v>566</v>
      </c>
      <c r="D397" s="222" t="s">
        <v>269</v>
      </c>
      <c r="E397" s="223" t="s">
        <v>816</v>
      </c>
      <c r="F397" s="224" t="s">
        <v>817</v>
      </c>
      <c r="G397" s="225" t="s">
        <v>791</v>
      </c>
      <c r="H397" s="226">
        <v>28</v>
      </c>
      <c r="I397" s="227"/>
      <c r="J397" s="228">
        <f>ROUND(I397*H397,2)</f>
        <v>0</v>
      </c>
      <c r="K397" s="224" t="s">
        <v>1</v>
      </c>
      <c r="L397" s="41"/>
      <c r="M397" s="229" t="s">
        <v>1</v>
      </c>
      <c r="N397" s="230" t="s">
        <v>38</v>
      </c>
      <c r="O397" s="88"/>
      <c r="P397" s="231">
        <f>O397*H397</f>
        <v>0</v>
      </c>
      <c r="Q397" s="231">
        <v>0</v>
      </c>
      <c r="R397" s="231">
        <f>Q397*H397</f>
        <v>0</v>
      </c>
      <c r="S397" s="231">
        <v>0</v>
      </c>
      <c r="T397" s="232">
        <f>S397*H397</f>
        <v>0</v>
      </c>
      <c r="U397" s="35"/>
      <c r="V397" s="35"/>
      <c r="W397" s="35"/>
      <c r="X397" s="35"/>
      <c r="Y397" s="35"/>
      <c r="Z397" s="35"/>
      <c r="AA397" s="35"/>
      <c r="AB397" s="35"/>
      <c r="AC397" s="35"/>
      <c r="AD397" s="35"/>
      <c r="AE397" s="35"/>
      <c r="AR397" s="233" t="s">
        <v>274</v>
      </c>
      <c r="AT397" s="233" t="s">
        <v>269</v>
      </c>
      <c r="AU397" s="233" t="s">
        <v>83</v>
      </c>
      <c r="AY397" s="14" t="s">
        <v>266</v>
      </c>
      <c r="BE397" s="234">
        <f>IF(N397="základní",J397,0)</f>
        <v>0</v>
      </c>
      <c r="BF397" s="234">
        <f>IF(N397="snížená",J397,0)</f>
        <v>0</v>
      </c>
      <c r="BG397" s="234">
        <f>IF(N397="zákl. přenesená",J397,0)</f>
        <v>0</v>
      </c>
      <c r="BH397" s="234">
        <f>IF(N397="sníž. přenesená",J397,0)</f>
        <v>0</v>
      </c>
      <c r="BI397" s="234">
        <f>IF(N397="nulová",J397,0)</f>
        <v>0</v>
      </c>
      <c r="BJ397" s="14" t="s">
        <v>81</v>
      </c>
      <c r="BK397" s="234">
        <f>ROUND(I397*H397,2)</f>
        <v>0</v>
      </c>
      <c r="BL397" s="14" t="s">
        <v>274</v>
      </c>
      <c r="BM397" s="233" t="s">
        <v>818</v>
      </c>
    </row>
    <row r="398" s="2" customFormat="1">
      <c r="A398" s="35"/>
      <c r="B398" s="36"/>
      <c r="C398" s="37"/>
      <c r="D398" s="235" t="s">
        <v>275</v>
      </c>
      <c r="E398" s="37"/>
      <c r="F398" s="236" t="s">
        <v>819</v>
      </c>
      <c r="G398" s="37"/>
      <c r="H398" s="37"/>
      <c r="I398" s="237"/>
      <c r="J398" s="37"/>
      <c r="K398" s="37"/>
      <c r="L398" s="41"/>
      <c r="M398" s="238"/>
      <c r="N398" s="239"/>
      <c r="O398" s="88"/>
      <c r="P398" s="88"/>
      <c r="Q398" s="88"/>
      <c r="R398" s="88"/>
      <c r="S398" s="88"/>
      <c r="T398" s="89"/>
      <c r="U398" s="35"/>
      <c r="V398" s="35"/>
      <c r="W398" s="35"/>
      <c r="X398" s="35"/>
      <c r="Y398" s="35"/>
      <c r="Z398" s="35"/>
      <c r="AA398" s="35"/>
      <c r="AB398" s="35"/>
      <c r="AC398" s="35"/>
      <c r="AD398" s="35"/>
      <c r="AE398" s="35"/>
      <c r="AT398" s="14" t="s">
        <v>275</v>
      </c>
      <c r="AU398" s="14" t="s">
        <v>83</v>
      </c>
    </row>
    <row r="399" s="2" customFormat="1" ht="16.5" customHeight="1">
      <c r="A399" s="35"/>
      <c r="B399" s="36"/>
      <c r="C399" s="240" t="s">
        <v>820</v>
      </c>
      <c r="D399" s="240" t="s">
        <v>329</v>
      </c>
      <c r="E399" s="241" t="s">
        <v>821</v>
      </c>
      <c r="F399" s="242" t="s">
        <v>822</v>
      </c>
      <c r="G399" s="243" t="s">
        <v>791</v>
      </c>
      <c r="H399" s="244">
        <v>28</v>
      </c>
      <c r="I399" s="245"/>
      <c r="J399" s="246">
        <f>ROUND(I399*H399,2)</f>
        <v>0</v>
      </c>
      <c r="K399" s="242" t="s">
        <v>273</v>
      </c>
      <c r="L399" s="247"/>
      <c r="M399" s="248" t="s">
        <v>1</v>
      </c>
      <c r="N399" s="249" t="s">
        <v>38</v>
      </c>
      <c r="O399" s="88"/>
      <c r="P399" s="231">
        <f>O399*H399</f>
        <v>0</v>
      </c>
      <c r="Q399" s="231">
        <v>0</v>
      </c>
      <c r="R399" s="231">
        <f>Q399*H399</f>
        <v>0</v>
      </c>
      <c r="S399" s="231">
        <v>0</v>
      </c>
      <c r="T399" s="232">
        <f>S399*H399</f>
        <v>0</v>
      </c>
      <c r="U399" s="35"/>
      <c r="V399" s="35"/>
      <c r="W399" s="35"/>
      <c r="X399" s="35"/>
      <c r="Y399" s="35"/>
      <c r="Z399" s="35"/>
      <c r="AA399" s="35"/>
      <c r="AB399" s="35"/>
      <c r="AC399" s="35"/>
      <c r="AD399" s="35"/>
      <c r="AE399" s="35"/>
      <c r="AR399" s="233" t="s">
        <v>286</v>
      </c>
      <c r="AT399" s="233" t="s">
        <v>329</v>
      </c>
      <c r="AU399" s="233" t="s">
        <v>83</v>
      </c>
      <c r="AY399" s="14" t="s">
        <v>266</v>
      </c>
      <c r="BE399" s="234">
        <f>IF(N399="základní",J399,0)</f>
        <v>0</v>
      </c>
      <c r="BF399" s="234">
        <f>IF(N399="snížená",J399,0)</f>
        <v>0</v>
      </c>
      <c r="BG399" s="234">
        <f>IF(N399="zákl. přenesená",J399,0)</f>
        <v>0</v>
      </c>
      <c r="BH399" s="234">
        <f>IF(N399="sníž. přenesená",J399,0)</f>
        <v>0</v>
      </c>
      <c r="BI399" s="234">
        <f>IF(N399="nulová",J399,0)</f>
        <v>0</v>
      </c>
      <c r="BJ399" s="14" t="s">
        <v>81</v>
      </c>
      <c r="BK399" s="234">
        <f>ROUND(I399*H399,2)</f>
        <v>0</v>
      </c>
      <c r="BL399" s="14" t="s">
        <v>274</v>
      </c>
      <c r="BM399" s="233" t="s">
        <v>823</v>
      </c>
    </row>
    <row r="400" s="2" customFormat="1">
      <c r="A400" s="35"/>
      <c r="B400" s="36"/>
      <c r="C400" s="37"/>
      <c r="D400" s="235" t="s">
        <v>275</v>
      </c>
      <c r="E400" s="37"/>
      <c r="F400" s="236" t="s">
        <v>819</v>
      </c>
      <c r="G400" s="37"/>
      <c r="H400" s="37"/>
      <c r="I400" s="237"/>
      <c r="J400" s="37"/>
      <c r="K400" s="37"/>
      <c r="L400" s="41"/>
      <c r="M400" s="238"/>
      <c r="N400" s="239"/>
      <c r="O400" s="88"/>
      <c r="P400" s="88"/>
      <c r="Q400" s="88"/>
      <c r="R400" s="88"/>
      <c r="S400" s="88"/>
      <c r="T400" s="89"/>
      <c r="U400" s="35"/>
      <c r="V400" s="35"/>
      <c r="W400" s="35"/>
      <c r="X400" s="35"/>
      <c r="Y400" s="35"/>
      <c r="Z400" s="35"/>
      <c r="AA400" s="35"/>
      <c r="AB400" s="35"/>
      <c r="AC400" s="35"/>
      <c r="AD400" s="35"/>
      <c r="AE400" s="35"/>
      <c r="AT400" s="14" t="s">
        <v>275</v>
      </c>
      <c r="AU400" s="14" t="s">
        <v>83</v>
      </c>
    </row>
    <row r="401" s="2" customFormat="1" ht="76.35" customHeight="1">
      <c r="A401" s="35"/>
      <c r="B401" s="36"/>
      <c r="C401" s="222" t="s">
        <v>570</v>
      </c>
      <c r="D401" s="222" t="s">
        <v>269</v>
      </c>
      <c r="E401" s="223" t="s">
        <v>325</v>
      </c>
      <c r="F401" s="224" t="s">
        <v>326</v>
      </c>
      <c r="G401" s="225" t="s">
        <v>289</v>
      </c>
      <c r="H401" s="226">
        <v>0.025000000000000001</v>
      </c>
      <c r="I401" s="227"/>
      <c r="J401" s="228">
        <f>ROUND(I401*H401,2)</f>
        <v>0</v>
      </c>
      <c r="K401" s="224" t="s">
        <v>273</v>
      </c>
      <c r="L401" s="41"/>
      <c r="M401" s="229" t="s">
        <v>1</v>
      </c>
      <c r="N401" s="230" t="s">
        <v>38</v>
      </c>
      <c r="O401" s="88"/>
      <c r="P401" s="231">
        <f>O401*H401</f>
        <v>0</v>
      </c>
      <c r="Q401" s="231">
        <v>0</v>
      </c>
      <c r="R401" s="231">
        <f>Q401*H401</f>
        <v>0</v>
      </c>
      <c r="S401" s="231">
        <v>0</v>
      </c>
      <c r="T401" s="232">
        <f>S401*H401</f>
        <v>0</v>
      </c>
      <c r="U401" s="35"/>
      <c r="V401" s="35"/>
      <c r="W401" s="35"/>
      <c r="X401" s="35"/>
      <c r="Y401" s="35"/>
      <c r="Z401" s="35"/>
      <c r="AA401" s="35"/>
      <c r="AB401" s="35"/>
      <c r="AC401" s="35"/>
      <c r="AD401" s="35"/>
      <c r="AE401" s="35"/>
      <c r="AR401" s="233" t="s">
        <v>274</v>
      </c>
      <c r="AT401" s="233" t="s">
        <v>269</v>
      </c>
      <c r="AU401" s="233" t="s">
        <v>83</v>
      </c>
      <c r="AY401" s="14" t="s">
        <v>266</v>
      </c>
      <c r="BE401" s="234">
        <f>IF(N401="základní",J401,0)</f>
        <v>0</v>
      </c>
      <c r="BF401" s="234">
        <f>IF(N401="snížená",J401,0)</f>
        <v>0</v>
      </c>
      <c r="BG401" s="234">
        <f>IF(N401="zákl. přenesená",J401,0)</f>
        <v>0</v>
      </c>
      <c r="BH401" s="234">
        <f>IF(N401="sníž. přenesená",J401,0)</f>
        <v>0</v>
      </c>
      <c r="BI401" s="234">
        <f>IF(N401="nulová",J401,0)</f>
        <v>0</v>
      </c>
      <c r="BJ401" s="14" t="s">
        <v>81</v>
      </c>
      <c r="BK401" s="234">
        <f>ROUND(I401*H401,2)</f>
        <v>0</v>
      </c>
      <c r="BL401" s="14" t="s">
        <v>274</v>
      </c>
      <c r="BM401" s="233" t="s">
        <v>824</v>
      </c>
    </row>
    <row r="402" s="2" customFormat="1">
      <c r="A402" s="35"/>
      <c r="B402" s="36"/>
      <c r="C402" s="37"/>
      <c r="D402" s="235" t="s">
        <v>275</v>
      </c>
      <c r="E402" s="37"/>
      <c r="F402" s="236" t="s">
        <v>825</v>
      </c>
      <c r="G402" s="37"/>
      <c r="H402" s="37"/>
      <c r="I402" s="237"/>
      <c r="J402" s="37"/>
      <c r="K402" s="37"/>
      <c r="L402" s="41"/>
      <c r="M402" s="238"/>
      <c r="N402" s="239"/>
      <c r="O402" s="88"/>
      <c r="P402" s="88"/>
      <c r="Q402" s="88"/>
      <c r="R402" s="88"/>
      <c r="S402" s="88"/>
      <c r="T402" s="89"/>
      <c r="U402" s="35"/>
      <c r="V402" s="35"/>
      <c r="W402" s="35"/>
      <c r="X402" s="35"/>
      <c r="Y402" s="35"/>
      <c r="Z402" s="35"/>
      <c r="AA402" s="35"/>
      <c r="AB402" s="35"/>
      <c r="AC402" s="35"/>
      <c r="AD402" s="35"/>
      <c r="AE402" s="35"/>
      <c r="AT402" s="14" t="s">
        <v>275</v>
      </c>
      <c r="AU402" s="14" t="s">
        <v>83</v>
      </c>
    </row>
    <row r="403" s="2" customFormat="1" ht="24.15" customHeight="1">
      <c r="A403" s="35"/>
      <c r="B403" s="36"/>
      <c r="C403" s="240" t="s">
        <v>826</v>
      </c>
      <c r="D403" s="240" t="s">
        <v>329</v>
      </c>
      <c r="E403" s="241" t="s">
        <v>827</v>
      </c>
      <c r="F403" s="242" t="s">
        <v>828</v>
      </c>
      <c r="G403" s="243" t="s">
        <v>272</v>
      </c>
      <c r="H403" s="244">
        <v>48</v>
      </c>
      <c r="I403" s="245"/>
      <c r="J403" s="246">
        <f>ROUND(I403*H403,2)</f>
        <v>0</v>
      </c>
      <c r="K403" s="242" t="s">
        <v>273</v>
      </c>
      <c r="L403" s="247"/>
      <c r="M403" s="248" t="s">
        <v>1</v>
      </c>
      <c r="N403" s="249" t="s">
        <v>38</v>
      </c>
      <c r="O403" s="88"/>
      <c r="P403" s="231">
        <f>O403*H403</f>
        <v>0</v>
      </c>
      <c r="Q403" s="231">
        <v>0.0010499999999999999</v>
      </c>
      <c r="R403" s="231">
        <f>Q403*H403</f>
        <v>0.0504</v>
      </c>
      <c r="S403" s="231">
        <v>0</v>
      </c>
      <c r="T403" s="232">
        <f>S403*H403</f>
        <v>0</v>
      </c>
      <c r="U403" s="35"/>
      <c r="V403" s="35"/>
      <c r="W403" s="35"/>
      <c r="X403" s="35"/>
      <c r="Y403" s="35"/>
      <c r="Z403" s="35"/>
      <c r="AA403" s="35"/>
      <c r="AB403" s="35"/>
      <c r="AC403" s="35"/>
      <c r="AD403" s="35"/>
      <c r="AE403" s="35"/>
      <c r="AR403" s="233" t="s">
        <v>286</v>
      </c>
      <c r="AT403" s="233" t="s">
        <v>329</v>
      </c>
      <c r="AU403" s="233" t="s">
        <v>83</v>
      </c>
      <c r="AY403" s="14" t="s">
        <v>266</v>
      </c>
      <c r="BE403" s="234">
        <f>IF(N403="základní",J403,0)</f>
        <v>0</v>
      </c>
      <c r="BF403" s="234">
        <f>IF(N403="snížená",J403,0)</f>
        <v>0</v>
      </c>
      <c r="BG403" s="234">
        <f>IF(N403="zákl. přenesená",J403,0)</f>
        <v>0</v>
      </c>
      <c r="BH403" s="234">
        <f>IF(N403="sníž. přenesená",J403,0)</f>
        <v>0</v>
      </c>
      <c r="BI403" s="234">
        <f>IF(N403="nulová",J403,0)</f>
        <v>0</v>
      </c>
      <c r="BJ403" s="14" t="s">
        <v>81</v>
      </c>
      <c r="BK403" s="234">
        <f>ROUND(I403*H403,2)</f>
        <v>0</v>
      </c>
      <c r="BL403" s="14" t="s">
        <v>274</v>
      </c>
      <c r="BM403" s="233" t="s">
        <v>829</v>
      </c>
    </row>
    <row r="404" s="2" customFormat="1">
      <c r="A404" s="35"/>
      <c r="B404" s="36"/>
      <c r="C404" s="37"/>
      <c r="D404" s="235" t="s">
        <v>275</v>
      </c>
      <c r="E404" s="37"/>
      <c r="F404" s="236" t="s">
        <v>830</v>
      </c>
      <c r="G404" s="37"/>
      <c r="H404" s="37"/>
      <c r="I404" s="237"/>
      <c r="J404" s="37"/>
      <c r="K404" s="37"/>
      <c r="L404" s="41"/>
      <c r="M404" s="238"/>
      <c r="N404" s="239"/>
      <c r="O404" s="88"/>
      <c r="P404" s="88"/>
      <c r="Q404" s="88"/>
      <c r="R404" s="88"/>
      <c r="S404" s="88"/>
      <c r="T404" s="89"/>
      <c r="U404" s="35"/>
      <c r="V404" s="35"/>
      <c r="W404" s="35"/>
      <c r="X404" s="35"/>
      <c r="Y404" s="35"/>
      <c r="Z404" s="35"/>
      <c r="AA404" s="35"/>
      <c r="AB404" s="35"/>
      <c r="AC404" s="35"/>
      <c r="AD404" s="35"/>
      <c r="AE404" s="35"/>
      <c r="AT404" s="14" t="s">
        <v>275</v>
      </c>
      <c r="AU404" s="14" t="s">
        <v>83</v>
      </c>
    </row>
    <row r="405" s="2" customFormat="1" ht="180.75" customHeight="1">
      <c r="A405" s="35"/>
      <c r="B405" s="36"/>
      <c r="C405" s="222" t="s">
        <v>574</v>
      </c>
      <c r="D405" s="222" t="s">
        <v>269</v>
      </c>
      <c r="E405" s="223" t="s">
        <v>552</v>
      </c>
      <c r="F405" s="224" t="s">
        <v>553</v>
      </c>
      <c r="G405" s="225" t="s">
        <v>289</v>
      </c>
      <c r="H405" s="226">
        <v>0.10000000000000001</v>
      </c>
      <c r="I405" s="227"/>
      <c r="J405" s="228">
        <f>ROUND(I405*H405,2)</f>
        <v>0</v>
      </c>
      <c r="K405" s="224" t="s">
        <v>273</v>
      </c>
      <c r="L405" s="41"/>
      <c r="M405" s="229" t="s">
        <v>1</v>
      </c>
      <c r="N405" s="230" t="s">
        <v>38</v>
      </c>
      <c r="O405" s="88"/>
      <c r="P405" s="231">
        <f>O405*H405</f>
        <v>0</v>
      </c>
      <c r="Q405" s="231">
        <v>0</v>
      </c>
      <c r="R405" s="231">
        <f>Q405*H405</f>
        <v>0</v>
      </c>
      <c r="S405" s="231">
        <v>0</v>
      </c>
      <c r="T405" s="232">
        <f>S405*H405</f>
        <v>0</v>
      </c>
      <c r="U405" s="35"/>
      <c r="V405" s="35"/>
      <c r="W405" s="35"/>
      <c r="X405" s="35"/>
      <c r="Y405" s="35"/>
      <c r="Z405" s="35"/>
      <c r="AA405" s="35"/>
      <c r="AB405" s="35"/>
      <c r="AC405" s="35"/>
      <c r="AD405" s="35"/>
      <c r="AE405" s="35"/>
      <c r="AR405" s="233" t="s">
        <v>274</v>
      </c>
      <c r="AT405" s="233" t="s">
        <v>269</v>
      </c>
      <c r="AU405" s="233" t="s">
        <v>83</v>
      </c>
      <c r="AY405" s="14" t="s">
        <v>266</v>
      </c>
      <c r="BE405" s="234">
        <f>IF(N405="základní",J405,0)</f>
        <v>0</v>
      </c>
      <c r="BF405" s="234">
        <f>IF(N405="snížená",J405,0)</f>
        <v>0</v>
      </c>
      <c r="BG405" s="234">
        <f>IF(N405="zákl. přenesená",J405,0)</f>
        <v>0</v>
      </c>
      <c r="BH405" s="234">
        <f>IF(N405="sníž. přenesená",J405,0)</f>
        <v>0</v>
      </c>
      <c r="BI405" s="234">
        <f>IF(N405="nulová",J405,0)</f>
        <v>0</v>
      </c>
      <c r="BJ405" s="14" t="s">
        <v>81</v>
      </c>
      <c r="BK405" s="234">
        <f>ROUND(I405*H405,2)</f>
        <v>0</v>
      </c>
      <c r="BL405" s="14" t="s">
        <v>274</v>
      </c>
      <c r="BM405" s="233" t="s">
        <v>831</v>
      </c>
    </row>
    <row r="406" s="2" customFormat="1">
      <c r="A406" s="35"/>
      <c r="B406" s="36"/>
      <c r="C406" s="37"/>
      <c r="D406" s="235" t="s">
        <v>275</v>
      </c>
      <c r="E406" s="37"/>
      <c r="F406" s="236" t="s">
        <v>832</v>
      </c>
      <c r="G406" s="37"/>
      <c r="H406" s="37"/>
      <c r="I406" s="237"/>
      <c r="J406" s="37"/>
      <c r="K406" s="37"/>
      <c r="L406" s="41"/>
      <c r="M406" s="238"/>
      <c r="N406" s="239"/>
      <c r="O406" s="88"/>
      <c r="P406" s="88"/>
      <c r="Q406" s="88"/>
      <c r="R406" s="88"/>
      <c r="S406" s="88"/>
      <c r="T406" s="89"/>
      <c r="U406" s="35"/>
      <c r="V406" s="35"/>
      <c r="W406" s="35"/>
      <c r="X406" s="35"/>
      <c r="Y406" s="35"/>
      <c r="Z406" s="35"/>
      <c r="AA406" s="35"/>
      <c r="AB406" s="35"/>
      <c r="AC406" s="35"/>
      <c r="AD406" s="35"/>
      <c r="AE406" s="35"/>
      <c r="AT406" s="14" t="s">
        <v>275</v>
      </c>
      <c r="AU406" s="14" t="s">
        <v>83</v>
      </c>
    </row>
    <row r="407" s="2" customFormat="1" ht="76.35" customHeight="1">
      <c r="A407" s="35"/>
      <c r="B407" s="36"/>
      <c r="C407" s="222" t="s">
        <v>833</v>
      </c>
      <c r="D407" s="222" t="s">
        <v>269</v>
      </c>
      <c r="E407" s="223" t="s">
        <v>582</v>
      </c>
      <c r="F407" s="224" t="s">
        <v>583</v>
      </c>
      <c r="G407" s="225" t="s">
        <v>296</v>
      </c>
      <c r="H407" s="226">
        <v>6.7999999999999998</v>
      </c>
      <c r="I407" s="227"/>
      <c r="J407" s="228">
        <f>ROUND(I407*H407,2)</f>
        <v>0</v>
      </c>
      <c r="K407" s="224" t="s">
        <v>273</v>
      </c>
      <c r="L407" s="41"/>
      <c r="M407" s="229" t="s">
        <v>1</v>
      </c>
      <c r="N407" s="230" t="s">
        <v>38</v>
      </c>
      <c r="O407" s="88"/>
      <c r="P407" s="231">
        <f>O407*H407</f>
        <v>0</v>
      </c>
      <c r="Q407" s="231">
        <v>0</v>
      </c>
      <c r="R407" s="231">
        <f>Q407*H407</f>
        <v>0</v>
      </c>
      <c r="S407" s="231">
        <v>0</v>
      </c>
      <c r="T407" s="232">
        <f>S407*H407</f>
        <v>0</v>
      </c>
      <c r="U407" s="35"/>
      <c r="V407" s="35"/>
      <c r="W407" s="35"/>
      <c r="X407" s="35"/>
      <c r="Y407" s="35"/>
      <c r="Z407" s="35"/>
      <c r="AA407" s="35"/>
      <c r="AB407" s="35"/>
      <c r="AC407" s="35"/>
      <c r="AD407" s="35"/>
      <c r="AE407" s="35"/>
      <c r="AR407" s="233" t="s">
        <v>274</v>
      </c>
      <c r="AT407" s="233" t="s">
        <v>269</v>
      </c>
      <c r="AU407" s="233" t="s">
        <v>83</v>
      </c>
      <c r="AY407" s="14" t="s">
        <v>266</v>
      </c>
      <c r="BE407" s="234">
        <f>IF(N407="základní",J407,0)</f>
        <v>0</v>
      </c>
      <c r="BF407" s="234">
        <f>IF(N407="snížená",J407,0)</f>
        <v>0</v>
      </c>
      <c r="BG407" s="234">
        <f>IF(N407="zákl. přenesená",J407,0)</f>
        <v>0</v>
      </c>
      <c r="BH407" s="234">
        <f>IF(N407="sníž. přenesená",J407,0)</f>
        <v>0</v>
      </c>
      <c r="BI407" s="234">
        <f>IF(N407="nulová",J407,0)</f>
        <v>0</v>
      </c>
      <c r="BJ407" s="14" t="s">
        <v>81</v>
      </c>
      <c r="BK407" s="234">
        <f>ROUND(I407*H407,2)</f>
        <v>0</v>
      </c>
      <c r="BL407" s="14" t="s">
        <v>274</v>
      </c>
      <c r="BM407" s="233" t="s">
        <v>834</v>
      </c>
    </row>
    <row r="408" s="2" customFormat="1">
      <c r="A408" s="35"/>
      <c r="B408" s="36"/>
      <c r="C408" s="37"/>
      <c r="D408" s="235" t="s">
        <v>275</v>
      </c>
      <c r="E408" s="37"/>
      <c r="F408" s="236" t="s">
        <v>835</v>
      </c>
      <c r="G408" s="37"/>
      <c r="H408" s="37"/>
      <c r="I408" s="237"/>
      <c r="J408" s="37"/>
      <c r="K408" s="37"/>
      <c r="L408" s="41"/>
      <c r="M408" s="238"/>
      <c r="N408" s="239"/>
      <c r="O408" s="88"/>
      <c r="P408" s="88"/>
      <c r="Q408" s="88"/>
      <c r="R408" s="88"/>
      <c r="S408" s="88"/>
      <c r="T408" s="89"/>
      <c r="U408" s="35"/>
      <c r="V408" s="35"/>
      <c r="W408" s="35"/>
      <c r="X408" s="35"/>
      <c r="Y408" s="35"/>
      <c r="Z408" s="35"/>
      <c r="AA408" s="35"/>
      <c r="AB408" s="35"/>
      <c r="AC408" s="35"/>
      <c r="AD408" s="35"/>
      <c r="AE408" s="35"/>
      <c r="AT408" s="14" t="s">
        <v>275</v>
      </c>
      <c r="AU408" s="14" t="s">
        <v>83</v>
      </c>
    </row>
    <row r="409" s="2" customFormat="1" ht="21.75" customHeight="1">
      <c r="A409" s="35"/>
      <c r="B409" s="36"/>
      <c r="C409" s="240" t="s">
        <v>577</v>
      </c>
      <c r="D409" s="240" t="s">
        <v>329</v>
      </c>
      <c r="E409" s="241" t="s">
        <v>330</v>
      </c>
      <c r="F409" s="242" t="s">
        <v>331</v>
      </c>
      <c r="G409" s="243" t="s">
        <v>302</v>
      </c>
      <c r="H409" s="244">
        <v>44.399999999999999</v>
      </c>
      <c r="I409" s="245"/>
      <c r="J409" s="246">
        <f>ROUND(I409*H409,2)</f>
        <v>0</v>
      </c>
      <c r="K409" s="242" t="s">
        <v>273</v>
      </c>
      <c r="L409" s="247"/>
      <c r="M409" s="248" t="s">
        <v>1</v>
      </c>
      <c r="N409" s="249" t="s">
        <v>38</v>
      </c>
      <c r="O409" s="88"/>
      <c r="P409" s="231">
        <f>O409*H409</f>
        <v>0</v>
      </c>
      <c r="Q409" s="231">
        <v>1</v>
      </c>
      <c r="R409" s="231">
        <f>Q409*H409</f>
        <v>44.399999999999999</v>
      </c>
      <c r="S409" s="231">
        <v>0</v>
      </c>
      <c r="T409" s="232">
        <f>S409*H409</f>
        <v>0</v>
      </c>
      <c r="U409" s="35"/>
      <c r="V409" s="35"/>
      <c r="W409" s="35"/>
      <c r="X409" s="35"/>
      <c r="Y409" s="35"/>
      <c r="Z409" s="35"/>
      <c r="AA409" s="35"/>
      <c r="AB409" s="35"/>
      <c r="AC409" s="35"/>
      <c r="AD409" s="35"/>
      <c r="AE409" s="35"/>
      <c r="AR409" s="233" t="s">
        <v>286</v>
      </c>
      <c r="AT409" s="233" t="s">
        <v>329</v>
      </c>
      <c r="AU409" s="233" t="s">
        <v>83</v>
      </c>
      <c r="AY409" s="14" t="s">
        <v>266</v>
      </c>
      <c r="BE409" s="234">
        <f>IF(N409="základní",J409,0)</f>
        <v>0</v>
      </c>
      <c r="BF409" s="234">
        <f>IF(N409="snížená",J409,0)</f>
        <v>0</v>
      </c>
      <c r="BG409" s="234">
        <f>IF(N409="zákl. přenesená",J409,0)</f>
        <v>0</v>
      </c>
      <c r="BH409" s="234">
        <f>IF(N409="sníž. přenesená",J409,0)</f>
        <v>0</v>
      </c>
      <c r="BI409" s="234">
        <f>IF(N409="nulová",J409,0)</f>
        <v>0</v>
      </c>
      <c r="BJ409" s="14" t="s">
        <v>81</v>
      </c>
      <c r="BK409" s="234">
        <f>ROUND(I409*H409,2)</f>
        <v>0</v>
      </c>
      <c r="BL409" s="14" t="s">
        <v>274</v>
      </c>
      <c r="BM409" s="233" t="s">
        <v>836</v>
      </c>
    </row>
    <row r="410" s="2" customFormat="1">
      <c r="A410" s="35"/>
      <c r="B410" s="36"/>
      <c r="C410" s="37"/>
      <c r="D410" s="235" t="s">
        <v>275</v>
      </c>
      <c r="E410" s="37"/>
      <c r="F410" s="236" t="s">
        <v>837</v>
      </c>
      <c r="G410" s="37"/>
      <c r="H410" s="37"/>
      <c r="I410" s="237"/>
      <c r="J410" s="37"/>
      <c r="K410" s="37"/>
      <c r="L410" s="41"/>
      <c r="M410" s="238"/>
      <c r="N410" s="239"/>
      <c r="O410" s="88"/>
      <c r="P410" s="88"/>
      <c r="Q410" s="88"/>
      <c r="R410" s="88"/>
      <c r="S410" s="88"/>
      <c r="T410" s="89"/>
      <c r="U410" s="35"/>
      <c r="V410" s="35"/>
      <c r="W410" s="35"/>
      <c r="X410" s="35"/>
      <c r="Y410" s="35"/>
      <c r="Z410" s="35"/>
      <c r="AA410" s="35"/>
      <c r="AB410" s="35"/>
      <c r="AC410" s="35"/>
      <c r="AD410" s="35"/>
      <c r="AE410" s="35"/>
      <c r="AT410" s="14" t="s">
        <v>275</v>
      </c>
      <c r="AU410" s="14" t="s">
        <v>83</v>
      </c>
    </row>
    <row r="411" s="2" customFormat="1" ht="101.25" customHeight="1">
      <c r="A411" s="35"/>
      <c r="B411" s="36"/>
      <c r="C411" s="222" t="s">
        <v>838</v>
      </c>
      <c r="D411" s="222" t="s">
        <v>269</v>
      </c>
      <c r="E411" s="223" t="s">
        <v>300</v>
      </c>
      <c r="F411" s="224" t="s">
        <v>301</v>
      </c>
      <c r="G411" s="225" t="s">
        <v>302</v>
      </c>
      <c r="H411" s="226">
        <v>44.399999999999999</v>
      </c>
      <c r="I411" s="227"/>
      <c r="J411" s="228">
        <f>ROUND(I411*H411,2)</f>
        <v>0</v>
      </c>
      <c r="K411" s="224" t="s">
        <v>273</v>
      </c>
      <c r="L411" s="41"/>
      <c r="M411" s="229" t="s">
        <v>1</v>
      </c>
      <c r="N411" s="230" t="s">
        <v>38</v>
      </c>
      <c r="O411" s="88"/>
      <c r="P411" s="231">
        <f>O411*H411</f>
        <v>0</v>
      </c>
      <c r="Q411" s="231">
        <v>0</v>
      </c>
      <c r="R411" s="231">
        <f>Q411*H411</f>
        <v>0</v>
      </c>
      <c r="S411" s="231">
        <v>0</v>
      </c>
      <c r="T411" s="232">
        <f>S411*H411</f>
        <v>0</v>
      </c>
      <c r="U411" s="35"/>
      <c r="V411" s="35"/>
      <c r="W411" s="35"/>
      <c r="X411" s="35"/>
      <c r="Y411" s="35"/>
      <c r="Z411" s="35"/>
      <c r="AA411" s="35"/>
      <c r="AB411" s="35"/>
      <c r="AC411" s="35"/>
      <c r="AD411" s="35"/>
      <c r="AE411" s="35"/>
      <c r="AR411" s="233" t="s">
        <v>274</v>
      </c>
      <c r="AT411" s="233" t="s">
        <v>269</v>
      </c>
      <c r="AU411" s="233" t="s">
        <v>83</v>
      </c>
      <c r="AY411" s="14" t="s">
        <v>266</v>
      </c>
      <c r="BE411" s="234">
        <f>IF(N411="základní",J411,0)</f>
        <v>0</v>
      </c>
      <c r="BF411" s="234">
        <f>IF(N411="snížená",J411,0)</f>
        <v>0</v>
      </c>
      <c r="BG411" s="234">
        <f>IF(N411="zákl. přenesená",J411,0)</f>
        <v>0</v>
      </c>
      <c r="BH411" s="234">
        <f>IF(N411="sníž. přenesená",J411,0)</f>
        <v>0</v>
      </c>
      <c r="BI411" s="234">
        <f>IF(N411="nulová",J411,0)</f>
        <v>0</v>
      </c>
      <c r="BJ411" s="14" t="s">
        <v>81</v>
      </c>
      <c r="BK411" s="234">
        <f>ROUND(I411*H411,2)</f>
        <v>0</v>
      </c>
      <c r="BL411" s="14" t="s">
        <v>274</v>
      </c>
      <c r="BM411" s="233" t="s">
        <v>839</v>
      </c>
    </row>
    <row r="412" s="2" customFormat="1">
      <c r="A412" s="35"/>
      <c r="B412" s="36"/>
      <c r="C412" s="37"/>
      <c r="D412" s="235" t="s">
        <v>275</v>
      </c>
      <c r="E412" s="37"/>
      <c r="F412" s="236" t="s">
        <v>840</v>
      </c>
      <c r="G412" s="37"/>
      <c r="H412" s="37"/>
      <c r="I412" s="237"/>
      <c r="J412" s="37"/>
      <c r="K412" s="37"/>
      <c r="L412" s="41"/>
      <c r="M412" s="238"/>
      <c r="N412" s="239"/>
      <c r="O412" s="88"/>
      <c r="P412" s="88"/>
      <c r="Q412" s="88"/>
      <c r="R412" s="88"/>
      <c r="S412" s="88"/>
      <c r="T412" s="89"/>
      <c r="U412" s="35"/>
      <c r="V412" s="35"/>
      <c r="W412" s="35"/>
      <c r="X412" s="35"/>
      <c r="Y412" s="35"/>
      <c r="Z412" s="35"/>
      <c r="AA412" s="35"/>
      <c r="AB412" s="35"/>
      <c r="AC412" s="35"/>
      <c r="AD412" s="35"/>
      <c r="AE412" s="35"/>
      <c r="AT412" s="14" t="s">
        <v>275</v>
      </c>
      <c r="AU412" s="14" t="s">
        <v>83</v>
      </c>
    </row>
    <row r="413" s="2" customFormat="1" ht="111.75" customHeight="1">
      <c r="A413" s="35"/>
      <c r="B413" s="36"/>
      <c r="C413" s="222" t="s">
        <v>579</v>
      </c>
      <c r="D413" s="222" t="s">
        <v>269</v>
      </c>
      <c r="E413" s="223" t="s">
        <v>312</v>
      </c>
      <c r="F413" s="224" t="s">
        <v>313</v>
      </c>
      <c r="G413" s="225" t="s">
        <v>302</v>
      </c>
      <c r="H413" s="226">
        <v>310.80000000000001</v>
      </c>
      <c r="I413" s="227"/>
      <c r="J413" s="228">
        <f>ROUND(I413*H413,2)</f>
        <v>0</v>
      </c>
      <c r="K413" s="224" t="s">
        <v>273</v>
      </c>
      <c r="L413" s="41"/>
      <c r="M413" s="229" t="s">
        <v>1</v>
      </c>
      <c r="N413" s="230" t="s">
        <v>38</v>
      </c>
      <c r="O413" s="88"/>
      <c r="P413" s="231">
        <f>O413*H413</f>
        <v>0</v>
      </c>
      <c r="Q413" s="231">
        <v>0</v>
      </c>
      <c r="R413" s="231">
        <f>Q413*H413</f>
        <v>0</v>
      </c>
      <c r="S413" s="231">
        <v>0</v>
      </c>
      <c r="T413" s="232">
        <f>S413*H413</f>
        <v>0</v>
      </c>
      <c r="U413" s="35"/>
      <c r="V413" s="35"/>
      <c r="W413" s="35"/>
      <c r="X413" s="35"/>
      <c r="Y413" s="35"/>
      <c r="Z413" s="35"/>
      <c r="AA413" s="35"/>
      <c r="AB413" s="35"/>
      <c r="AC413" s="35"/>
      <c r="AD413" s="35"/>
      <c r="AE413" s="35"/>
      <c r="AR413" s="233" t="s">
        <v>274</v>
      </c>
      <c r="AT413" s="233" t="s">
        <v>269</v>
      </c>
      <c r="AU413" s="233" t="s">
        <v>83</v>
      </c>
      <c r="AY413" s="14" t="s">
        <v>266</v>
      </c>
      <c r="BE413" s="234">
        <f>IF(N413="základní",J413,0)</f>
        <v>0</v>
      </c>
      <c r="BF413" s="234">
        <f>IF(N413="snížená",J413,0)</f>
        <v>0</v>
      </c>
      <c r="BG413" s="234">
        <f>IF(N413="zákl. přenesená",J413,0)</f>
        <v>0</v>
      </c>
      <c r="BH413" s="234">
        <f>IF(N413="sníž. přenesená",J413,0)</f>
        <v>0</v>
      </c>
      <c r="BI413" s="234">
        <f>IF(N413="nulová",J413,0)</f>
        <v>0</v>
      </c>
      <c r="BJ413" s="14" t="s">
        <v>81</v>
      </c>
      <c r="BK413" s="234">
        <f>ROUND(I413*H413,2)</f>
        <v>0</v>
      </c>
      <c r="BL413" s="14" t="s">
        <v>274</v>
      </c>
      <c r="BM413" s="233" t="s">
        <v>841</v>
      </c>
    </row>
    <row r="414" s="2" customFormat="1">
      <c r="A414" s="35"/>
      <c r="B414" s="36"/>
      <c r="C414" s="37"/>
      <c r="D414" s="235" t="s">
        <v>275</v>
      </c>
      <c r="E414" s="37"/>
      <c r="F414" s="236" t="s">
        <v>842</v>
      </c>
      <c r="G414" s="37"/>
      <c r="H414" s="37"/>
      <c r="I414" s="237"/>
      <c r="J414" s="37"/>
      <c r="K414" s="37"/>
      <c r="L414" s="41"/>
      <c r="M414" s="238"/>
      <c r="N414" s="239"/>
      <c r="O414" s="88"/>
      <c r="P414" s="88"/>
      <c r="Q414" s="88"/>
      <c r="R414" s="88"/>
      <c r="S414" s="88"/>
      <c r="T414" s="89"/>
      <c r="U414" s="35"/>
      <c r="V414" s="35"/>
      <c r="W414" s="35"/>
      <c r="X414" s="35"/>
      <c r="Y414" s="35"/>
      <c r="Z414" s="35"/>
      <c r="AA414" s="35"/>
      <c r="AB414" s="35"/>
      <c r="AC414" s="35"/>
      <c r="AD414" s="35"/>
      <c r="AE414" s="35"/>
      <c r="AT414" s="14" t="s">
        <v>275</v>
      </c>
      <c r="AU414" s="14" t="s">
        <v>83</v>
      </c>
    </row>
    <row r="415" s="2" customFormat="1" ht="114.9" customHeight="1">
      <c r="A415" s="35"/>
      <c r="B415" s="36"/>
      <c r="C415" s="222" t="s">
        <v>843</v>
      </c>
      <c r="D415" s="222" t="s">
        <v>269</v>
      </c>
      <c r="E415" s="223" t="s">
        <v>472</v>
      </c>
      <c r="F415" s="224" t="s">
        <v>473</v>
      </c>
      <c r="G415" s="225" t="s">
        <v>474</v>
      </c>
      <c r="H415" s="226">
        <v>4</v>
      </c>
      <c r="I415" s="227"/>
      <c r="J415" s="228">
        <f>ROUND(I415*H415,2)</f>
        <v>0</v>
      </c>
      <c r="K415" s="224" t="s">
        <v>273</v>
      </c>
      <c r="L415" s="41"/>
      <c r="M415" s="229" t="s">
        <v>1</v>
      </c>
      <c r="N415" s="230" t="s">
        <v>38</v>
      </c>
      <c r="O415" s="88"/>
      <c r="P415" s="231">
        <f>O415*H415</f>
        <v>0</v>
      </c>
      <c r="Q415" s="231">
        <v>0</v>
      </c>
      <c r="R415" s="231">
        <f>Q415*H415</f>
        <v>0</v>
      </c>
      <c r="S415" s="231">
        <v>0</v>
      </c>
      <c r="T415" s="232">
        <f>S415*H415</f>
        <v>0</v>
      </c>
      <c r="U415" s="35"/>
      <c r="V415" s="35"/>
      <c r="W415" s="35"/>
      <c r="X415" s="35"/>
      <c r="Y415" s="35"/>
      <c r="Z415" s="35"/>
      <c r="AA415" s="35"/>
      <c r="AB415" s="35"/>
      <c r="AC415" s="35"/>
      <c r="AD415" s="35"/>
      <c r="AE415" s="35"/>
      <c r="AR415" s="233" t="s">
        <v>274</v>
      </c>
      <c r="AT415" s="233" t="s">
        <v>269</v>
      </c>
      <c r="AU415" s="233" t="s">
        <v>83</v>
      </c>
      <c r="AY415" s="14" t="s">
        <v>266</v>
      </c>
      <c r="BE415" s="234">
        <f>IF(N415="základní",J415,0)</f>
        <v>0</v>
      </c>
      <c r="BF415" s="234">
        <f>IF(N415="snížená",J415,0)</f>
        <v>0</v>
      </c>
      <c r="BG415" s="234">
        <f>IF(N415="zákl. přenesená",J415,0)</f>
        <v>0</v>
      </c>
      <c r="BH415" s="234">
        <f>IF(N415="sníž. přenesená",J415,0)</f>
        <v>0</v>
      </c>
      <c r="BI415" s="234">
        <f>IF(N415="nulová",J415,0)</f>
        <v>0</v>
      </c>
      <c r="BJ415" s="14" t="s">
        <v>81</v>
      </c>
      <c r="BK415" s="234">
        <f>ROUND(I415*H415,2)</f>
        <v>0</v>
      </c>
      <c r="BL415" s="14" t="s">
        <v>274</v>
      </c>
      <c r="BM415" s="233" t="s">
        <v>844</v>
      </c>
    </row>
    <row r="416" s="2" customFormat="1">
      <c r="A416" s="35"/>
      <c r="B416" s="36"/>
      <c r="C416" s="37"/>
      <c r="D416" s="235" t="s">
        <v>275</v>
      </c>
      <c r="E416" s="37"/>
      <c r="F416" s="236" t="s">
        <v>845</v>
      </c>
      <c r="G416" s="37"/>
      <c r="H416" s="37"/>
      <c r="I416" s="237"/>
      <c r="J416" s="37"/>
      <c r="K416" s="37"/>
      <c r="L416" s="41"/>
      <c r="M416" s="238"/>
      <c r="N416" s="239"/>
      <c r="O416" s="88"/>
      <c r="P416" s="88"/>
      <c r="Q416" s="88"/>
      <c r="R416" s="88"/>
      <c r="S416" s="88"/>
      <c r="T416" s="89"/>
      <c r="U416" s="35"/>
      <c r="V416" s="35"/>
      <c r="W416" s="35"/>
      <c r="X416" s="35"/>
      <c r="Y416" s="35"/>
      <c r="Z416" s="35"/>
      <c r="AA416" s="35"/>
      <c r="AB416" s="35"/>
      <c r="AC416" s="35"/>
      <c r="AD416" s="35"/>
      <c r="AE416" s="35"/>
      <c r="AT416" s="14" t="s">
        <v>275</v>
      </c>
      <c r="AU416" s="14" t="s">
        <v>83</v>
      </c>
    </row>
    <row r="417" s="2" customFormat="1" ht="90" customHeight="1">
      <c r="A417" s="35"/>
      <c r="B417" s="36"/>
      <c r="C417" s="222" t="s">
        <v>584</v>
      </c>
      <c r="D417" s="222" t="s">
        <v>269</v>
      </c>
      <c r="E417" s="223" t="s">
        <v>478</v>
      </c>
      <c r="F417" s="224" t="s">
        <v>479</v>
      </c>
      <c r="G417" s="225" t="s">
        <v>474</v>
      </c>
      <c r="H417" s="226">
        <v>2</v>
      </c>
      <c r="I417" s="227"/>
      <c r="J417" s="228">
        <f>ROUND(I417*H417,2)</f>
        <v>0</v>
      </c>
      <c r="K417" s="224" t="s">
        <v>273</v>
      </c>
      <c r="L417" s="41"/>
      <c r="M417" s="229" t="s">
        <v>1</v>
      </c>
      <c r="N417" s="230" t="s">
        <v>38</v>
      </c>
      <c r="O417" s="88"/>
      <c r="P417" s="231">
        <f>O417*H417</f>
        <v>0</v>
      </c>
      <c r="Q417" s="231">
        <v>0</v>
      </c>
      <c r="R417" s="231">
        <f>Q417*H417</f>
        <v>0</v>
      </c>
      <c r="S417" s="231">
        <v>0</v>
      </c>
      <c r="T417" s="232">
        <f>S417*H417</f>
        <v>0</v>
      </c>
      <c r="U417" s="35"/>
      <c r="V417" s="35"/>
      <c r="W417" s="35"/>
      <c r="X417" s="35"/>
      <c r="Y417" s="35"/>
      <c r="Z417" s="35"/>
      <c r="AA417" s="35"/>
      <c r="AB417" s="35"/>
      <c r="AC417" s="35"/>
      <c r="AD417" s="35"/>
      <c r="AE417" s="35"/>
      <c r="AR417" s="233" t="s">
        <v>274</v>
      </c>
      <c r="AT417" s="233" t="s">
        <v>269</v>
      </c>
      <c r="AU417" s="233" t="s">
        <v>83</v>
      </c>
      <c r="AY417" s="14" t="s">
        <v>266</v>
      </c>
      <c r="BE417" s="234">
        <f>IF(N417="základní",J417,0)</f>
        <v>0</v>
      </c>
      <c r="BF417" s="234">
        <f>IF(N417="snížená",J417,0)</f>
        <v>0</v>
      </c>
      <c r="BG417" s="234">
        <f>IF(N417="zákl. přenesená",J417,0)</f>
        <v>0</v>
      </c>
      <c r="BH417" s="234">
        <f>IF(N417="sníž. přenesená",J417,0)</f>
        <v>0</v>
      </c>
      <c r="BI417" s="234">
        <f>IF(N417="nulová",J417,0)</f>
        <v>0</v>
      </c>
      <c r="BJ417" s="14" t="s">
        <v>81</v>
      </c>
      <c r="BK417" s="234">
        <f>ROUND(I417*H417,2)</f>
        <v>0</v>
      </c>
      <c r="BL417" s="14" t="s">
        <v>274</v>
      </c>
      <c r="BM417" s="233" t="s">
        <v>846</v>
      </c>
    </row>
    <row r="418" s="2" customFormat="1">
      <c r="A418" s="35"/>
      <c r="B418" s="36"/>
      <c r="C418" s="37"/>
      <c r="D418" s="235" t="s">
        <v>275</v>
      </c>
      <c r="E418" s="37"/>
      <c r="F418" s="236" t="s">
        <v>847</v>
      </c>
      <c r="G418" s="37"/>
      <c r="H418" s="37"/>
      <c r="I418" s="237"/>
      <c r="J418" s="37"/>
      <c r="K418" s="37"/>
      <c r="L418" s="41"/>
      <c r="M418" s="238"/>
      <c r="N418" s="239"/>
      <c r="O418" s="88"/>
      <c r="P418" s="88"/>
      <c r="Q418" s="88"/>
      <c r="R418" s="88"/>
      <c r="S418" s="88"/>
      <c r="T418" s="89"/>
      <c r="U418" s="35"/>
      <c r="V418" s="35"/>
      <c r="W418" s="35"/>
      <c r="X418" s="35"/>
      <c r="Y418" s="35"/>
      <c r="Z418" s="35"/>
      <c r="AA418" s="35"/>
      <c r="AB418" s="35"/>
      <c r="AC418" s="35"/>
      <c r="AD418" s="35"/>
      <c r="AE418" s="35"/>
      <c r="AT418" s="14" t="s">
        <v>275</v>
      </c>
      <c r="AU418" s="14" t="s">
        <v>83</v>
      </c>
    </row>
    <row r="419" s="2" customFormat="1" ht="90" customHeight="1">
      <c r="A419" s="35"/>
      <c r="B419" s="36"/>
      <c r="C419" s="222" t="s">
        <v>848</v>
      </c>
      <c r="D419" s="222" t="s">
        <v>269</v>
      </c>
      <c r="E419" s="223" t="s">
        <v>482</v>
      </c>
      <c r="F419" s="224" t="s">
        <v>483</v>
      </c>
      <c r="G419" s="225" t="s">
        <v>279</v>
      </c>
      <c r="H419" s="226">
        <v>250</v>
      </c>
      <c r="I419" s="227"/>
      <c r="J419" s="228">
        <f>ROUND(I419*H419,2)</f>
        <v>0</v>
      </c>
      <c r="K419" s="224" t="s">
        <v>273</v>
      </c>
      <c r="L419" s="41"/>
      <c r="M419" s="229" t="s">
        <v>1</v>
      </c>
      <c r="N419" s="230" t="s">
        <v>38</v>
      </c>
      <c r="O419" s="88"/>
      <c r="P419" s="231">
        <f>O419*H419</f>
        <v>0</v>
      </c>
      <c r="Q419" s="231">
        <v>0</v>
      </c>
      <c r="R419" s="231">
        <f>Q419*H419</f>
        <v>0</v>
      </c>
      <c r="S419" s="231">
        <v>0</v>
      </c>
      <c r="T419" s="232">
        <f>S419*H419</f>
        <v>0</v>
      </c>
      <c r="U419" s="35"/>
      <c r="V419" s="35"/>
      <c r="W419" s="35"/>
      <c r="X419" s="35"/>
      <c r="Y419" s="35"/>
      <c r="Z419" s="35"/>
      <c r="AA419" s="35"/>
      <c r="AB419" s="35"/>
      <c r="AC419" s="35"/>
      <c r="AD419" s="35"/>
      <c r="AE419" s="35"/>
      <c r="AR419" s="233" t="s">
        <v>274</v>
      </c>
      <c r="AT419" s="233" t="s">
        <v>269</v>
      </c>
      <c r="AU419" s="233" t="s">
        <v>83</v>
      </c>
      <c r="AY419" s="14" t="s">
        <v>266</v>
      </c>
      <c r="BE419" s="234">
        <f>IF(N419="základní",J419,0)</f>
        <v>0</v>
      </c>
      <c r="BF419" s="234">
        <f>IF(N419="snížená",J419,0)</f>
        <v>0</v>
      </c>
      <c r="BG419" s="234">
        <f>IF(N419="zákl. přenesená",J419,0)</f>
        <v>0</v>
      </c>
      <c r="BH419" s="234">
        <f>IF(N419="sníž. přenesená",J419,0)</f>
        <v>0</v>
      </c>
      <c r="BI419" s="234">
        <f>IF(N419="nulová",J419,0)</f>
        <v>0</v>
      </c>
      <c r="BJ419" s="14" t="s">
        <v>81</v>
      </c>
      <c r="BK419" s="234">
        <f>ROUND(I419*H419,2)</f>
        <v>0</v>
      </c>
      <c r="BL419" s="14" t="s">
        <v>274</v>
      </c>
      <c r="BM419" s="233" t="s">
        <v>849</v>
      </c>
    </row>
    <row r="420" s="2" customFormat="1">
      <c r="A420" s="35"/>
      <c r="B420" s="36"/>
      <c r="C420" s="37"/>
      <c r="D420" s="235" t="s">
        <v>275</v>
      </c>
      <c r="E420" s="37"/>
      <c r="F420" s="236" t="s">
        <v>850</v>
      </c>
      <c r="G420" s="37"/>
      <c r="H420" s="37"/>
      <c r="I420" s="237"/>
      <c r="J420" s="37"/>
      <c r="K420" s="37"/>
      <c r="L420" s="41"/>
      <c r="M420" s="238"/>
      <c r="N420" s="239"/>
      <c r="O420" s="88"/>
      <c r="P420" s="88"/>
      <c r="Q420" s="88"/>
      <c r="R420" s="88"/>
      <c r="S420" s="88"/>
      <c r="T420" s="89"/>
      <c r="U420" s="35"/>
      <c r="V420" s="35"/>
      <c r="W420" s="35"/>
      <c r="X420" s="35"/>
      <c r="Y420" s="35"/>
      <c r="Z420" s="35"/>
      <c r="AA420" s="35"/>
      <c r="AB420" s="35"/>
      <c r="AC420" s="35"/>
      <c r="AD420" s="35"/>
      <c r="AE420" s="35"/>
      <c r="AT420" s="14" t="s">
        <v>275</v>
      </c>
      <c r="AU420" s="14" t="s">
        <v>83</v>
      </c>
    </row>
    <row r="421" s="2" customFormat="1" ht="90" customHeight="1">
      <c r="A421" s="35"/>
      <c r="B421" s="36"/>
      <c r="C421" s="222" t="s">
        <v>588</v>
      </c>
      <c r="D421" s="222" t="s">
        <v>269</v>
      </c>
      <c r="E421" s="223" t="s">
        <v>487</v>
      </c>
      <c r="F421" s="224" t="s">
        <v>488</v>
      </c>
      <c r="G421" s="225" t="s">
        <v>279</v>
      </c>
      <c r="H421" s="226">
        <v>250</v>
      </c>
      <c r="I421" s="227"/>
      <c r="J421" s="228">
        <f>ROUND(I421*H421,2)</f>
        <v>0</v>
      </c>
      <c r="K421" s="224" t="s">
        <v>273</v>
      </c>
      <c r="L421" s="41"/>
      <c r="M421" s="229" t="s">
        <v>1</v>
      </c>
      <c r="N421" s="230" t="s">
        <v>38</v>
      </c>
      <c r="O421" s="88"/>
      <c r="P421" s="231">
        <f>O421*H421</f>
        <v>0</v>
      </c>
      <c r="Q421" s="231">
        <v>0</v>
      </c>
      <c r="R421" s="231">
        <f>Q421*H421</f>
        <v>0</v>
      </c>
      <c r="S421" s="231">
        <v>0</v>
      </c>
      <c r="T421" s="232">
        <f>S421*H421</f>
        <v>0</v>
      </c>
      <c r="U421" s="35"/>
      <c r="V421" s="35"/>
      <c r="W421" s="35"/>
      <c r="X421" s="35"/>
      <c r="Y421" s="35"/>
      <c r="Z421" s="35"/>
      <c r="AA421" s="35"/>
      <c r="AB421" s="35"/>
      <c r="AC421" s="35"/>
      <c r="AD421" s="35"/>
      <c r="AE421" s="35"/>
      <c r="AR421" s="233" t="s">
        <v>274</v>
      </c>
      <c r="AT421" s="233" t="s">
        <v>269</v>
      </c>
      <c r="AU421" s="233" t="s">
        <v>83</v>
      </c>
      <c r="AY421" s="14" t="s">
        <v>266</v>
      </c>
      <c r="BE421" s="234">
        <f>IF(N421="základní",J421,0)</f>
        <v>0</v>
      </c>
      <c r="BF421" s="234">
        <f>IF(N421="snížená",J421,0)</f>
        <v>0</v>
      </c>
      <c r="BG421" s="234">
        <f>IF(N421="zákl. přenesená",J421,0)</f>
        <v>0</v>
      </c>
      <c r="BH421" s="234">
        <f>IF(N421="sníž. přenesená",J421,0)</f>
        <v>0</v>
      </c>
      <c r="BI421" s="234">
        <f>IF(N421="nulová",J421,0)</f>
        <v>0</v>
      </c>
      <c r="BJ421" s="14" t="s">
        <v>81</v>
      </c>
      <c r="BK421" s="234">
        <f>ROUND(I421*H421,2)</f>
        <v>0</v>
      </c>
      <c r="BL421" s="14" t="s">
        <v>274</v>
      </c>
      <c r="BM421" s="233" t="s">
        <v>851</v>
      </c>
    </row>
    <row r="422" s="2" customFormat="1">
      <c r="A422" s="35"/>
      <c r="B422" s="36"/>
      <c r="C422" s="37"/>
      <c r="D422" s="235" t="s">
        <v>275</v>
      </c>
      <c r="E422" s="37"/>
      <c r="F422" s="236" t="s">
        <v>850</v>
      </c>
      <c r="G422" s="37"/>
      <c r="H422" s="37"/>
      <c r="I422" s="237"/>
      <c r="J422" s="37"/>
      <c r="K422" s="37"/>
      <c r="L422" s="41"/>
      <c r="M422" s="238"/>
      <c r="N422" s="239"/>
      <c r="O422" s="88"/>
      <c r="P422" s="88"/>
      <c r="Q422" s="88"/>
      <c r="R422" s="88"/>
      <c r="S422" s="88"/>
      <c r="T422" s="89"/>
      <c r="U422" s="35"/>
      <c r="V422" s="35"/>
      <c r="W422" s="35"/>
      <c r="X422" s="35"/>
      <c r="Y422" s="35"/>
      <c r="Z422" s="35"/>
      <c r="AA422" s="35"/>
      <c r="AB422" s="35"/>
      <c r="AC422" s="35"/>
      <c r="AD422" s="35"/>
      <c r="AE422" s="35"/>
      <c r="AT422" s="14" t="s">
        <v>275</v>
      </c>
      <c r="AU422" s="14" t="s">
        <v>83</v>
      </c>
    </row>
    <row r="423" s="2" customFormat="1" ht="66.75" customHeight="1">
      <c r="A423" s="35"/>
      <c r="B423" s="36"/>
      <c r="C423" s="222" t="s">
        <v>852</v>
      </c>
      <c r="D423" s="222" t="s">
        <v>269</v>
      </c>
      <c r="E423" s="223" t="s">
        <v>853</v>
      </c>
      <c r="F423" s="224" t="s">
        <v>854</v>
      </c>
      <c r="G423" s="225" t="s">
        <v>279</v>
      </c>
      <c r="H423" s="226">
        <v>6</v>
      </c>
      <c r="I423" s="227"/>
      <c r="J423" s="228">
        <f>ROUND(I423*H423,2)</f>
        <v>0</v>
      </c>
      <c r="K423" s="224" t="s">
        <v>273</v>
      </c>
      <c r="L423" s="41"/>
      <c r="M423" s="229" t="s">
        <v>1</v>
      </c>
      <c r="N423" s="230" t="s">
        <v>38</v>
      </c>
      <c r="O423" s="88"/>
      <c r="P423" s="231">
        <f>O423*H423</f>
        <v>0</v>
      </c>
      <c r="Q423" s="231">
        <v>0</v>
      </c>
      <c r="R423" s="231">
        <f>Q423*H423</f>
        <v>0</v>
      </c>
      <c r="S423" s="231">
        <v>0</v>
      </c>
      <c r="T423" s="232">
        <f>S423*H423</f>
        <v>0</v>
      </c>
      <c r="U423" s="35"/>
      <c r="V423" s="35"/>
      <c r="W423" s="35"/>
      <c r="X423" s="35"/>
      <c r="Y423" s="35"/>
      <c r="Z423" s="35"/>
      <c r="AA423" s="35"/>
      <c r="AB423" s="35"/>
      <c r="AC423" s="35"/>
      <c r="AD423" s="35"/>
      <c r="AE423" s="35"/>
      <c r="AR423" s="233" t="s">
        <v>274</v>
      </c>
      <c r="AT423" s="233" t="s">
        <v>269</v>
      </c>
      <c r="AU423" s="233" t="s">
        <v>83</v>
      </c>
      <c r="AY423" s="14" t="s">
        <v>266</v>
      </c>
      <c r="BE423" s="234">
        <f>IF(N423="základní",J423,0)</f>
        <v>0</v>
      </c>
      <c r="BF423" s="234">
        <f>IF(N423="snížená",J423,0)</f>
        <v>0</v>
      </c>
      <c r="BG423" s="234">
        <f>IF(N423="zákl. přenesená",J423,0)</f>
        <v>0</v>
      </c>
      <c r="BH423" s="234">
        <f>IF(N423="sníž. přenesená",J423,0)</f>
        <v>0</v>
      </c>
      <c r="BI423" s="234">
        <f>IF(N423="nulová",J423,0)</f>
        <v>0</v>
      </c>
      <c r="BJ423" s="14" t="s">
        <v>81</v>
      </c>
      <c r="BK423" s="234">
        <f>ROUND(I423*H423,2)</f>
        <v>0</v>
      </c>
      <c r="BL423" s="14" t="s">
        <v>274</v>
      </c>
      <c r="BM423" s="233" t="s">
        <v>855</v>
      </c>
    </row>
    <row r="424" s="2" customFormat="1">
      <c r="A424" s="35"/>
      <c r="B424" s="36"/>
      <c r="C424" s="37"/>
      <c r="D424" s="235" t="s">
        <v>275</v>
      </c>
      <c r="E424" s="37"/>
      <c r="F424" s="236" t="s">
        <v>783</v>
      </c>
      <c r="G424" s="37"/>
      <c r="H424" s="37"/>
      <c r="I424" s="237"/>
      <c r="J424" s="37"/>
      <c r="K424" s="37"/>
      <c r="L424" s="41"/>
      <c r="M424" s="238"/>
      <c r="N424" s="239"/>
      <c r="O424" s="88"/>
      <c r="P424" s="88"/>
      <c r="Q424" s="88"/>
      <c r="R424" s="88"/>
      <c r="S424" s="88"/>
      <c r="T424" s="89"/>
      <c r="U424" s="35"/>
      <c r="V424" s="35"/>
      <c r="W424" s="35"/>
      <c r="X424" s="35"/>
      <c r="Y424" s="35"/>
      <c r="Z424" s="35"/>
      <c r="AA424" s="35"/>
      <c r="AB424" s="35"/>
      <c r="AC424" s="35"/>
      <c r="AD424" s="35"/>
      <c r="AE424" s="35"/>
      <c r="AT424" s="14" t="s">
        <v>275</v>
      </c>
      <c r="AU424" s="14" t="s">
        <v>83</v>
      </c>
    </row>
    <row r="425" s="2" customFormat="1" ht="78" customHeight="1">
      <c r="A425" s="35"/>
      <c r="B425" s="36"/>
      <c r="C425" s="222" t="s">
        <v>591</v>
      </c>
      <c r="D425" s="222" t="s">
        <v>269</v>
      </c>
      <c r="E425" s="223" t="s">
        <v>856</v>
      </c>
      <c r="F425" s="224" t="s">
        <v>857</v>
      </c>
      <c r="G425" s="225" t="s">
        <v>791</v>
      </c>
      <c r="H425" s="226">
        <v>18</v>
      </c>
      <c r="I425" s="227"/>
      <c r="J425" s="228">
        <f>ROUND(I425*H425,2)</f>
        <v>0</v>
      </c>
      <c r="K425" s="224" t="s">
        <v>273</v>
      </c>
      <c r="L425" s="41"/>
      <c r="M425" s="229" t="s">
        <v>1</v>
      </c>
      <c r="N425" s="230" t="s">
        <v>38</v>
      </c>
      <c r="O425" s="88"/>
      <c r="P425" s="231">
        <f>O425*H425</f>
        <v>0</v>
      </c>
      <c r="Q425" s="231">
        <v>0</v>
      </c>
      <c r="R425" s="231">
        <f>Q425*H425</f>
        <v>0</v>
      </c>
      <c r="S425" s="231">
        <v>0</v>
      </c>
      <c r="T425" s="232">
        <f>S425*H425</f>
        <v>0</v>
      </c>
      <c r="U425" s="35"/>
      <c r="V425" s="35"/>
      <c r="W425" s="35"/>
      <c r="X425" s="35"/>
      <c r="Y425" s="35"/>
      <c r="Z425" s="35"/>
      <c r="AA425" s="35"/>
      <c r="AB425" s="35"/>
      <c r="AC425" s="35"/>
      <c r="AD425" s="35"/>
      <c r="AE425" s="35"/>
      <c r="AR425" s="233" t="s">
        <v>274</v>
      </c>
      <c r="AT425" s="233" t="s">
        <v>269</v>
      </c>
      <c r="AU425" s="233" t="s">
        <v>83</v>
      </c>
      <c r="AY425" s="14" t="s">
        <v>266</v>
      </c>
      <c r="BE425" s="234">
        <f>IF(N425="základní",J425,0)</f>
        <v>0</v>
      </c>
      <c r="BF425" s="234">
        <f>IF(N425="snížená",J425,0)</f>
        <v>0</v>
      </c>
      <c r="BG425" s="234">
        <f>IF(N425="zákl. přenesená",J425,0)</f>
        <v>0</v>
      </c>
      <c r="BH425" s="234">
        <f>IF(N425="sníž. přenesená",J425,0)</f>
        <v>0</v>
      </c>
      <c r="BI425" s="234">
        <f>IF(N425="nulová",J425,0)</f>
        <v>0</v>
      </c>
      <c r="BJ425" s="14" t="s">
        <v>81</v>
      </c>
      <c r="BK425" s="234">
        <f>ROUND(I425*H425,2)</f>
        <v>0</v>
      </c>
      <c r="BL425" s="14" t="s">
        <v>274</v>
      </c>
      <c r="BM425" s="233" t="s">
        <v>858</v>
      </c>
    </row>
    <row r="426" s="2" customFormat="1">
      <c r="A426" s="35"/>
      <c r="B426" s="36"/>
      <c r="C426" s="37"/>
      <c r="D426" s="235" t="s">
        <v>275</v>
      </c>
      <c r="E426" s="37"/>
      <c r="F426" s="236" t="s">
        <v>793</v>
      </c>
      <c r="G426" s="37"/>
      <c r="H426" s="37"/>
      <c r="I426" s="237"/>
      <c r="J426" s="37"/>
      <c r="K426" s="37"/>
      <c r="L426" s="41"/>
      <c r="M426" s="238"/>
      <c r="N426" s="239"/>
      <c r="O426" s="88"/>
      <c r="P426" s="88"/>
      <c r="Q426" s="88"/>
      <c r="R426" s="88"/>
      <c r="S426" s="88"/>
      <c r="T426" s="89"/>
      <c r="U426" s="35"/>
      <c r="V426" s="35"/>
      <c r="W426" s="35"/>
      <c r="X426" s="35"/>
      <c r="Y426" s="35"/>
      <c r="Z426" s="35"/>
      <c r="AA426" s="35"/>
      <c r="AB426" s="35"/>
      <c r="AC426" s="35"/>
      <c r="AD426" s="35"/>
      <c r="AE426" s="35"/>
      <c r="AT426" s="14" t="s">
        <v>275</v>
      </c>
      <c r="AU426" s="14" t="s">
        <v>83</v>
      </c>
    </row>
    <row r="427" s="2" customFormat="1" ht="24.15" customHeight="1">
      <c r="A427" s="35"/>
      <c r="B427" s="36"/>
      <c r="C427" s="240" t="s">
        <v>859</v>
      </c>
      <c r="D427" s="240" t="s">
        <v>329</v>
      </c>
      <c r="E427" s="241" t="s">
        <v>860</v>
      </c>
      <c r="F427" s="242" t="s">
        <v>861</v>
      </c>
      <c r="G427" s="243" t="s">
        <v>302</v>
      </c>
      <c r="H427" s="244">
        <v>6.75</v>
      </c>
      <c r="I427" s="245"/>
      <c r="J427" s="246">
        <f>ROUND(I427*H427,2)</f>
        <v>0</v>
      </c>
      <c r="K427" s="242" t="s">
        <v>273</v>
      </c>
      <c r="L427" s="247"/>
      <c r="M427" s="248" t="s">
        <v>1</v>
      </c>
      <c r="N427" s="249" t="s">
        <v>38</v>
      </c>
      <c r="O427" s="88"/>
      <c r="P427" s="231">
        <f>O427*H427</f>
        <v>0</v>
      </c>
      <c r="Q427" s="231">
        <v>0</v>
      </c>
      <c r="R427" s="231">
        <f>Q427*H427</f>
        <v>0</v>
      </c>
      <c r="S427" s="231">
        <v>0</v>
      </c>
      <c r="T427" s="232">
        <f>S427*H427</f>
        <v>0</v>
      </c>
      <c r="U427" s="35"/>
      <c r="V427" s="35"/>
      <c r="W427" s="35"/>
      <c r="X427" s="35"/>
      <c r="Y427" s="35"/>
      <c r="Z427" s="35"/>
      <c r="AA427" s="35"/>
      <c r="AB427" s="35"/>
      <c r="AC427" s="35"/>
      <c r="AD427" s="35"/>
      <c r="AE427" s="35"/>
      <c r="AR427" s="233" t="s">
        <v>286</v>
      </c>
      <c r="AT427" s="233" t="s">
        <v>329</v>
      </c>
      <c r="AU427" s="233" t="s">
        <v>83</v>
      </c>
      <c r="AY427" s="14" t="s">
        <v>266</v>
      </c>
      <c r="BE427" s="234">
        <f>IF(N427="základní",J427,0)</f>
        <v>0</v>
      </c>
      <c r="BF427" s="234">
        <f>IF(N427="snížená",J427,0)</f>
        <v>0</v>
      </c>
      <c r="BG427" s="234">
        <f>IF(N427="zákl. přenesená",J427,0)</f>
        <v>0</v>
      </c>
      <c r="BH427" s="234">
        <f>IF(N427="sníž. přenesená",J427,0)</f>
        <v>0</v>
      </c>
      <c r="BI427" s="234">
        <f>IF(N427="nulová",J427,0)</f>
        <v>0</v>
      </c>
      <c r="BJ427" s="14" t="s">
        <v>81</v>
      </c>
      <c r="BK427" s="234">
        <f>ROUND(I427*H427,2)</f>
        <v>0</v>
      </c>
      <c r="BL427" s="14" t="s">
        <v>274</v>
      </c>
      <c r="BM427" s="233" t="s">
        <v>862</v>
      </c>
    </row>
    <row r="428" s="2" customFormat="1">
      <c r="A428" s="35"/>
      <c r="B428" s="36"/>
      <c r="C428" s="37"/>
      <c r="D428" s="235" t="s">
        <v>275</v>
      </c>
      <c r="E428" s="37"/>
      <c r="F428" s="236" t="s">
        <v>863</v>
      </c>
      <c r="G428" s="37"/>
      <c r="H428" s="37"/>
      <c r="I428" s="237"/>
      <c r="J428" s="37"/>
      <c r="K428" s="37"/>
      <c r="L428" s="41"/>
      <c r="M428" s="238"/>
      <c r="N428" s="239"/>
      <c r="O428" s="88"/>
      <c r="P428" s="88"/>
      <c r="Q428" s="88"/>
      <c r="R428" s="88"/>
      <c r="S428" s="88"/>
      <c r="T428" s="89"/>
      <c r="U428" s="35"/>
      <c r="V428" s="35"/>
      <c r="W428" s="35"/>
      <c r="X428" s="35"/>
      <c r="Y428" s="35"/>
      <c r="Z428" s="35"/>
      <c r="AA428" s="35"/>
      <c r="AB428" s="35"/>
      <c r="AC428" s="35"/>
      <c r="AD428" s="35"/>
      <c r="AE428" s="35"/>
      <c r="AT428" s="14" t="s">
        <v>275</v>
      </c>
      <c r="AU428" s="14" t="s">
        <v>83</v>
      </c>
    </row>
    <row r="429" s="2" customFormat="1" ht="24.15" customHeight="1">
      <c r="A429" s="35"/>
      <c r="B429" s="36"/>
      <c r="C429" s="240" t="s">
        <v>593</v>
      </c>
      <c r="D429" s="240" t="s">
        <v>329</v>
      </c>
      <c r="E429" s="241" t="s">
        <v>864</v>
      </c>
      <c r="F429" s="242" t="s">
        <v>865</v>
      </c>
      <c r="G429" s="243" t="s">
        <v>302</v>
      </c>
      <c r="H429" s="244">
        <v>2.25</v>
      </c>
      <c r="I429" s="245"/>
      <c r="J429" s="246">
        <f>ROUND(I429*H429,2)</f>
        <v>0</v>
      </c>
      <c r="K429" s="242" t="s">
        <v>273</v>
      </c>
      <c r="L429" s="247"/>
      <c r="M429" s="248" t="s">
        <v>1</v>
      </c>
      <c r="N429" s="249" t="s">
        <v>38</v>
      </c>
      <c r="O429" s="88"/>
      <c r="P429" s="231">
        <f>O429*H429</f>
        <v>0</v>
      </c>
      <c r="Q429" s="231">
        <v>0</v>
      </c>
      <c r="R429" s="231">
        <f>Q429*H429</f>
        <v>0</v>
      </c>
      <c r="S429" s="231">
        <v>0</v>
      </c>
      <c r="T429" s="232">
        <f>S429*H429</f>
        <v>0</v>
      </c>
      <c r="U429" s="35"/>
      <c r="V429" s="35"/>
      <c r="W429" s="35"/>
      <c r="X429" s="35"/>
      <c r="Y429" s="35"/>
      <c r="Z429" s="35"/>
      <c r="AA429" s="35"/>
      <c r="AB429" s="35"/>
      <c r="AC429" s="35"/>
      <c r="AD429" s="35"/>
      <c r="AE429" s="35"/>
      <c r="AR429" s="233" t="s">
        <v>286</v>
      </c>
      <c r="AT429" s="233" t="s">
        <v>329</v>
      </c>
      <c r="AU429" s="233" t="s">
        <v>83</v>
      </c>
      <c r="AY429" s="14" t="s">
        <v>266</v>
      </c>
      <c r="BE429" s="234">
        <f>IF(N429="základní",J429,0)</f>
        <v>0</v>
      </c>
      <c r="BF429" s="234">
        <f>IF(N429="snížená",J429,0)</f>
        <v>0</v>
      </c>
      <c r="BG429" s="234">
        <f>IF(N429="zákl. přenesená",J429,0)</f>
        <v>0</v>
      </c>
      <c r="BH429" s="234">
        <f>IF(N429="sníž. přenesená",J429,0)</f>
        <v>0</v>
      </c>
      <c r="BI429" s="234">
        <f>IF(N429="nulová",J429,0)</f>
        <v>0</v>
      </c>
      <c r="BJ429" s="14" t="s">
        <v>81</v>
      </c>
      <c r="BK429" s="234">
        <f>ROUND(I429*H429,2)</f>
        <v>0</v>
      </c>
      <c r="BL429" s="14" t="s">
        <v>274</v>
      </c>
      <c r="BM429" s="233" t="s">
        <v>866</v>
      </c>
    </row>
    <row r="430" s="2" customFormat="1">
      <c r="A430" s="35"/>
      <c r="B430" s="36"/>
      <c r="C430" s="37"/>
      <c r="D430" s="235" t="s">
        <v>275</v>
      </c>
      <c r="E430" s="37"/>
      <c r="F430" s="236" t="s">
        <v>867</v>
      </c>
      <c r="G430" s="37"/>
      <c r="H430" s="37"/>
      <c r="I430" s="237"/>
      <c r="J430" s="37"/>
      <c r="K430" s="37"/>
      <c r="L430" s="41"/>
      <c r="M430" s="238"/>
      <c r="N430" s="239"/>
      <c r="O430" s="88"/>
      <c r="P430" s="88"/>
      <c r="Q430" s="88"/>
      <c r="R430" s="88"/>
      <c r="S430" s="88"/>
      <c r="T430" s="89"/>
      <c r="U430" s="35"/>
      <c r="V430" s="35"/>
      <c r="W430" s="35"/>
      <c r="X430" s="35"/>
      <c r="Y430" s="35"/>
      <c r="Z430" s="35"/>
      <c r="AA430" s="35"/>
      <c r="AB430" s="35"/>
      <c r="AC430" s="35"/>
      <c r="AD430" s="35"/>
      <c r="AE430" s="35"/>
      <c r="AT430" s="14" t="s">
        <v>275</v>
      </c>
      <c r="AU430" s="14" t="s">
        <v>83</v>
      </c>
    </row>
    <row r="431" s="2" customFormat="1" ht="101.25" customHeight="1">
      <c r="A431" s="35"/>
      <c r="B431" s="36"/>
      <c r="C431" s="222" t="s">
        <v>868</v>
      </c>
      <c r="D431" s="222" t="s">
        <v>269</v>
      </c>
      <c r="E431" s="223" t="s">
        <v>300</v>
      </c>
      <c r="F431" s="224" t="s">
        <v>301</v>
      </c>
      <c r="G431" s="225" t="s">
        <v>302</v>
      </c>
      <c r="H431" s="226">
        <v>9</v>
      </c>
      <c r="I431" s="227"/>
      <c r="J431" s="228">
        <f>ROUND(I431*H431,2)</f>
        <v>0</v>
      </c>
      <c r="K431" s="224" t="s">
        <v>273</v>
      </c>
      <c r="L431" s="41"/>
      <c r="M431" s="229" t="s">
        <v>1</v>
      </c>
      <c r="N431" s="230" t="s">
        <v>38</v>
      </c>
      <c r="O431" s="88"/>
      <c r="P431" s="231">
        <f>O431*H431</f>
        <v>0</v>
      </c>
      <c r="Q431" s="231">
        <v>0</v>
      </c>
      <c r="R431" s="231">
        <f>Q431*H431</f>
        <v>0</v>
      </c>
      <c r="S431" s="231">
        <v>0</v>
      </c>
      <c r="T431" s="232">
        <f>S431*H431</f>
        <v>0</v>
      </c>
      <c r="U431" s="35"/>
      <c r="V431" s="35"/>
      <c r="W431" s="35"/>
      <c r="X431" s="35"/>
      <c r="Y431" s="35"/>
      <c r="Z431" s="35"/>
      <c r="AA431" s="35"/>
      <c r="AB431" s="35"/>
      <c r="AC431" s="35"/>
      <c r="AD431" s="35"/>
      <c r="AE431" s="35"/>
      <c r="AR431" s="233" t="s">
        <v>274</v>
      </c>
      <c r="AT431" s="233" t="s">
        <v>269</v>
      </c>
      <c r="AU431" s="233" t="s">
        <v>83</v>
      </c>
      <c r="AY431" s="14" t="s">
        <v>266</v>
      </c>
      <c r="BE431" s="234">
        <f>IF(N431="základní",J431,0)</f>
        <v>0</v>
      </c>
      <c r="BF431" s="234">
        <f>IF(N431="snížená",J431,0)</f>
        <v>0</v>
      </c>
      <c r="BG431" s="234">
        <f>IF(N431="zákl. přenesená",J431,0)</f>
        <v>0</v>
      </c>
      <c r="BH431" s="234">
        <f>IF(N431="sníž. přenesená",J431,0)</f>
        <v>0</v>
      </c>
      <c r="BI431" s="234">
        <f>IF(N431="nulová",J431,0)</f>
        <v>0</v>
      </c>
      <c r="BJ431" s="14" t="s">
        <v>81</v>
      </c>
      <c r="BK431" s="234">
        <f>ROUND(I431*H431,2)</f>
        <v>0</v>
      </c>
      <c r="BL431" s="14" t="s">
        <v>274</v>
      </c>
      <c r="BM431" s="233" t="s">
        <v>869</v>
      </c>
    </row>
    <row r="432" s="2" customFormat="1">
      <c r="A432" s="35"/>
      <c r="B432" s="36"/>
      <c r="C432" s="37"/>
      <c r="D432" s="235" t="s">
        <v>275</v>
      </c>
      <c r="E432" s="37"/>
      <c r="F432" s="236" t="s">
        <v>870</v>
      </c>
      <c r="G432" s="37"/>
      <c r="H432" s="37"/>
      <c r="I432" s="237"/>
      <c r="J432" s="37"/>
      <c r="K432" s="37"/>
      <c r="L432" s="41"/>
      <c r="M432" s="238"/>
      <c r="N432" s="239"/>
      <c r="O432" s="88"/>
      <c r="P432" s="88"/>
      <c r="Q432" s="88"/>
      <c r="R432" s="88"/>
      <c r="S432" s="88"/>
      <c r="T432" s="89"/>
      <c r="U432" s="35"/>
      <c r="V432" s="35"/>
      <c r="W432" s="35"/>
      <c r="X432" s="35"/>
      <c r="Y432" s="35"/>
      <c r="Z432" s="35"/>
      <c r="AA432" s="35"/>
      <c r="AB432" s="35"/>
      <c r="AC432" s="35"/>
      <c r="AD432" s="35"/>
      <c r="AE432" s="35"/>
      <c r="AT432" s="14" t="s">
        <v>275</v>
      </c>
      <c r="AU432" s="14" t="s">
        <v>83</v>
      </c>
    </row>
    <row r="433" s="2" customFormat="1" ht="24.15" customHeight="1">
      <c r="A433" s="35"/>
      <c r="B433" s="36"/>
      <c r="C433" s="222" t="s">
        <v>596</v>
      </c>
      <c r="D433" s="222" t="s">
        <v>269</v>
      </c>
      <c r="E433" s="223" t="s">
        <v>871</v>
      </c>
      <c r="F433" s="224" t="s">
        <v>872</v>
      </c>
      <c r="G433" s="225" t="s">
        <v>279</v>
      </c>
      <c r="H433" s="226">
        <v>24</v>
      </c>
      <c r="I433" s="227"/>
      <c r="J433" s="228">
        <f>ROUND(I433*H433,2)</f>
        <v>0</v>
      </c>
      <c r="K433" s="224" t="s">
        <v>1</v>
      </c>
      <c r="L433" s="41"/>
      <c r="M433" s="229" t="s">
        <v>1</v>
      </c>
      <c r="N433" s="230" t="s">
        <v>38</v>
      </c>
      <c r="O433" s="88"/>
      <c r="P433" s="231">
        <f>O433*H433</f>
        <v>0</v>
      </c>
      <c r="Q433" s="231">
        <v>0</v>
      </c>
      <c r="R433" s="231">
        <f>Q433*H433</f>
        <v>0</v>
      </c>
      <c r="S433" s="231">
        <v>0</v>
      </c>
      <c r="T433" s="232">
        <f>S433*H433</f>
        <v>0</v>
      </c>
      <c r="U433" s="35"/>
      <c r="V433" s="35"/>
      <c r="W433" s="35"/>
      <c r="X433" s="35"/>
      <c r="Y433" s="35"/>
      <c r="Z433" s="35"/>
      <c r="AA433" s="35"/>
      <c r="AB433" s="35"/>
      <c r="AC433" s="35"/>
      <c r="AD433" s="35"/>
      <c r="AE433" s="35"/>
      <c r="AR433" s="233" t="s">
        <v>274</v>
      </c>
      <c r="AT433" s="233" t="s">
        <v>269</v>
      </c>
      <c r="AU433" s="233" t="s">
        <v>83</v>
      </c>
      <c r="AY433" s="14" t="s">
        <v>266</v>
      </c>
      <c r="BE433" s="234">
        <f>IF(N433="základní",J433,0)</f>
        <v>0</v>
      </c>
      <c r="BF433" s="234">
        <f>IF(N433="snížená",J433,0)</f>
        <v>0</v>
      </c>
      <c r="BG433" s="234">
        <f>IF(N433="zákl. přenesená",J433,0)</f>
        <v>0</v>
      </c>
      <c r="BH433" s="234">
        <f>IF(N433="sníž. přenesená",J433,0)</f>
        <v>0</v>
      </c>
      <c r="BI433" s="234">
        <f>IF(N433="nulová",J433,0)</f>
        <v>0</v>
      </c>
      <c r="BJ433" s="14" t="s">
        <v>81</v>
      </c>
      <c r="BK433" s="234">
        <f>ROUND(I433*H433,2)</f>
        <v>0</v>
      </c>
      <c r="BL433" s="14" t="s">
        <v>274</v>
      </c>
      <c r="BM433" s="233" t="s">
        <v>873</v>
      </c>
    </row>
    <row r="434" s="2" customFormat="1">
      <c r="A434" s="35"/>
      <c r="B434" s="36"/>
      <c r="C434" s="37"/>
      <c r="D434" s="235" t="s">
        <v>275</v>
      </c>
      <c r="E434" s="37"/>
      <c r="F434" s="236" t="s">
        <v>874</v>
      </c>
      <c r="G434" s="37"/>
      <c r="H434" s="37"/>
      <c r="I434" s="237"/>
      <c r="J434" s="37"/>
      <c r="K434" s="37"/>
      <c r="L434" s="41"/>
      <c r="M434" s="238"/>
      <c r="N434" s="239"/>
      <c r="O434" s="88"/>
      <c r="P434" s="88"/>
      <c r="Q434" s="88"/>
      <c r="R434" s="88"/>
      <c r="S434" s="88"/>
      <c r="T434" s="89"/>
      <c r="U434" s="35"/>
      <c r="V434" s="35"/>
      <c r="W434" s="35"/>
      <c r="X434" s="35"/>
      <c r="Y434" s="35"/>
      <c r="Z434" s="35"/>
      <c r="AA434" s="35"/>
      <c r="AB434" s="35"/>
      <c r="AC434" s="35"/>
      <c r="AD434" s="35"/>
      <c r="AE434" s="35"/>
      <c r="AT434" s="14" t="s">
        <v>275</v>
      </c>
      <c r="AU434" s="14" t="s">
        <v>83</v>
      </c>
    </row>
    <row r="435" s="2" customFormat="1" ht="55.5" customHeight="1">
      <c r="A435" s="35"/>
      <c r="B435" s="36"/>
      <c r="C435" s="222" t="s">
        <v>875</v>
      </c>
      <c r="D435" s="222" t="s">
        <v>269</v>
      </c>
      <c r="E435" s="223" t="s">
        <v>876</v>
      </c>
      <c r="F435" s="224" t="s">
        <v>877</v>
      </c>
      <c r="G435" s="225" t="s">
        <v>279</v>
      </c>
      <c r="H435" s="226">
        <v>24</v>
      </c>
      <c r="I435" s="227"/>
      <c r="J435" s="228">
        <f>ROUND(I435*H435,2)</f>
        <v>0</v>
      </c>
      <c r="K435" s="224" t="s">
        <v>878</v>
      </c>
      <c r="L435" s="41"/>
      <c r="M435" s="229" t="s">
        <v>1</v>
      </c>
      <c r="N435" s="230" t="s">
        <v>38</v>
      </c>
      <c r="O435" s="88"/>
      <c r="P435" s="231">
        <f>O435*H435</f>
        <v>0</v>
      </c>
      <c r="Q435" s="231">
        <v>0.00018000000000000001</v>
      </c>
      <c r="R435" s="231">
        <f>Q435*H435</f>
        <v>0.0043200000000000001</v>
      </c>
      <c r="S435" s="231">
        <v>0</v>
      </c>
      <c r="T435" s="232">
        <f>S435*H435</f>
        <v>0</v>
      </c>
      <c r="U435" s="35"/>
      <c r="V435" s="35"/>
      <c r="W435" s="35"/>
      <c r="X435" s="35"/>
      <c r="Y435" s="35"/>
      <c r="Z435" s="35"/>
      <c r="AA435" s="35"/>
      <c r="AB435" s="35"/>
      <c r="AC435" s="35"/>
      <c r="AD435" s="35"/>
      <c r="AE435" s="35"/>
      <c r="AR435" s="233" t="s">
        <v>274</v>
      </c>
      <c r="AT435" s="233" t="s">
        <v>269</v>
      </c>
      <c r="AU435" s="233" t="s">
        <v>83</v>
      </c>
      <c r="AY435" s="14" t="s">
        <v>266</v>
      </c>
      <c r="BE435" s="234">
        <f>IF(N435="základní",J435,0)</f>
        <v>0</v>
      </c>
      <c r="BF435" s="234">
        <f>IF(N435="snížená",J435,0)</f>
        <v>0</v>
      </c>
      <c r="BG435" s="234">
        <f>IF(N435="zákl. přenesená",J435,0)</f>
        <v>0</v>
      </c>
      <c r="BH435" s="234">
        <f>IF(N435="sníž. přenesená",J435,0)</f>
        <v>0</v>
      </c>
      <c r="BI435" s="234">
        <f>IF(N435="nulová",J435,0)</f>
        <v>0</v>
      </c>
      <c r="BJ435" s="14" t="s">
        <v>81</v>
      </c>
      <c r="BK435" s="234">
        <f>ROUND(I435*H435,2)</f>
        <v>0</v>
      </c>
      <c r="BL435" s="14" t="s">
        <v>274</v>
      </c>
      <c r="BM435" s="233" t="s">
        <v>879</v>
      </c>
    </row>
    <row r="436" s="2" customFormat="1">
      <c r="A436" s="35"/>
      <c r="B436" s="36"/>
      <c r="C436" s="37"/>
      <c r="D436" s="252" t="s">
        <v>880</v>
      </c>
      <c r="E436" s="37"/>
      <c r="F436" s="253" t="s">
        <v>881</v>
      </c>
      <c r="G436" s="37"/>
      <c r="H436" s="37"/>
      <c r="I436" s="237"/>
      <c r="J436" s="37"/>
      <c r="K436" s="37"/>
      <c r="L436" s="41"/>
      <c r="M436" s="238"/>
      <c r="N436" s="239"/>
      <c r="O436" s="88"/>
      <c r="P436" s="88"/>
      <c r="Q436" s="88"/>
      <c r="R436" s="88"/>
      <c r="S436" s="88"/>
      <c r="T436" s="89"/>
      <c r="U436" s="35"/>
      <c r="V436" s="35"/>
      <c r="W436" s="35"/>
      <c r="X436" s="35"/>
      <c r="Y436" s="35"/>
      <c r="Z436" s="35"/>
      <c r="AA436" s="35"/>
      <c r="AB436" s="35"/>
      <c r="AC436" s="35"/>
      <c r="AD436" s="35"/>
      <c r="AE436" s="35"/>
      <c r="AT436" s="14" t="s">
        <v>880</v>
      </c>
      <c r="AU436" s="14" t="s">
        <v>83</v>
      </c>
    </row>
    <row r="437" s="2" customFormat="1">
      <c r="A437" s="35"/>
      <c r="B437" s="36"/>
      <c r="C437" s="37"/>
      <c r="D437" s="235" t="s">
        <v>275</v>
      </c>
      <c r="E437" s="37"/>
      <c r="F437" s="236" t="s">
        <v>874</v>
      </c>
      <c r="G437" s="37"/>
      <c r="H437" s="37"/>
      <c r="I437" s="237"/>
      <c r="J437" s="37"/>
      <c r="K437" s="37"/>
      <c r="L437" s="41"/>
      <c r="M437" s="238"/>
      <c r="N437" s="239"/>
      <c r="O437" s="88"/>
      <c r="P437" s="88"/>
      <c r="Q437" s="88"/>
      <c r="R437" s="88"/>
      <c r="S437" s="88"/>
      <c r="T437" s="89"/>
      <c r="U437" s="35"/>
      <c r="V437" s="35"/>
      <c r="W437" s="35"/>
      <c r="X437" s="35"/>
      <c r="Y437" s="35"/>
      <c r="Z437" s="35"/>
      <c r="AA437" s="35"/>
      <c r="AB437" s="35"/>
      <c r="AC437" s="35"/>
      <c r="AD437" s="35"/>
      <c r="AE437" s="35"/>
      <c r="AT437" s="14" t="s">
        <v>275</v>
      </c>
      <c r="AU437" s="14" t="s">
        <v>83</v>
      </c>
    </row>
    <row r="438" s="2" customFormat="1" ht="37.8" customHeight="1">
      <c r="A438" s="35"/>
      <c r="B438" s="36"/>
      <c r="C438" s="222" t="s">
        <v>600</v>
      </c>
      <c r="D438" s="222" t="s">
        <v>269</v>
      </c>
      <c r="E438" s="223" t="s">
        <v>547</v>
      </c>
      <c r="F438" s="224" t="s">
        <v>548</v>
      </c>
      <c r="G438" s="225" t="s">
        <v>272</v>
      </c>
      <c r="H438" s="226">
        <v>16</v>
      </c>
      <c r="I438" s="227"/>
      <c r="J438" s="228">
        <f>ROUND(I438*H438,2)</f>
        <v>0</v>
      </c>
      <c r="K438" s="224" t="s">
        <v>273</v>
      </c>
      <c r="L438" s="41"/>
      <c r="M438" s="229" t="s">
        <v>1</v>
      </c>
      <c r="N438" s="230" t="s">
        <v>38</v>
      </c>
      <c r="O438" s="88"/>
      <c r="P438" s="231">
        <f>O438*H438</f>
        <v>0</v>
      </c>
      <c r="Q438" s="231">
        <v>0</v>
      </c>
      <c r="R438" s="231">
        <f>Q438*H438</f>
        <v>0</v>
      </c>
      <c r="S438" s="231">
        <v>0</v>
      </c>
      <c r="T438" s="232">
        <f>S438*H438</f>
        <v>0</v>
      </c>
      <c r="U438" s="35"/>
      <c r="V438" s="35"/>
      <c r="W438" s="35"/>
      <c r="X438" s="35"/>
      <c r="Y438" s="35"/>
      <c r="Z438" s="35"/>
      <c r="AA438" s="35"/>
      <c r="AB438" s="35"/>
      <c r="AC438" s="35"/>
      <c r="AD438" s="35"/>
      <c r="AE438" s="35"/>
      <c r="AR438" s="233" t="s">
        <v>274</v>
      </c>
      <c r="AT438" s="233" t="s">
        <v>269</v>
      </c>
      <c r="AU438" s="233" t="s">
        <v>83</v>
      </c>
      <c r="AY438" s="14" t="s">
        <v>266</v>
      </c>
      <c r="BE438" s="234">
        <f>IF(N438="základní",J438,0)</f>
        <v>0</v>
      </c>
      <c r="BF438" s="234">
        <f>IF(N438="snížená",J438,0)</f>
        <v>0</v>
      </c>
      <c r="BG438" s="234">
        <f>IF(N438="zákl. přenesená",J438,0)</f>
        <v>0</v>
      </c>
      <c r="BH438" s="234">
        <f>IF(N438="sníž. přenesená",J438,0)</f>
        <v>0</v>
      </c>
      <c r="BI438" s="234">
        <f>IF(N438="nulová",J438,0)</f>
        <v>0</v>
      </c>
      <c r="BJ438" s="14" t="s">
        <v>81</v>
      </c>
      <c r="BK438" s="234">
        <f>ROUND(I438*H438,2)</f>
        <v>0</v>
      </c>
      <c r="BL438" s="14" t="s">
        <v>274</v>
      </c>
      <c r="BM438" s="233" t="s">
        <v>882</v>
      </c>
    </row>
    <row r="439" s="2" customFormat="1">
      <c r="A439" s="35"/>
      <c r="B439" s="36"/>
      <c r="C439" s="37"/>
      <c r="D439" s="235" t="s">
        <v>275</v>
      </c>
      <c r="E439" s="37"/>
      <c r="F439" s="236" t="s">
        <v>883</v>
      </c>
      <c r="G439" s="37"/>
      <c r="H439" s="37"/>
      <c r="I439" s="237"/>
      <c r="J439" s="37"/>
      <c r="K439" s="37"/>
      <c r="L439" s="41"/>
      <c r="M439" s="238"/>
      <c r="N439" s="239"/>
      <c r="O439" s="88"/>
      <c r="P439" s="88"/>
      <c r="Q439" s="88"/>
      <c r="R439" s="88"/>
      <c r="S439" s="88"/>
      <c r="T439" s="89"/>
      <c r="U439" s="35"/>
      <c r="V439" s="35"/>
      <c r="W439" s="35"/>
      <c r="X439" s="35"/>
      <c r="Y439" s="35"/>
      <c r="Z439" s="35"/>
      <c r="AA439" s="35"/>
      <c r="AB439" s="35"/>
      <c r="AC439" s="35"/>
      <c r="AD439" s="35"/>
      <c r="AE439" s="35"/>
      <c r="AT439" s="14" t="s">
        <v>275</v>
      </c>
      <c r="AU439" s="14" t="s">
        <v>83</v>
      </c>
    </row>
    <row r="440" s="2" customFormat="1" ht="16.5" customHeight="1">
      <c r="A440" s="35"/>
      <c r="B440" s="36"/>
      <c r="C440" s="222" t="s">
        <v>884</v>
      </c>
      <c r="D440" s="222" t="s">
        <v>269</v>
      </c>
      <c r="E440" s="223" t="s">
        <v>699</v>
      </c>
      <c r="F440" s="224" t="s">
        <v>700</v>
      </c>
      <c r="G440" s="225" t="s">
        <v>272</v>
      </c>
      <c r="H440" s="226">
        <v>6</v>
      </c>
      <c r="I440" s="227"/>
      <c r="J440" s="228">
        <f>ROUND(I440*H440,2)</f>
        <v>0</v>
      </c>
      <c r="K440" s="224" t="s">
        <v>273</v>
      </c>
      <c r="L440" s="41"/>
      <c r="M440" s="229" t="s">
        <v>1</v>
      </c>
      <c r="N440" s="230" t="s">
        <v>38</v>
      </c>
      <c r="O440" s="88"/>
      <c r="P440" s="231">
        <f>O440*H440</f>
        <v>0</v>
      </c>
      <c r="Q440" s="231">
        <v>0</v>
      </c>
      <c r="R440" s="231">
        <f>Q440*H440</f>
        <v>0</v>
      </c>
      <c r="S440" s="231">
        <v>0</v>
      </c>
      <c r="T440" s="232">
        <f>S440*H440</f>
        <v>0</v>
      </c>
      <c r="U440" s="35"/>
      <c r="V440" s="35"/>
      <c r="W440" s="35"/>
      <c r="X440" s="35"/>
      <c r="Y440" s="35"/>
      <c r="Z440" s="35"/>
      <c r="AA440" s="35"/>
      <c r="AB440" s="35"/>
      <c r="AC440" s="35"/>
      <c r="AD440" s="35"/>
      <c r="AE440" s="35"/>
      <c r="AR440" s="233" t="s">
        <v>274</v>
      </c>
      <c r="AT440" s="233" t="s">
        <v>269</v>
      </c>
      <c r="AU440" s="233" t="s">
        <v>83</v>
      </c>
      <c r="AY440" s="14" t="s">
        <v>266</v>
      </c>
      <c r="BE440" s="234">
        <f>IF(N440="základní",J440,0)</f>
        <v>0</v>
      </c>
      <c r="BF440" s="234">
        <f>IF(N440="snížená",J440,0)</f>
        <v>0</v>
      </c>
      <c r="BG440" s="234">
        <f>IF(N440="zákl. přenesená",J440,0)</f>
        <v>0</v>
      </c>
      <c r="BH440" s="234">
        <f>IF(N440="sníž. přenesená",J440,0)</f>
        <v>0</v>
      </c>
      <c r="BI440" s="234">
        <f>IF(N440="nulová",J440,0)</f>
        <v>0</v>
      </c>
      <c r="BJ440" s="14" t="s">
        <v>81</v>
      </c>
      <c r="BK440" s="234">
        <f>ROUND(I440*H440,2)</f>
        <v>0</v>
      </c>
      <c r="BL440" s="14" t="s">
        <v>274</v>
      </c>
      <c r="BM440" s="233" t="s">
        <v>885</v>
      </c>
    </row>
    <row r="441" s="2" customFormat="1">
      <c r="A441" s="35"/>
      <c r="B441" s="36"/>
      <c r="C441" s="37"/>
      <c r="D441" s="235" t="s">
        <v>275</v>
      </c>
      <c r="E441" s="37"/>
      <c r="F441" s="236" t="s">
        <v>886</v>
      </c>
      <c r="G441" s="37"/>
      <c r="H441" s="37"/>
      <c r="I441" s="237"/>
      <c r="J441" s="37"/>
      <c r="K441" s="37"/>
      <c r="L441" s="41"/>
      <c r="M441" s="238"/>
      <c r="N441" s="239"/>
      <c r="O441" s="88"/>
      <c r="P441" s="88"/>
      <c r="Q441" s="88"/>
      <c r="R441" s="88"/>
      <c r="S441" s="88"/>
      <c r="T441" s="89"/>
      <c r="U441" s="35"/>
      <c r="V441" s="35"/>
      <c r="W441" s="35"/>
      <c r="X441" s="35"/>
      <c r="Y441" s="35"/>
      <c r="Z441" s="35"/>
      <c r="AA441" s="35"/>
      <c r="AB441" s="35"/>
      <c r="AC441" s="35"/>
      <c r="AD441" s="35"/>
      <c r="AE441" s="35"/>
      <c r="AT441" s="14" t="s">
        <v>275</v>
      </c>
      <c r="AU441" s="14" t="s">
        <v>83</v>
      </c>
    </row>
    <row r="442" s="2" customFormat="1" ht="62.7" customHeight="1">
      <c r="A442" s="35"/>
      <c r="B442" s="36"/>
      <c r="C442" s="222" t="s">
        <v>605</v>
      </c>
      <c r="D442" s="222" t="s">
        <v>269</v>
      </c>
      <c r="E442" s="223" t="s">
        <v>704</v>
      </c>
      <c r="F442" s="224" t="s">
        <v>705</v>
      </c>
      <c r="G442" s="225" t="s">
        <v>272</v>
      </c>
      <c r="H442" s="226">
        <v>6</v>
      </c>
      <c r="I442" s="227"/>
      <c r="J442" s="228">
        <f>ROUND(I442*H442,2)</f>
        <v>0</v>
      </c>
      <c r="K442" s="224" t="s">
        <v>273</v>
      </c>
      <c r="L442" s="41"/>
      <c r="M442" s="229" t="s">
        <v>1</v>
      </c>
      <c r="N442" s="230" t="s">
        <v>38</v>
      </c>
      <c r="O442" s="88"/>
      <c r="P442" s="231">
        <f>O442*H442</f>
        <v>0</v>
      </c>
      <c r="Q442" s="231">
        <v>0</v>
      </c>
      <c r="R442" s="231">
        <f>Q442*H442</f>
        <v>0</v>
      </c>
      <c r="S442" s="231">
        <v>0</v>
      </c>
      <c r="T442" s="232">
        <f>S442*H442</f>
        <v>0</v>
      </c>
      <c r="U442" s="35"/>
      <c r="V442" s="35"/>
      <c r="W442" s="35"/>
      <c r="X442" s="35"/>
      <c r="Y442" s="35"/>
      <c r="Z442" s="35"/>
      <c r="AA442" s="35"/>
      <c r="AB442" s="35"/>
      <c r="AC442" s="35"/>
      <c r="AD442" s="35"/>
      <c r="AE442" s="35"/>
      <c r="AR442" s="233" t="s">
        <v>274</v>
      </c>
      <c r="AT442" s="233" t="s">
        <v>269</v>
      </c>
      <c r="AU442" s="233" t="s">
        <v>83</v>
      </c>
      <c r="AY442" s="14" t="s">
        <v>266</v>
      </c>
      <c r="BE442" s="234">
        <f>IF(N442="základní",J442,0)</f>
        <v>0</v>
      </c>
      <c r="BF442" s="234">
        <f>IF(N442="snížená",J442,0)</f>
        <v>0</v>
      </c>
      <c r="BG442" s="234">
        <f>IF(N442="zákl. přenesená",J442,0)</f>
        <v>0</v>
      </c>
      <c r="BH442" s="234">
        <f>IF(N442="sníž. přenesená",J442,0)</f>
        <v>0</v>
      </c>
      <c r="BI442" s="234">
        <f>IF(N442="nulová",J442,0)</f>
        <v>0</v>
      </c>
      <c r="BJ442" s="14" t="s">
        <v>81</v>
      </c>
      <c r="BK442" s="234">
        <f>ROUND(I442*H442,2)</f>
        <v>0</v>
      </c>
      <c r="BL442" s="14" t="s">
        <v>274</v>
      </c>
      <c r="BM442" s="233" t="s">
        <v>887</v>
      </c>
    </row>
    <row r="443" s="2" customFormat="1">
      <c r="A443" s="35"/>
      <c r="B443" s="36"/>
      <c r="C443" s="37"/>
      <c r="D443" s="235" t="s">
        <v>275</v>
      </c>
      <c r="E443" s="37"/>
      <c r="F443" s="236" t="s">
        <v>886</v>
      </c>
      <c r="G443" s="37"/>
      <c r="H443" s="37"/>
      <c r="I443" s="237"/>
      <c r="J443" s="37"/>
      <c r="K443" s="37"/>
      <c r="L443" s="41"/>
      <c r="M443" s="238"/>
      <c r="N443" s="239"/>
      <c r="O443" s="88"/>
      <c r="P443" s="88"/>
      <c r="Q443" s="88"/>
      <c r="R443" s="88"/>
      <c r="S443" s="88"/>
      <c r="T443" s="89"/>
      <c r="U443" s="35"/>
      <c r="V443" s="35"/>
      <c r="W443" s="35"/>
      <c r="X443" s="35"/>
      <c r="Y443" s="35"/>
      <c r="Z443" s="35"/>
      <c r="AA443" s="35"/>
      <c r="AB443" s="35"/>
      <c r="AC443" s="35"/>
      <c r="AD443" s="35"/>
      <c r="AE443" s="35"/>
      <c r="AT443" s="14" t="s">
        <v>275</v>
      </c>
      <c r="AU443" s="14" t="s">
        <v>83</v>
      </c>
    </row>
    <row r="444" s="2" customFormat="1" ht="16.5" customHeight="1">
      <c r="A444" s="35"/>
      <c r="B444" s="36"/>
      <c r="C444" s="222" t="s">
        <v>888</v>
      </c>
      <c r="D444" s="222" t="s">
        <v>269</v>
      </c>
      <c r="E444" s="223" t="s">
        <v>707</v>
      </c>
      <c r="F444" s="224" t="s">
        <v>708</v>
      </c>
      <c r="G444" s="225" t="s">
        <v>272</v>
      </c>
      <c r="H444" s="226">
        <v>6</v>
      </c>
      <c r="I444" s="227"/>
      <c r="J444" s="228">
        <f>ROUND(I444*H444,2)</f>
        <v>0</v>
      </c>
      <c r="K444" s="224" t="s">
        <v>273</v>
      </c>
      <c r="L444" s="41"/>
      <c r="M444" s="229" t="s">
        <v>1</v>
      </c>
      <c r="N444" s="230" t="s">
        <v>38</v>
      </c>
      <c r="O444" s="88"/>
      <c r="P444" s="231">
        <f>O444*H444</f>
        <v>0</v>
      </c>
      <c r="Q444" s="231">
        <v>0</v>
      </c>
      <c r="R444" s="231">
        <f>Q444*H444</f>
        <v>0</v>
      </c>
      <c r="S444" s="231">
        <v>0</v>
      </c>
      <c r="T444" s="232">
        <f>S444*H444</f>
        <v>0</v>
      </c>
      <c r="U444" s="35"/>
      <c r="V444" s="35"/>
      <c r="W444" s="35"/>
      <c r="X444" s="35"/>
      <c r="Y444" s="35"/>
      <c r="Z444" s="35"/>
      <c r="AA444" s="35"/>
      <c r="AB444" s="35"/>
      <c r="AC444" s="35"/>
      <c r="AD444" s="35"/>
      <c r="AE444" s="35"/>
      <c r="AR444" s="233" t="s">
        <v>274</v>
      </c>
      <c r="AT444" s="233" t="s">
        <v>269</v>
      </c>
      <c r="AU444" s="233" t="s">
        <v>83</v>
      </c>
      <c r="AY444" s="14" t="s">
        <v>266</v>
      </c>
      <c r="BE444" s="234">
        <f>IF(N444="základní",J444,0)</f>
        <v>0</v>
      </c>
      <c r="BF444" s="234">
        <f>IF(N444="snížená",J444,0)</f>
        <v>0</v>
      </c>
      <c r="BG444" s="234">
        <f>IF(N444="zákl. přenesená",J444,0)</f>
        <v>0</v>
      </c>
      <c r="BH444" s="234">
        <f>IF(N444="sníž. přenesená",J444,0)</f>
        <v>0</v>
      </c>
      <c r="BI444" s="234">
        <f>IF(N444="nulová",J444,0)</f>
        <v>0</v>
      </c>
      <c r="BJ444" s="14" t="s">
        <v>81</v>
      </c>
      <c r="BK444" s="234">
        <f>ROUND(I444*H444,2)</f>
        <v>0</v>
      </c>
      <c r="BL444" s="14" t="s">
        <v>274</v>
      </c>
      <c r="BM444" s="233" t="s">
        <v>889</v>
      </c>
    </row>
    <row r="445" s="2" customFormat="1">
      <c r="A445" s="35"/>
      <c r="B445" s="36"/>
      <c r="C445" s="37"/>
      <c r="D445" s="235" t="s">
        <v>275</v>
      </c>
      <c r="E445" s="37"/>
      <c r="F445" s="236" t="s">
        <v>886</v>
      </c>
      <c r="G445" s="37"/>
      <c r="H445" s="37"/>
      <c r="I445" s="237"/>
      <c r="J445" s="37"/>
      <c r="K445" s="37"/>
      <c r="L445" s="41"/>
      <c r="M445" s="238"/>
      <c r="N445" s="239"/>
      <c r="O445" s="88"/>
      <c r="P445" s="88"/>
      <c r="Q445" s="88"/>
      <c r="R445" s="88"/>
      <c r="S445" s="88"/>
      <c r="T445" s="89"/>
      <c r="U445" s="35"/>
      <c r="V445" s="35"/>
      <c r="W445" s="35"/>
      <c r="X445" s="35"/>
      <c r="Y445" s="35"/>
      <c r="Z445" s="35"/>
      <c r="AA445" s="35"/>
      <c r="AB445" s="35"/>
      <c r="AC445" s="35"/>
      <c r="AD445" s="35"/>
      <c r="AE445" s="35"/>
      <c r="AT445" s="14" t="s">
        <v>275</v>
      </c>
      <c r="AU445" s="14" t="s">
        <v>83</v>
      </c>
    </row>
    <row r="446" s="2" customFormat="1" ht="66.75" customHeight="1">
      <c r="A446" s="35"/>
      <c r="B446" s="36"/>
      <c r="C446" s="222" t="s">
        <v>608</v>
      </c>
      <c r="D446" s="222" t="s">
        <v>269</v>
      </c>
      <c r="E446" s="223" t="s">
        <v>712</v>
      </c>
      <c r="F446" s="224" t="s">
        <v>713</v>
      </c>
      <c r="G446" s="225" t="s">
        <v>272</v>
      </c>
      <c r="H446" s="226">
        <v>6</v>
      </c>
      <c r="I446" s="227"/>
      <c r="J446" s="228">
        <f>ROUND(I446*H446,2)</f>
        <v>0</v>
      </c>
      <c r="K446" s="224" t="s">
        <v>273</v>
      </c>
      <c r="L446" s="41"/>
      <c r="M446" s="229" t="s">
        <v>1</v>
      </c>
      <c r="N446" s="230" t="s">
        <v>38</v>
      </c>
      <c r="O446" s="88"/>
      <c r="P446" s="231">
        <f>O446*H446</f>
        <v>0</v>
      </c>
      <c r="Q446" s="231">
        <v>0</v>
      </c>
      <c r="R446" s="231">
        <f>Q446*H446</f>
        <v>0</v>
      </c>
      <c r="S446" s="231">
        <v>0</v>
      </c>
      <c r="T446" s="232">
        <f>S446*H446</f>
        <v>0</v>
      </c>
      <c r="U446" s="35"/>
      <c r="V446" s="35"/>
      <c r="W446" s="35"/>
      <c r="X446" s="35"/>
      <c r="Y446" s="35"/>
      <c r="Z446" s="35"/>
      <c r="AA446" s="35"/>
      <c r="AB446" s="35"/>
      <c r="AC446" s="35"/>
      <c r="AD446" s="35"/>
      <c r="AE446" s="35"/>
      <c r="AR446" s="233" t="s">
        <v>274</v>
      </c>
      <c r="AT446" s="233" t="s">
        <v>269</v>
      </c>
      <c r="AU446" s="233" t="s">
        <v>83</v>
      </c>
      <c r="AY446" s="14" t="s">
        <v>266</v>
      </c>
      <c r="BE446" s="234">
        <f>IF(N446="základní",J446,0)</f>
        <v>0</v>
      </c>
      <c r="BF446" s="234">
        <f>IF(N446="snížená",J446,0)</f>
        <v>0</v>
      </c>
      <c r="BG446" s="234">
        <f>IF(N446="zákl. přenesená",J446,0)</f>
        <v>0</v>
      </c>
      <c r="BH446" s="234">
        <f>IF(N446="sníž. přenesená",J446,0)</f>
        <v>0</v>
      </c>
      <c r="BI446" s="234">
        <f>IF(N446="nulová",J446,0)</f>
        <v>0</v>
      </c>
      <c r="BJ446" s="14" t="s">
        <v>81</v>
      </c>
      <c r="BK446" s="234">
        <f>ROUND(I446*H446,2)</f>
        <v>0</v>
      </c>
      <c r="BL446" s="14" t="s">
        <v>274</v>
      </c>
      <c r="BM446" s="233" t="s">
        <v>890</v>
      </c>
    </row>
    <row r="447" s="2" customFormat="1">
      <c r="A447" s="35"/>
      <c r="B447" s="36"/>
      <c r="C447" s="37"/>
      <c r="D447" s="235" t="s">
        <v>275</v>
      </c>
      <c r="E447" s="37"/>
      <c r="F447" s="236" t="s">
        <v>886</v>
      </c>
      <c r="G447" s="37"/>
      <c r="H447" s="37"/>
      <c r="I447" s="237"/>
      <c r="J447" s="37"/>
      <c r="K447" s="37"/>
      <c r="L447" s="41"/>
      <c r="M447" s="238"/>
      <c r="N447" s="239"/>
      <c r="O447" s="88"/>
      <c r="P447" s="88"/>
      <c r="Q447" s="88"/>
      <c r="R447" s="88"/>
      <c r="S447" s="88"/>
      <c r="T447" s="89"/>
      <c r="U447" s="35"/>
      <c r="V447" s="35"/>
      <c r="W447" s="35"/>
      <c r="X447" s="35"/>
      <c r="Y447" s="35"/>
      <c r="Z447" s="35"/>
      <c r="AA447" s="35"/>
      <c r="AB447" s="35"/>
      <c r="AC447" s="35"/>
      <c r="AD447" s="35"/>
      <c r="AE447" s="35"/>
      <c r="AT447" s="14" t="s">
        <v>275</v>
      </c>
      <c r="AU447" s="14" t="s">
        <v>83</v>
      </c>
    </row>
    <row r="448" s="2" customFormat="1" ht="24.15" customHeight="1">
      <c r="A448" s="35"/>
      <c r="B448" s="36"/>
      <c r="C448" s="222" t="s">
        <v>891</v>
      </c>
      <c r="D448" s="222" t="s">
        <v>269</v>
      </c>
      <c r="E448" s="223" t="s">
        <v>892</v>
      </c>
      <c r="F448" s="224" t="s">
        <v>893</v>
      </c>
      <c r="G448" s="225" t="s">
        <v>894</v>
      </c>
      <c r="H448" s="226">
        <v>1</v>
      </c>
      <c r="I448" s="227"/>
      <c r="J448" s="228">
        <f>ROUND(I448*H448,2)</f>
        <v>0</v>
      </c>
      <c r="K448" s="224" t="s">
        <v>273</v>
      </c>
      <c r="L448" s="41"/>
      <c r="M448" s="229" t="s">
        <v>1</v>
      </c>
      <c r="N448" s="230" t="s">
        <v>38</v>
      </c>
      <c r="O448" s="88"/>
      <c r="P448" s="231">
        <f>O448*H448</f>
        <v>0</v>
      </c>
      <c r="Q448" s="231">
        <v>0</v>
      </c>
      <c r="R448" s="231">
        <f>Q448*H448</f>
        <v>0</v>
      </c>
      <c r="S448" s="231">
        <v>0</v>
      </c>
      <c r="T448" s="232">
        <f>S448*H448</f>
        <v>0</v>
      </c>
      <c r="U448" s="35"/>
      <c r="V448" s="35"/>
      <c r="W448" s="35"/>
      <c r="X448" s="35"/>
      <c r="Y448" s="35"/>
      <c r="Z448" s="35"/>
      <c r="AA448" s="35"/>
      <c r="AB448" s="35"/>
      <c r="AC448" s="35"/>
      <c r="AD448" s="35"/>
      <c r="AE448" s="35"/>
      <c r="AR448" s="233" t="s">
        <v>274</v>
      </c>
      <c r="AT448" s="233" t="s">
        <v>269</v>
      </c>
      <c r="AU448" s="233" t="s">
        <v>83</v>
      </c>
      <c r="AY448" s="14" t="s">
        <v>266</v>
      </c>
      <c r="BE448" s="234">
        <f>IF(N448="základní",J448,0)</f>
        <v>0</v>
      </c>
      <c r="BF448" s="234">
        <f>IF(N448="snížená",J448,0)</f>
        <v>0</v>
      </c>
      <c r="BG448" s="234">
        <f>IF(N448="zákl. přenesená",J448,0)</f>
        <v>0</v>
      </c>
      <c r="BH448" s="234">
        <f>IF(N448="sníž. přenesená",J448,0)</f>
        <v>0</v>
      </c>
      <c r="BI448" s="234">
        <f>IF(N448="nulová",J448,0)</f>
        <v>0</v>
      </c>
      <c r="BJ448" s="14" t="s">
        <v>81</v>
      </c>
      <c r="BK448" s="234">
        <f>ROUND(I448*H448,2)</f>
        <v>0</v>
      </c>
      <c r="BL448" s="14" t="s">
        <v>274</v>
      </c>
      <c r="BM448" s="233" t="s">
        <v>895</v>
      </c>
    </row>
    <row r="449" s="2" customFormat="1" ht="90" customHeight="1">
      <c r="A449" s="35"/>
      <c r="B449" s="36"/>
      <c r="C449" s="222" t="s">
        <v>896</v>
      </c>
      <c r="D449" s="222" t="s">
        <v>269</v>
      </c>
      <c r="E449" s="223" t="s">
        <v>897</v>
      </c>
      <c r="F449" s="224" t="s">
        <v>898</v>
      </c>
      <c r="G449" s="225" t="s">
        <v>272</v>
      </c>
      <c r="H449" s="226">
        <v>8</v>
      </c>
      <c r="I449" s="227"/>
      <c r="J449" s="228">
        <f>ROUND(I449*H449,2)</f>
        <v>0</v>
      </c>
      <c r="K449" s="224" t="s">
        <v>273</v>
      </c>
      <c r="L449" s="41"/>
      <c r="M449" s="229" t="s">
        <v>1</v>
      </c>
      <c r="N449" s="230" t="s">
        <v>38</v>
      </c>
      <c r="O449" s="88"/>
      <c r="P449" s="231">
        <f>O449*H449</f>
        <v>0</v>
      </c>
      <c r="Q449" s="231">
        <v>0</v>
      </c>
      <c r="R449" s="231">
        <f>Q449*H449</f>
        <v>0</v>
      </c>
      <c r="S449" s="231">
        <v>0</v>
      </c>
      <c r="T449" s="232">
        <f>S449*H449</f>
        <v>0</v>
      </c>
      <c r="U449" s="35"/>
      <c r="V449" s="35"/>
      <c r="W449" s="35"/>
      <c r="X449" s="35"/>
      <c r="Y449" s="35"/>
      <c r="Z449" s="35"/>
      <c r="AA449" s="35"/>
      <c r="AB449" s="35"/>
      <c r="AC449" s="35"/>
      <c r="AD449" s="35"/>
      <c r="AE449" s="35"/>
      <c r="AR449" s="233" t="s">
        <v>274</v>
      </c>
      <c r="AT449" s="233" t="s">
        <v>269</v>
      </c>
      <c r="AU449" s="233" t="s">
        <v>83</v>
      </c>
      <c r="AY449" s="14" t="s">
        <v>266</v>
      </c>
      <c r="BE449" s="234">
        <f>IF(N449="základní",J449,0)</f>
        <v>0</v>
      </c>
      <c r="BF449" s="234">
        <f>IF(N449="snížená",J449,0)</f>
        <v>0</v>
      </c>
      <c r="BG449" s="234">
        <f>IF(N449="zákl. přenesená",J449,0)</f>
        <v>0</v>
      </c>
      <c r="BH449" s="234">
        <f>IF(N449="sníž. přenesená",J449,0)</f>
        <v>0</v>
      </c>
      <c r="BI449" s="234">
        <f>IF(N449="nulová",J449,0)</f>
        <v>0</v>
      </c>
      <c r="BJ449" s="14" t="s">
        <v>81</v>
      </c>
      <c r="BK449" s="234">
        <f>ROUND(I449*H449,2)</f>
        <v>0</v>
      </c>
      <c r="BL449" s="14" t="s">
        <v>274</v>
      </c>
      <c r="BM449" s="233" t="s">
        <v>899</v>
      </c>
    </row>
    <row r="450" s="2" customFormat="1">
      <c r="A450" s="35"/>
      <c r="B450" s="36"/>
      <c r="C450" s="37"/>
      <c r="D450" s="235" t="s">
        <v>275</v>
      </c>
      <c r="E450" s="37"/>
      <c r="F450" s="236" t="s">
        <v>900</v>
      </c>
      <c r="G450" s="37"/>
      <c r="H450" s="37"/>
      <c r="I450" s="237"/>
      <c r="J450" s="37"/>
      <c r="K450" s="37"/>
      <c r="L450" s="41"/>
      <c r="M450" s="238"/>
      <c r="N450" s="239"/>
      <c r="O450" s="88"/>
      <c r="P450" s="88"/>
      <c r="Q450" s="88"/>
      <c r="R450" s="88"/>
      <c r="S450" s="88"/>
      <c r="T450" s="89"/>
      <c r="U450" s="35"/>
      <c r="V450" s="35"/>
      <c r="W450" s="35"/>
      <c r="X450" s="35"/>
      <c r="Y450" s="35"/>
      <c r="Z450" s="35"/>
      <c r="AA450" s="35"/>
      <c r="AB450" s="35"/>
      <c r="AC450" s="35"/>
      <c r="AD450" s="35"/>
      <c r="AE450" s="35"/>
      <c r="AT450" s="14" t="s">
        <v>275</v>
      </c>
      <c r="AU450" s="14" t="s">
        <v>83</v>
      </c>
    </row>
    <row r="451" s="2" customFormat="1" ht="90" customHeight="1">
      <c r="A451" s="35"/>
      <c r="B451" s="36"/>
      <c r="C451" s="222" t="s">
        <v>616</v>
      </c>
      <c r="D451" s="222" t="s">
        <v>269</v>
      </c>
      <c r="E451" s="223" t="s">
        <v>901</v>
      </c>
      <c r="F451" s="224" t="s">
        <v>902</v>
      </c>
      <c r="G451" s="225" t="s">
        <v>272</v>
      </c>
      <c r="H451" s="226">
        <v>6</v>
      </c>
      <c r="I451" s="227"/>
      <c r="J451" s="228">
        <f>ROUND(I451*H451,2)</f>
        <v>0</v>
      </c>
      <c r="K451" s="224" t="s">
        <v>273</v>
      </c>
      <c r="L451" s="41"/>
      <c r="M451" s="229" t="s">
        <v>1</v>
      </c>
      <c r="N451" s="230" t="s">
        <v>38</v>
      </c>
      <c r="O451" s="88"/>
      <c r="P451" s="231">
        <f>O451*H451</f>
        <v>0</v>
      </c>
      <c r="Q451" s="231">
        <v>0</v>
      </c>
      <c r="R451" s="231">
        <f>Q451*H451</f>
        <v>0</v>
      </c>
      <c r="S451" s="231">
        <v>0</v>
      </c>
      <c r="T451" s="232">
        <f>S451*H451</f>
        <v>0</v>
      </c>
      <c r="U451" s="35"/>
      <c r="V451" s="35"/>
      <c r="W451" s="35"/>
      <c r="X451" s="35"/>
      <c r="Y451" s="35"/>
      <c r="Z451" s="35"/>
      <c r="AA451" s="35"/>
      <c r="AB451" s="35"/>
      <c r="AC451" s="35"/>
      <c r="AD451" s="35"/>
      <c r="AE451" s="35"/>
      <c r="AR451" s="233" t="s">
        <v>274</v>
      </c>
      <c r="AT451" s="233" t="s">
        <v>269</v>
      </c>
      <c r="AU451" s="233" t="s">
        <v>83</v>
      </c>
      <c r="AY451" s="14" t="s">
        <v>266</v>
      </c>
      <c r="BE451" s="234">
        <f>IF(N451="základní",J451,0)</f>
        <v>0</v>
      </c>
      <c r="BF451" s="234">
        <f>IF(N451="snížená",J451,0)</f>
        <v>0</v>
      </c>
      <c r="BG451" s="234">
        <f>IF(N451="zákl. přenesená",J451,0)</f>
        <v>0</v>
      </c>
      <c r="BH451" s="234">
        <f>IF(N451="sníž. přenesená",J451,0)</f>
        <v>0</v>
      </c>
      <c r="BI451" s="234">
        <f>IF(N451="nulová",J451,0)</f>
        <v>0</v>
      </c>
      <c r="BJ451" s="14" t="s">
        <v>81</v>
      </c>
      <c r="BK451" s="234">
        <f>ROUND(I451*H451,2)</f>
        <v>0</v>
      </c>
      <c r="BL451" s="14" t="s">
        <v>274</v>
      </c>
      <c r="BM451" s="233" t="s">
        <v>903</v>
      </c>
    </row>
    <row r="452" s="2" customFormat="1">
      <c r="A452" s="35"/>
      <c r="B452" s="36"/>
      <c r="C452" s="37"/>
      <c r="D452" s="235" t="s">
        <v>275</v>
      </c>
      <c r="E452" s="37"/>
      <c r="F452" s="236" t="s">
        <v>904</v>
      </c>
      <c r="G452" s="37"/>
      <c r="H452" s="37"/>
      <c r="I452" s="237"/>
      <c r="J452" s="37"/>
      <c r="K452" s="37"/>
      <c r="L452" s="41"/>
      <c r="M452" s="254"/>
      <c r="N452" s="255"/>
      <c r="O452" s="256"/>
      <c r="P452" s="256"/>
      <c r="Q452" s="256"/>
      <c r="R452" s="256"/>
      <c r="S452" s="256"/>
      <c r="T452" s="257"/>
      <c r="U452" s="35"/>
      <c r="V452" s="35"/>
      <c r="W452" s="35"/>
      <c r="X452" s="35"/>
      <c r="Y452" s="35"/>
      <c r="Z452" s="35"/>
      <c r="AA452" s="35"/>
      <c r="AB452" s="35"/>
      <c r="AC452" s="35"/>
      <c r="AD452" s="35"/>
      <c r="AE452" s="35"/>
      <c r="AT452" s="14" t="s">
        <v>275</v>
      </c>
      <c r="AU452" s="14" t="s">
        <v>83</v>
      </c>
    </row>
    <row r="453" s="2" customFormat="1" ht="6.96" customHeight="1">
      <c r="A453" s="35"/>
      <c r="B453" s="63"/>
      <c r="C453" s="64"/>
      <c r="D453" s="64"/>
      <c r="E453" s="64"/>
      <c r="F453" s="64"/>
      <c r="G453" s="64"/>
      <c r="H453" s="64"/>
      <c r="I453" s="64"/>
      <c r="J453" s="64"/>
      <c r="K453" s="64"/>
      <c r="L453" s="41"/>
      <c r="M453" s="35"/>
      <c r="O453" s="35"/>
      <c r="P453" s="35"/>
      <c r="Q453" s="35"/>
      <c r="R453" s="35"/>
      <c r="S453" s="35"/>
      <c r="T453" s="35"/>
      <c r="U453" s="35"/>
      <c r="V453" s="35"/>
      <c r="W453" s="35"/>
      <c r="X453" s="35"/>
      <c r="Y453" s="35"/>
      <c r="Z453" s="35"/>
      <c r="AA453" s="35"/>
      <c r="AB453" s="35"/>
      <c r="AC453" s="35"/>
      <c r="AD453" s="35"/>
      <c r="AE453" s="35"/>
    </row>
  </sheetData>
  <sheetProtection sheet="1" autoFilter="0" formatColumns="0" formatRows="0" objects="1" scenarios="1" spinCount="100000" saltValue="eXTbJOtJZ7EWmIHqLEgYNNmsHphZ0/6RT3yqlwWAsihnEt/WTw5SpmbgGaV/rD4RcHKTqWfb76rc9Cc/QCjEew==" hashValue="nf8ETU7b9i9NneDI9NUoKhMBwrY7hzY4NIltSXg9hwSqpJn5GvP/ujGXj9EW7y3PyT6iKPMxCpOOWLHUZSAnlQ==" algorithmName="SHA-512" password="CC35"/>
  <autoFilter ref="C119:K452"/>
  <mergeCells count="9">
    <mergeCell ref="E7:H7"/>
    <mergeCell ref="E9:H9"/>
    <mergeCell ref="E18:H18"/>
    <mergeCell ref="E27:H27"/>
    <mergeCell ref="E85:H85"/>
    <mergeCell ref="E87:H87"/>
    <mergeCell ref="E110:H110"/>
    <mergeCell ref="E112:H112"/>
    <mergeCell ref="L2:V2"/>
  </mergeCells>
  <hyperlinks>
    <hyperlink ref="F436" r:id="rId1" display="https://podminky.urs.cz/item/CS_URS_2024_02/R5"/>
  </hyperlinks>
  <pageMargins left="0.39375" right="0.39375" top="0.39375" bottom="0.39375" header="0" footer="0"/>
  <pageSetup paperSize="9" orientation="portrait" blackAndWhite="1" fitToHeight="100"/>
  <headerFooter>
    <oddFooter>&amp;CStrana &amp;P z &amp;N</oddFooter>
  </headerFooter>
  <drawing r:id="rId2"/>
</worksheet>
</file>

<file path=xl/worksheets/sheet2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148</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1962</v>
      </c>
      <c r="F9" s="1"/>
      <c r="G9" s="1"/>
      <c r="H9" s="1"/>
      <c r="L9" s="17"/>
    </row>
    <row r="10" s="1" customFormat="1" ht="12" customHeight="1">
      <c r="B10" s="17"/>
      <c r="D10" s="148" t="s">
        <v>1615</v>
      </c>
      <c r="L10" s="17"/>
    </row>
    <row r="11" s="2" customFormat="1" ht="16.5" customHeight="1">
      <c r="A11" s="35"/>
      <c r="B11" s="41"/>
      <c r="C11" s="35"/>
      <c r="D11" s="35"/>
      <c r="E11" s="160" t="s">
        <v>2188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1964</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2189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1966</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1967</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ROUND((SUM(BE124:BE154)),  2)</f>
        <v>0</v>
      </c>
      <c r="G37" s="35"/>
      <c r="H37" s="35"/>
      <c r="I37" s="162">
        <v>0.20999999999999999</v>
      </c>
      <c r="J37" s="161">
        <f>ROUND(((SUM(BE124:BE154))*I37),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ROUND((SUM(BF124:BF154)),  2)</f>
        <v>0</v>
      </c>
      <c r="G38" s="35"/>
      <c r="H38" s="35"/>
      <c r="I38" s="162">
        <v>0.12</v>
      </c>
      <c r="J38" s="161">
        <f>ROUND(((SUM(BF124:BF154))*I38),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ROUND((SUM(BG124:BG154)),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ROUND((SUM(BH124:BH154)),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ROUND((SUM(BI124:BI154)),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1962</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2188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1964</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Choceň - Zámrsk</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1962</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63" t="s">
        <v>2188</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1964</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UOŽI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Choceň - Zámrsk</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SUM(P125:P154)</f>
        <v>0</v>
      </c>
      <c r="Q124" s="101"/>
      <c r="R124" s="205">
        <f>SUM(R125:R154)</f>
        <v>0</v>
      </c>
      <c r="S124" s="101"/>
      <c r="T124" s="206">
        <f>SUM(T125:T154)</f>
        <v>0</v>
      </c>
      <c r="U124" s="35"/>
      <c r="V124" s="35"/>
      <c r="W124" s="35"/>
      <c r="X124" s="35"/>
      <c r="Y124" s="35"/>
      <c r="Z124" s="35"/>
      <c r="AA124" s="35"/>
      <c r="AB124" s="35"/>
      <c r="AC124" s="35"/>
      <c r="AD124" s="35"/>
      <c r="AE124" s="35"/>
      <c r="AT124" s="14" t="s">
        <v>72</v>
      </c>
      <c r="AU124" s="14" t="s">
        <v>246</v>
      </c>
      <c r="BK124" s="207">
        <f>SUM(BK125:BK154)</f>
        <v>0</v>
      </c>
    </row>
    <row r="125" s="2" customFormat="1" ht="21.75" customHeight="1">
      <c r="A125" s="35"/>
      <c r="B125" s="36"/>
      <c r="C125" s="222" t="s">
        <v>81</v>
      </c>
      <c r="D125" s="222" t="s">
        <v>269</v>
      </c>
      <c r="E125" s="223" t="s">
        <v>2190</v>
      </c>
      <c r="F125" s="224" t="s">
        <v>2191</v>
      </c>
      <c r="G125" s="225" t="s">
        <v>272</v>
      </c>
      <c r="H125" s="226">
        <v>18</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2192</v>
      </c>
    </row>
    <row r="126" s="2" customFormat="1" ht="24.15" customHeight="1">
      <c r="A126" s="35"/>
      <c r="B126" s="36"/>
      <c r="C126" s="222" t="s">
        <v>274</v>
      </c>
      <c r="D126" s="222" t="s">
        <v>269</v>
      </c>
      <c r="E126" s="223" t="s">
        <v>2193</v>
      </c>
      <c r="F126" s="224" t="s">
        <v>2194</v>
      </c>
      <c r="G126" s="225" t="s">
        <v>272</v>
      </c>
      <c r="H126" s="226">
        <v>2</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81</v>
      </c>
      <c r="AT126" s="233" t="s">
        <v>269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2195</v>
      </c>
    </row>
    <row r="127" s="2" customFormat="1" ht="16.5" customHeight="1">
      <c r="A127" s="35"/>
      <c r="B127" s="36"/>
      <c r="C127" s="222" t="s">
        <v>286</v>
      </c>
      <c r="D127" s="222" t="s">
        <v>269</v>
      </c>
      <c r="E127" s="223" t="s">
        <v>2089</v>
      </c>
      <c r="F127" s="224" t="s">
        <v>2090</v>
      </c>
      <c r="G127" s="225" t="s">
        <v>272</v>
      </c>
      <c r="H127" s="226">
        <v>230</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81</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2196</v>
      </c>
    </row>
    <row r="128" s="2" customFormat="1" ht="21.75" customHeight="1">
      <c r="A128" s="35"/>
      <c r="B128" s="36"/>
      <c r="C128" s="240" t="s">
        <v>299</v>
      </c>
      <c r="D128" s="240" t="s">
        <v>329</v>
      </c>
      <c r="E128" s="241" t="s">
        <v>2092</v>
      </c>
      <c r="F128" s="242" t="s">
        <v>2093</v>
      </c>
      <c r="G128" s="243" t="s">
        <v>272</v>
      </c>
      <c r="H128" s="244">
        <v>4</v>
      </c>
      <c r="I128" s="245"/>
      <c r="J128" s="246">
        <f>ROUND(I128*H128,2)</f>
        <v>0</v>
      </c>
      <c r="K128" s="242" t="s">
        <v>273</v>
      </c>
      <c r="L128" s="247"/>
      <c r="M128" s="248" t="s">
        <v>1</v>
      </c>
      <c r="N128" s="249"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83</v>
      </c>
      <c r="AT128" s="233" t="s">
        <v>329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2197</v>
      </c>
    </row>
    <row r="129" s="2" customFormat="1" ht="16.5" customHeight="1">
      <c r="A129" s="35"/>
      <c r="B129" s="36"/>
      <c r="C129" s="222" t="s">
        <v>917</v>
      </c>
      <c r="D129" s="222" t="s">
        <v>269</v>
      </c>
      <c r="E129" s="223" t="s">
        <v>2095</v>
      </c>
      <c r="F129" s="224" t="s">
        <v>2096</v>
      </c>
      <c r="G129" s="225" t="s">
        <v>272</v>
      </c>
      <c r="H129" s="226">
        <v>420</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81</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2198</v>
      </c>
    </row>
    <row r="130" s="2" customFormat="1" ht="16.5" customHeight="1">
      <c r="A130" s="35"/>
      <c r="B130" s="36"/>
      <c r="C130" s="222" t="s">
        <v>283</v>
      </c>
      <c r="D130" s="222" t="s">
        <v>269</v>
      </c>
      <c r="E130" s="223" t="s">
        <v>2098</v>
      </c>
      <c r="F130" s="224" t="s">
        <v>2099</v>
      </c>
      <c r="G130" s="225" t="s">
        <v>272</v>
      </c>
      <c r="H130" s="226">
        <v>18</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81</v>
      </c>
      <c r="AT130" s="233" t="s">
        <v>269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2199</v>
      </c>
    </row>
    <row r="131" s="2" customFormat="1" ht="16.5" customHeight="1">
      <c r="A131" s="35"/>
      <c r="B131" s="36"/>
      <c r="C131" s="222" t="s">
        <v>290</v>
      </c>
      <c r="D131" s="222" t="s">
        <v>269</v>
      </c>
      <c r="E131" s="223" t="s">
        <v>2101</v>
      </c>
      <c r="F131" s="224" t="s">
        <v>2102</v>
      </c>
      <c r="G131" s="225" t="s">
        <v>272</v>
      </c>
      <c r="H131" s="226">
        <v>4</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81</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2200</v>
      </c>
    </row>
    <row r="132" s="2" customFormat="1" ht="24.15" customHeight="1">
      <c r="A132" s="35"/>
      <c r="B132" s="36"/>
      <c r="C132" s="240" t="s">
        <v>309</v>
      </c>
      <c r="D132" s="240" t="s">
        <v>329</v>
      </c>
      <c r="E132" s="241" t="s">
        <v>2107</v>
      </c>
      <c r="F132" s="242" t="s">
        <v>2108</v>
      </c>
      <c r="G132" s="243" t="s">
        <v>272</v>
      </c>
      <c r="H132" s="244">
        <v>4</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83</v>
      </c>
      <c r="AT132" s="233" t="s">
        <v>329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2201</v>
      </c>
    </row>
    <row r="133" s="2" customFormat="1" ht="16.5" customHeight="1">
      <c r="A133" s="35"/>
      <c r="B133" s="36"/>
      <c r="C133" s="222" t="s">
        <v>8</v>
      </c>
      <c r="D133" s="222" t="s">
        <v>269</v>
      </c>
      <c r="E133" s="223" t="s">
        <v>2104</v>
      </c>
      <c r="F133" s="224" t="s">
        <v>2105</v>
      </c>
      <c r="G133" s="225" t="s">
        <v>272</v>
      </c>
      <c r="H133" s="226">
        <v>4</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81</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2202</v>
      </c>
    </row>
    <row r="134" s="2" customFormat="1" ht="24.15" customHeight="1">
      <c r="A134" s="35"/>
      <c r="B134" s="36"/>
      <c r="C134" s="240" t="s">
        <v>316</v>
      </c>
      <c r="D134" s="240" t="s">
        <v>329</v>
      </c>
      <c r="E134" s="241" t="s">
        <v>2110</v>
      </c>
      <c r="F134" s="242" t="s">
        <v>2111</v>
      </c>
      <c r="G134" s="243" t="s">
        <v>272</v>
      </c>
      <c r="H134" s="244">
        <v>2</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329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2203</v>
      </c>
    </row>
    <row r="135" s="2" customFormat="1" ht="24.15" customHeight="1">
      <c r="A135" s="35"/>
      <c r="B135" s="36"/>
      <c r="C135" s="240" t="s">
        <v>918</v>
      </c>
      <c r="D135" s="240" t="s">
        <v>329</v>
      </c>
      <c r="E135" s="241" t="s">
        <v>2113</v>
      </c>
      <c r="F135" s="242" t="s">
        <v>2114</v>
      </c>
      <c r="G135" s="243" t="s">
        <v>272</v>
      </c>
      <c r="H135" s="244">
        <v>2</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2204</v>
      </c>
    </row>
    <row r="136" s="2" customFormat="1" ht="24.15" customHeight="1">
      <c r="A136" s="35"/>
      <c r="B136" s="36"/>
      <c r="C136" s="240" t="s">
        <v>321</v>
      </c>
      <c r="D136" s="240" t="s">
        <v>329</v>
      </c>
      <c r="E136" s="241" t="s">
        <v>2116</v>
      </c>
      <c r="F136" s="242" t="s">
        <v>2117</v>
      </c>
      <c r="G136" s="243" t="s">
        <v>272</v>
      </c>
      <c r="H136" s="244">
        <v>2</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2205</v>
      </c>
    </row>
    <row r="137" s="2" customFormat="1" ht="24.15" customHeight="1">
      <c r="A137" s="35"/>
      <c r="B137" s="36"/>
      <c r="C137" s="240" t="s">
        <v>384</v>
      </c>
      <c r="D137" s="240" t="s">
        <v>329</v>
      </c>
      <c r="E137" s="241" t="s">
        <v>2119</v>
      </c>
      <c r="F137" s="242" t="s">
        <v>2120</v>
      </c>
      <c r="G137" s="243" t="s">
        <v>272</v>
      </c>
      <c r="H137" s="244">
        <v>2</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2206</v>
      </c>
    </row>
    <row r="138" s="2" customFormat="1" ht="24.15" customHeight="1">
      <c r="A138" s="35"/>
      <c r="B138" s="36"/>
      <c r="C138" s="240" t="s">
        <v>297</v>
      </c>
      <c r="D138" s="240" t="s">
        <v>329</v>
      </c>
      <c r="E138" s="241" t="s">
        <v>2122</v>
      </c>
      <c r="F138" s="242" t="s">
        <v>2123</v>
      </c>
      <c r="G138" s="243" t="s">
        <v>272</v>
      </c>
      <c r="H138" s="244">
        <v>5</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2207</v>
      </c>
    </row>
    <row r="139" s="2" customFormat="1" ht="24.15" customHeight="1">
      <c r="A139" s="35"/>
      <c r="B139" s="36"/>
      <c r="C139" s="240" t="s">
        <v>328</v>
      </c>
      <c r="D139" s="240" t="s">
        <v>329</v>
      </c>
      <c r="E139" s="241" t="s">
        <v>2128</v>
      </c>
      <c r="F139" s="242" t="s">
        <v>2129</v>
      </c>
      <c r="G139" s="243" t="s">
        <v>272</v>
      </c>
      <c r="H139" s="244">
        <v>4</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2208</v>
      </c>
    </row>
    <row r="140" s="2" customFormat="1" ht="24.15" customHeight="1">
      <c r="A140" s="35"/>
      <c r="B140" s="36"/>
      <c r="C140" s="240" t="s">
        <v>303</v>
      </c>
      <c r="D140" s="240" t="s">
        <v>329</v>
      </c>
      <c r="E140" s="241" t="s">
        <v>2131</v>
      </c>
      <c r="F140" s="242" t="s">
        <v>2132</v>
      </c>
      <c r="G140" s="243" t="s">
        <v>272</v>
      </c>
      <c r="H140" s="244">
        <v>2</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329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2209</v>
      </c>
    </row>
    <row r="141" s="2" customFormat="1" ht="24.15" customHeight="1">
      <c r="A141" s="35"/>
      <c r="B141" s="36"/>
      <c r="C141" s="240" t="s">
        <v>334</v>
      </c>
      <c r="D141" s="240" t="s">
        <v>329</v>
      </c>
      <c r="E141" s="241" t="s">
        <v>2134</v>
      </c>
      <c r="F141" s="242" t="s">
        <v>2135</v>
      </c>
      <c r="G141" s="243" t="s">
        <v>272</v>
      </c>
      <c r="H141" s="244">
        <v>5</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329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2210</v>
      </c>
    </row>
    <row r="142" s="2" customFormat="1" ht="24.15" customHeight="1">
      <c r="A142" s="35"/>
      <c r="B142" s="36"/>
      <c r="C142" s="240" t="s">
        <v>307</v>
      </c>
      <c r="D142" s="240" t="s">
        <v>329</v>
      </c>
      <c r="E142" s="241" t="s">
        <v>2137</v>
      </c>
      <c r="F142" s="242" t="s">
        <v>2138</v>
      </c>
      <c r="G142" s="243" t="s">
        <v>272</v>
      </c>
      <c r="H142" s="244">
        <v>9</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329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2211</v>
      </c>
    </row>
    <row r="143" s="2" customFormat="1" ht="24.15" customHeight="1">
      <c r="A143" s="35"/>
      <c r="B143" s="36"/>
      <c r="C143" s="240" t="s">
        <v>310</v>
      </c>
      <c r="D143" s="240" t="s">
        <v>329</v>
      </c>
      <c r="E143" s="241" t="s">
        <v>2146</v>
      </c>
      <c r="F143" s="242" t="s">
        <v>2147</v>
      </c>
      <c r="G143" s="243" t="s">
        <v>272</v>
      </c>
      <c r="H143" s="244">
        <v>2</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2212</v>
      </c>
    </row>
    <row r="144" s="2" customFormat="1" ht="24.15" customHeight="1">
      <c r="A144" s="35"/>
      <c r="B144" s="36"/>
      <c r="C144" s="240" t="s">
        <v>347</v>
      </c>
      <c r="D144" s="240" t="s">
        <v>329</v>
      </c>
      <c r="E144" s="241" t="s">
        <v>2143</v>
      </c>
      <c r="F144" s="242" t="s">
        <v>2144</v>
      </c>
      <c r="G144" s="243" t="s">
        <v>272</v>
      </c>
      <c r="H144" s="244">
        <v>1</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329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2213</v>
      </c>
    </row>
    <row r="145" s="2" customFormat="1" ht="16.5" customHeight="1">
      <c r="A145" s="35"/>
      <c r="B145" s="36"/>
      <c r="C145" s="222" t="s">
        <v>267</v>
      </c>
      <c r="D145" s="222" t="s">
        <v>269</v>
      </c>
      <c r="E145" s="223" t="s">
        <v>2214</v>
      </c>
      <c r="F145" s="224" t="s">
        <v>2215</v>
      </c>
      <c r="G145" s="225" t="s">
        <v>272</v>
      </c>
      <c r="H145" s="226">
        <v>4</v>
      </c>
      <c r="I145" s="227"/>
      <c r="J145" s="228">
        <f>ROUND(I145*H145,2)</f>
        <v>0</v>
      </c>
      <c r="K145" s="224" t="s">
        <v>273</v>
      </c>
      <c r="L145" s="41"/>
      <c r="M145" s="229" t="s">
        <v>1</v>
      </c>
      <c r="N145" s="230"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81</v>
      </c>
      <c r="AT145" s="233" t="s">
        <v>269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2216</v>
      </c>
    </row>
    <row r="146" s="2" customFormat="1" ht="16.5" customHeight="1">
      <c r="A146" s="35"/>
      <c r="B146" s="36"/>
      <c r="C146" s="222" t="s">
        <v>83</v>
      </c>
      <c r="D146" s="222" t="s">
        <v>269</v>
      </c>
      <c r="E146" s="223" t="s">
        <v>2152</v>
      </c>
      <c r="F146" s="224" t="s">
        <v>2153</v>
      </c>
      <c r="G146" s="225" t="s">
        <v>272</v>
      </c>
      <c r="H146" s="226">
        <v>9</v>
      </c>
      <c r="I146" s="227"/>
      <c r="J146" s="228">
        <f>ROUND(I146*H146,2)</f>
        <v>0</v>
      </c>
      <c r="K146" s="224" t="s">
        <v>273</v>
      </c>
      <c r="L146" s="41"/>
      <c r="M146" s="229" t="s">
        <v>1</v>
      </c>
      <c r="N146" s="230"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81</v>
      </c>
      <c r="AT146" s="233" t="s">
        <v>269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2217</v>
      </c>
    </row>
    <row r="147" s="2" customFormat="1" ht="16.5" customHeight="1">
      <c r="A147" s="35"/>
      <c r="B147" s="36"/>
      <c r="C147" s="222" t="s">
        <v>137</v>
      </c>
      <c r="D147" s="222" t="s">
        <v>269</v>
      </c>
      <c r="E147" s="223" t="s">
        <v>2155</v>
      </c>
      <c r="F147" s="224" t="s">
        <v>2156</v>
      </c>
      <c r="G147" s="225" t="s">
        <v>272</v>
      </c>
      <c r="H147" s="226">
        <v>9</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81</v>
      </c>
      <c r="AT147" s="233" t="s">
        <v>269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2218</v>
      </c>
    </row>
    <row r="148" s="2" customFormat="1" ht="24.15" customHeight="1">
      <c r="A148" s="35"/>
      <c r="B148" s="36"/>
      <c r="C148" s="222" t="s">
        <v>314</v>
      </c>
      <c r="D148" s="222" t="s">
        <v>269</v>
      </c>
      <c r="E148" s="223" t="s">
        <v>2158</v>
      </c>
      <c r="F148" s="224" t="s">
        <v>2159</v>
      </c>
      <c r="G148" s="225" t="s">
        <v>272</v>
      </c>
      <c r="H148" s="226">
        <v>9</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81</v>
      </c>
      <c r="AT148" s="233" t="s">
        <v>269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2219</v>
      </c>
    </row>
    <row r="149" s="2" customFormat="1" ht="24.15" customHeight="1">
      <c r="A149" s="35"/>
      <c r="B149" s="36"/>
      <c r="C149" s="240" t="s">
        <v>356</v>
      </c>
      <c r="D149" s="240" t="s">
        <v>329</v>
      </c>
      <c r="E149" s="241" t="s">
        <v>2161</v>
      </c>
      <c r="F149" s="242" t="s">
        <v>2162</v>
      </c>
      <c r="G149" s="243" t="s">
        <v>272</v>
      </c>
      <c r="H149" s="244">
        <v>4</v>
      </c>
      <c r="I149" s="245"/>
      <c r="J149" s="246">
        <f>ROUND(I149*H149,2)</f>
        <v>0</v>
      </c>
      <c r="K149" s="242" t="s">
        <v>273</v>
      </c>
      <c r="L149" s="247"/>
      <c r="M149" s="248" t="s">
        <v>1</v>
      </c>
      <c r="N149" s="249"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83</v>
      </c>
      <c r="AT149" s="233" t="s">
        <v>329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2220</v>
      </c>
    </row>
    <row r="150" s="2" customFormat="1" ht="24.15" customHeight="1">
      <c r="A150" s="35"/>
      <c r="B150" s="36"/>
      <c r="C150" s="240" t="s">
        <v>319</v>
      </c>
      <c r="D150" s="240" t="s">
        <v>329</v>
      </c>
      <c r="E150" s="241" t="s">
        <v>2164</v>
      </c>
      <c r="F150" s="242" t="s">
        <v>2165</v>
      </c>
      <c r="G150" s="243" t="s">
        <v>272</v>
      </c>
      <c r="H150" s="244">
        <v>20</v>
      </c>
      <c r="I150" s="245"/>
      <c r="J150" s="246">
        <f>ROUND(I150*H150,2)</f>
        <v>0</v>
      </c>
      <c r="K150" s="242" t="s">
        <v>273</v>
      </c>
      <c r="L150" s="247"/>
      <c r="M150" s="248" t="s">
        <v>1</v>
      </c>
      <c r="N150" s="249"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83</v>
      </c>
      <c r="AT150" s="233" t="s">
        <v>329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2221</v>
      </c>
    </row>
    <row r="151" s="2" customFormat="1" ht="21.75" customHeight="1">
      <c r="A151" s="35"/>
      <c r="B151" s="36"/>
      <c r="C151" s="222" t="s">
        <v>365</v>
      </c>
      <c r="D151" s="222" t="s">
        <v>269</v>
      </c>
      <c r="E151" s="223" t="s">
        <v>2167</v>
      </c>
      <c r="F151" s="224" t="s">
        <v>2168</v>
      </c>
      <c r="G151" s="225" t="s">
        <v>272</v>
      </c>
      <c r="H151" s="226">
        <v>2</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81</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2222</v>
      </c>
    </row>
    <row r="152" s="2" customFormat="1" ht="24.15" customHeight="1">
      <c r="A152" s="35"/>
      <c r="B152" s="36"/>
      <c r="C152" s="240" t="s">
        <v>370</v>
      </c>
      <c r="D152" s="240" t="s">
        <v>329</v>
      </c>
      <c r="E152" s="241" t="s">
        <v>2223</v>
      </c>
      <c r="F152" s="242" t="s">
        <v>2224</v>
      </c>
      <c r="G152" s="243" t="s">
        <v>272</v>
      </c>
      <c r="H152" s="244">
        <v>8</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329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2225</v>
      </c>
    </row>
    <row r="153" s="2" customFormat="1" ht="33" customHeight="1">
      <c r="A153" s="35"/>
      <c r="B153" s="36"/>
      <c r="C153" s="240" t="s">
        <v>375</v>
      </c>
      <c r="D153" s="240" t="s">
        <v>329</v>
      </c>
      <c r="E153" s="241" t="s">
        <v>2149</v>
      </c>
      <c r="F153" s="242" t="s">
        <v>2150</v>
      </c>
      <c r="G153" s="243" t="s">
        <v>272</v>
      </c>
      <c r="H153" s="244">
        <v>9</v>
      </c>
      <c r="I153" s="245"/>
      <c r="J153" s="246">
        <f>ROUND(I153*H153,2)</f>
        <v>0</v>
      </c>
      <c r="K153" s="242" t="s">
        <v>273</v>
      </c>
      <c r="L153" s="247"/>
      <c r="M153" s="248" t="s">
        <v>1</v>
      </c>
      <c r="N153" s="249"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83</v>
      </c>
      <c r="AT153" s="233" t="s">
        <v>329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2226</v>
      </c>
    </row>
    <row r="154" s="2" customFormat="1" ht="24.15" customHeight="1">
      <c r="A154" s="35"/>
      <c r="B154" s="36"/>
      <c r="C154" s="222" t="s">
        <v>324</v>
      </c>
      <c r="D154" s="222" t="s">
        <v>269</v>
      </c>
      <c r="E154" s="223" t="s">
        <v>2227</v>
      </c>
      <c r="F154" s="224" t="s">
        <v>2228</v>
      </c>
      <c r="G154" s="225" t="s">
        <v>272</v>
      </c>
      <c r="H154" s="226">
        <v>2</v>
      </c>
      <c r="I154" s="227"/>
      <c r="J154" s="228">
        <f>ROUND(I154*H154,2)</f>
        <v>0</v>
      </c>
      <c r="K154" s="224" t="s">
        <v>273</v>
      </c>
      <c r="L154" s="41"/>
      <c r="M154" s="259" t="s">
        <v>1</v>
      </c>
      <c r="N154" s="260" t="s">
        <v>38</v>
      </c>
      <c r="O154" s="256"/>
      <c r="P154" s="261">
        <f>O154*H154</f>
        <v>0</v>
      </c>
      <c r="Q154" s="261">
        <v>0</v>
      </c>
      <c r="R154" s="261">
        <f>Q154*H154</f>
        <v>0</v>
      </c>
      <c r="S154" s="261">
        <v>0</v>
      </c>
      <c r="T154" s="262">
        <f>S154*H154</f>
        <v>0</v>
      </c>
      <c r="U154" s="35"/>
      <c r="V154" s="35"/>
      <c r="W154" s="35"/>
      <c r="X154" s="35"/>
      <c r="Y154" s="35"/>
      <c r="Z154" s="35"/>
      <c r="AA154" s="35"/>
      <c r="AB154" s="35"/>
      <c r="AC154" s="35"/>
      <c r="AD154" s="35"/>
      <c r="AE154" s="35"/>
      <c r="AR154" s="233" t="s">
        <v>81</v>
      </c>
      <c r="AT154" s="233" t="s">
        <v>269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2229</v>
      </c>
    </row>
    <row r="155" s="2" customFormat="1" ht="6.96" customHeight="1">
      <c r="A155" s="35"/>
      <c r="B155" s="63"/>
      <c r="C155" s="64"/>
      <c r="D155" s="64"/>
      <c r="E155" s="64"/>
      <c r="F155" s="64"/>
      <c r="G155" s="64"/>
      <c r="H155" s="64"/>
      <c r="I155" s="64"/>
      <c r="J155" s="64"/>
      <c r="K155" s="64"/>
      <c r="L155" s="41"/>
      <c r="M155" s="35"/>
      <c r="O155" s="35"/>
      <c r="P155" s="35"/>
      <c r="Q155" s="35"/>
      <c r="R155" s="35"/>
      <c r="S155" s="35"/>
      <c r="T155" s="35"/>
      <c r="U155" s="35"/>
      <c r="V155" s="35"/>
      <c r="W155" s="35"/>
      <c r="X155" s="35"/>
      <c r="Y155" s="35"/>
      <c r="Z155" s="35"/>
      <c r="AA155" s="35"/>
      <c r="AB155" s="35"/>
      <c r="AC155" s="35"/>
      <c r="AD155" s="35"/>
      <c r="AE155" s="35"/>
    </row>
  </sheetData>
  <sheetProtection sheet="1" autoFilter="0" formatColumns="0" formatRows="0" objects="1" scenarios="1" spinCount="100000" saltValue="ZXVBzaCZZTjZJcCcs4VBD+Nbw8IojBoypRq/bAlD/WPJ+uo5NKWm3GUcg9UGyiZ8MjQlWA221AU/B22Rys/mMg==" hashValue="Vw5n5617c7FjBK+Hf6LJeJZLL3IFRhZ1mWTg9z6Ofkl7ILGDPvCeas/CQOu6i02gO5d4NCCPtlSuqDPLx6DbNA==" algorithmName="SHA-512" password="CC35"/>
  <autoFilter ref="C123:K154"/>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152</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1962</v>
      </c>
      <c r="F9" s="1"/>
      <c r="G9" s="1"/>
      <c r="H9" s="1"/>
      <c r="L9" s="17"/>
    </row>
    <row r="10" s="1" customFormat="1" ht="12" customHeight="1">
      <c r="B10" s="17"/>
      <c r="D10" s="148" t="s">
        <v>1615</v>
      </c>
      <c r="L10" s="17"/>
    </row>
    <row r="11" s="2" customFormat="1" ht="16.5" customHeight="1">
      <c r="A11" s="35"/>
      <c r="B11" s="41"/>
      <c r="C11" s="35"/>
      <c r="D11" s="35"/>
      <c r="E11" s="160" t="s">
        <v>2230</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1964</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2189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1966</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1967</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ROUND((SUM(BE125:BE143)),  2)</f>
        <v>0</v>
      </c>
      <c r="G37" s="35"/>
      <c r="H37" s="35"/>
      <c r="I37" s="162">
        <v>0.20999999999999999</v>
      </c>
      <c r="J37" s="161">
        <f>ROUND(((SUM(BE125:BE143))*I37),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ROUND((SUM(BF125:BF143)),  2)</f>
        <v>0</v>
      </c>
      <c r="G38" s="35"/>
      <c r="H38" s="35"/>
      <c r="I38" s="162">
        <v>0.12</v>
      </c>
      <c r="J38" s="161">
        <f>ROUND(((SUM(BF125:BF143))*I38),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ROUND((SUM(BG125:BG143)),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ROUND((SUM(BH125:BH143)),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ROUND((SUM(BI125:BI143)),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1962</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2230</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1964</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Choceň - Zámrsk</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246</v>
      </c>
    </row>
    <row r="101" s="9" customFormat="1" ht="24.96" customHeight="1">
      <c r="A101" s="9"/>
      <c r="B101" s="186"/>
      <c r="C101" s="187"/>
      <c r="D101" s="188" t="s">
        <v>1970</v>
      </c>
      <c r="E101" s="189"/>
      <c r="F101" s="189"/>
      <c r="G101" s="189"/>
      <c r="H101" s="189"/>
      <c r="I101" s="189"/>
      <c r="J101" s="190">
        <f>J140</f>
        <v>0</v>
      </c>
      <c r="K101" s="187"/>
      <c r="L101" s="191"/>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251</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Choceň (včetně) – Pardubice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240</v>
      </c>
      <c r="D112" s="19"/>
      <c r="E112" s="19"/>
      <c r="F112" s="19"/>
      <c r="G112" s="19"/>
      <c r="H112" s="19"/>
      <c r="I112" s="19"/>
      <c r="J112" s="19"/>
      <c r="K112" s="19"/>
      <c r="L112" s="17"/>
    </row>
    <row r="113" s="1" customFormat="1" ht="16.5" customHeight="1">
      <c r="B113" s="18"/>
      <c r="C113" s="19"/>
      <c r="D113" s="19"/>
      <c r="E113" s="181" t="s">
        <v>1962</v>
      </c>
      <c r="F113" s="19"/>
      <c r="G113" s="19"/>
      <c r="H113" s="19"/>
      <c r="I113" s="19"/>
      <c r="J113" s="19"/>
      <c r="K113" s="19"/>
      <c r="L113" s="17"/>
    </row>
    <row r="114" s="1" customFormat="1" ht="12" customHeight="1">
      <c r="B114" s="18"/>
      <c r="C114" s="29" t="s">
        <v>1615</v>
      </c>
      <c r="D114" s="19"/>
      <c r="E114" s="19"/>
      <c r="F114" s="19"/>
      <c r="G114" s="19"/>
      <c r="H114" s="19"/>
      <c r="I114" s="19"/>
      <c r="J114" s="19"/>
      <c r="K114" s="19"/>
      <c r="L114" s="17"/>
    </row>
    <row r="115" s="2" customFormat="1" ht="16.5" customHeight="1">
      <c r="A115" s="35"/>
      <c r="B115" s="36"/>
      <c r="C115" s="37"/>
      <c r="D115" s="37"/>
      <c r="E115" s="263" t="s">
        <v>2230</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1964</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UOŽI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TÚ Choceň - Zámrsk</v>
      </c>
      <c r="G119" s="37"/>
      <c r="H119" s="37"/>
      <c r="I119" s="29" t="s">
        <v>22</v>
      </c>
      <c r="J119" s="76" t="str">
        <f>IF(J16="","",J16)</f>
        <v>9. 1. 2025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 xml:space="preserve"> </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Slezák Jiří</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7"/>
      <c r="B124" s="198"/>
      <c r="C124" s="199" t="s">
        <v>252</v>
      </c>
      <c r="D124" s="200" t="s">
        <v>58</v>
      </c>
      <c r="E124" s="200" t="s">
        <v>54</v>
      </c>
      <c r="F124" s="200" t="s">
        <v>55</v>
      </c>
      <c r="G124" s="200" t="s">
        <v>253</v>
      </c>
      <c r="H124" s="200" t="s">
        <v>254</v>
      </c>
      <c r="I124" s="200" t="s">
        <v>255</v>
      </c>
      <c r="J124" s="200" t="s">
        <v>244</v>
      </c>
      <c r="K124" s="201" t="s">
        <v>256</v>
      </c>
      <c r="L124" s="202"/>
      <c r="M124" s="97" t="s">
        <v>1</v>
      </c>
      <c r="N124" s="98" t="s">
        <v>37</v>
      </c>
      <c r="O124" s="98" t="s">
        <v>257</v>
      </c>
      <c r="P124" s="98" t="s">
        <v>258</v>
      </c>
      <c r="Q124" s="98" t="s">
        <v>259</v>
      </c>
      <c r="R124" s="98" t="s">
        <v>260</v>
      </c>
      <c r="S124" s="98" t="s">
        <v>261</v>
      </c>
      <c r="T124" s="99" t="s">
        <v>262</v>
      </c>
      <c r="U124" s="197"/>
      <c r="V124" s="197"/>
      <c r="W124" s="197"/>
      <c r="X124" s="197"/>
      <c r="Y124" s="197"/>
      <c r="Z124" s="197"/>
      <c r="AA124" s="197"/>
      <c r="AB124" s="197"/>
      <c r="AC124" s="197"/>
      <c r="AD124" s="197"/>
      <c r="AE124" s="197"/>
    </row>
    <row r="125" s="2" customFormat="1" ht="22.8" customHeight="1">
      <c r="A125" s="35"/>
      <c r="B125" s="36"/>
      <c r="C125" s="104" t="s">
        <v>263</v>
      </c>
      <c r="D125" s="37"/>
      <c r="E125" s="37"/>
      <c r="F125" s="37"/>
      <c r="G125" s="37"/>
      <c r="H125" s="37"/>
      <c r="I125" s="37"/>
      <c r="J125" s="203">
        <f>BK125</f>
        <v>0</v>
      </c>
      <c r="K125" s="37"/>
      <c r="L125" s="41"/>
      <c r="M125" s="100"/>
      <c r="N125" s="204"/>
      <c r="O125" s="101"/>
      <c r="P125" s="205">
        <f>P126+SUM(P127:P140)</f>
        <v>0</v>
      </c>
      <c r="Q125" s="101"/>
      <c r="R125" s="205">
        <f>R126+SUM(R127:R140)</f>
        <v>0</v>
      </c>
      <c r="S125" s="101"/>
      <c r="T125" s="206">
        <f>T126+SUM(T127:T140)</f>
        <v>0</v>
      </c>
      <c r="U125" s="35"/>
      <c r="V125" s="35"/>
      <c r="W125" s="35"/>
      <c r="X125" s="35"/>
      <c r="Y125" s="35"/>
      <c r="Z125" s="35"/>
      <c r="AA125" s="35"/>
      <c r="AB125" s="35"/>
      <c r="AC125" s="35"/>
      <c r="AD125" s="35"/>
      <c r="AE125" s="35"/>
      <c r="AT125" s="14" t="s">
        <v>72</v>
      </c>
      <c r="AU125" s="14" t="s">
        <v>246</v>
      </c>
      <c r="BK125" s="207">
        <f>BK126+SUM(BK127:BK140)</f>
        <v>0</v>
      </c>
    </row>
    <row r="126" s="2" customFormat="1" ht="24.15" customHeight="1">
      <c r="A126" s="35"/>
      <c r="B126" s="36"/>
      <c r="C126" s="240" t="s">
        <v>81</v>
      </c>
      <c r="D126" s="240" t="s">
        <v>329</v>
      </c>
      <c r="E126" s="241" t="s">
        <v>2110</v>
      </c>
      <c r="F126" s="242" t="s">
        <v>2111</v>
      </c>
      <c r="G126" s="243" t="s">
        <v>272</v>
      </c>
      <c r="H126" s="244">
        <v>1</v>
      </c>
      <c r="I126" s="245"/>
      <c r="J126" s="246">
        <f>ROUND(I126*H126,2)</f>
        <v>0</v>
      </c>
      <c r="K126" s="242" t="s">
        <v>273</v>
      </c>
      <c r="L126" s="247"/>
      <c r="M126" s="248" t="s">
        <v>1</v>
      </c>
      <c r="N126" s="249"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83</v>
      </c>
      <c r="AT126" s="233" t="s">
        <v>329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2231</v>
      </c>
    </row>
    <row r="127" s="2" customFormat="1" ht="24.15" customHeight="1">
      <c r="A127" s="35"/>
      <c r="B127" s="36"/>
      <c r="C127" s="240" t="s">
        <v>83</v>
      </c>
      <c r="D127" s="240" t="s">
        <v>329</v>
      </c>
      <c r="E127" s="241" t="s">
        <v>2113</v>
      </c>
      <c r="F127" s="242" t="s">
        <v>2114</v>
      </c>
      <c r="G127" s="243" t="s">
        <v>272</v>
      </c>
      <c r="H127" s="244">
        <v>1</v>
      </c>
      <c r="I127" s="245"/>
      <c r="J127" s="246">
        <f>ROUND(I127*H127,2)</f>
        <v>0</v>
      </c>
      <c r="K127" s="242" t="s">
        <v>273</v>
      </c>
      <c r="L127" s="247"/>
      <c r="M127" s="248" t="s">
        <v>1</v>
      </c>
      <c r="N127" s="249"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83</v>
      </c>
      <c r="AT127" s="233" t="s">
        <v>329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2232</v>
      </c>
    </row>
    <row r="128" s="2" customFormat="1" ht="24.15" customHeight="1">
      <c r="A128" s="35"/>
      <c r="B128" s="36"/>
      <c r="C128" s="240" t="s">
        <v>137</v>
      </c>
      <c r="D128" s="240" t="s">
        <v>329</v>
      </c>
      <c r="E128" s="241" t="s">
        <v>2107</v>
      </c>
      <c r="F128" s="242" t="s">
        <v>2108</v>
      </c>
      <c r="G128" s="243" t="s">
        <v>272</v>
      </c>
      <c r="H128" s="244">
        <v>4</v>
      </c>
      <c r="I128" s="245"/>
      <c r="J128" s="246">
        <f>ROUND(I128*H128,2)</f>
        <v>0</v>
      </c>
      <c r="K128" s="242" t="s">
        <v>273</v>
      </c>
      <c r="L128" s="247"/>
      <c r="M128" s="248" t="s">
        <v>1</v>
      </c>
      <c r="N128" s="249"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83</v>
      </c>
      <c r="AT128" s="233" t="s">
        <v>329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2233</v>
      </c>
    </row>
    <row r="129" s="2" customFormat="1" ht="24.15" customHeight="1">
      <c r="A129" s="35"/>
      <c r="B129" s="36"/>
      <c r="C129" s="240" t="s">
        <v>274</v>
      </c>
      <c r="D129" s="240" t="s">
        <v>329</v>
      </c>
      <c r="E129" s="241" t="s">
        <v>2119</v>
      </c>
      <c r="F129" s="242" t="s">
        <v>2120</v>
      </c>
      <c r="G129" s="243" t="s">
        <v>272</v>
      </c>
      <c r="H129" s="244">
        <v>1</v>
      </c>
      <c r="I129" s="245"/>
      <c r="J129" s="246">
        <f>ROUND(I129*H129,2)</f>
        <v>0</v>
      </c>
      <c r="K129" s="242" t="s">
        <v>273</v>
      </c>
      <c r="L129" s="247"/>
      <c r="M129" s="248" t="s">
        <v>1</v>
      </c>
      <c r="N129" s="249"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83</v>
      </c>
      <c r="AT129" s="233" t="s">
        <v>329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2234</v>
      </c>
    </row>
    <row r="130" s="2" customFormat="1" ht="24.15" customHeight="1">
      <c r="A130" s="35"/>
      <c r="B130" s="36"/>
      <c r="C130" s="240" t="s">
        <v>267</v>
      </c>
      <c r="D130" s="240" t="s">
        <v>329</v>
      </c>
      <c r="E130" s="241" t="s">
        <v>2116</v>
      </c>
      <c r="F130" s="242" t="s">
        <v>2117</v>
      </c>
      <c r="G130" s="243" t="s">
        <v>272</v>
      </c>
      <c r="H130" s="244">
        <v>1</v>
      </c>
      <c r="I130" s="245"/>
      <c r="J130" s="246">
        <f>ROUND(I130*H130,2)</f>
        <v>0</v>
      </c>
      <c r="K130" s="242" t="s">
        <v>273</v>
      </c>
      <c r="L130" s="247"/>
      <c r="M130" s="248" t="s">
        <v>1</v>
      </c>
      <c r="N130" s="249"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83</v>
      </c>
      <c r="AT130" s="233" t="s">
        <v>329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2235</v>
      </c>
    </row>
    <row r="131" s="2" customFormat="1" ht="24.15" customHeight="1">
      <c r="A131" s="35"/>
      <c r="B131" s="36"/>
      <c r="C131" s="240" t="s">
        <v>283</v>
      </c>
      <c r="D131" s="240" t="s">
        <v>329</v>
      </c>
      <c r="E131" s="241" t="s">
        <v>2122</v>
      </c>
      <c r="F131" s="242" t="s">
        <v>2123</v>
      </c>
      <c r="G131" s="243" t="s">
        <v>272</v>
      </c>
      <c r="H131" s="244">
        <v>1</v>
      </c>
      <c r="I131" s="245"/>
      <c r="J131" s="246">
        <f>ROUND(I131*H131,2)</f>
        <v>0</v>
      </c>
      <c r="K131" s="242" t="s">
        <v>273</v>
      </c>
      <c r="L131" s="247"/>
      <c r="M131" s="248" t="s">
        <v>1</v>
      </c>
      <c r="N131" s="249"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83</v>
      </c>
      <c r="AT131" s="233" t="s">
        <v>329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2236</v>
      </c>
    </row>
    <row r="132" s="2" customFormat="1" ht="24.15" customHeight="1">
      <c r="A132" s="35"/>
      <c r="B132" s="36"/>
      <c r="C132" s="240" t="s">
        <v>321</v>
      </c>
      <c r="D132" s="240" t="s">
        <v>329</v>
      </c>
      <c r="E132" s="241" t="s">
        <v>2125</v>
      </c>
      <c r="F132" s="242" t="s">
        <v>2126</v>
      </c>
      <c r="G132" s="243" t="s">
        <v>272</v>
      </c>
      <c r="H132" s="244">
        <v>1</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83</v>
      </c>
      <c r="AT132" s="233" t="s">
        <v>329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2237</v>
      </c>
    </row>
    <row r="133" s="2" customFormat="1" ht="24.15" customHeight="1">
      <c r="A133" s="35"/>
      <c r="B133" s="36"/>
      <c r="C133" s="240" t="s">
        <v>286</v>
      </c>
      <c r="D133" s="240" t="s">
        <v>329</v>
      </c>
      <c r="E133" s="241" t="s">
        <v>2238</v>
      </c>
      <c r="F133" s="242" t="s">
        <v>2239</v>
      </c>
      <c r="G133" s="243" t="s">
        <v>272</v>
      </c>
      <c r="H133" s="244">
        <v>2</v>
      </c>
      <c r="I133" s="245"/>
      <c r="J133" s="246">
        <f>ROUND(I133*H133,2)</f>
        <v>0</v>
      </c>
      <c r="K133" s="242" t="s">
        <v>273</v>
      </c>
      <c r="L133" s="247"/>
      <c r="M133" s="248" t="s">
        <v>1</v>
      </c>
      <c r="N133" s="249"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83</v>
      </c>
      <c r="AT133" s="233" t="s">
        <v>329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2240</v>
      </c>
    </row>
    <row r="134" s="2" customFormat="1" ht="24.15" customHeight="1">
      <c r="A134" s="35"/>
      <c r="B134" s="36"/>
      <c r="C134" s="240" t="s">
        <v>299</v>
      </c>
      <c r="D134" s="240" t="s">
        <v>329</v>
      </c>
      <c r="E134" s="241" t="s">
        <v>2128</v>
      </c>
      <c r="F134" s="242" t="s">
        <v>2129</v>
      </c>
      <c r="G134" s="243" t="s">
        <v>272</v>
      </c>
      <c r="H134" s="244">
        <v>2</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329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2241</v>
      </c>
    </row>
    <row r="135" s="2" customFormat="1" ht="24.15" customHeight="1">
      <c r="A135" s="35"/>
      <c r="B135" s="36"/>
      <c r="C135" s="240" t="s">
        <v>290</v>
      </c>
      <c r="D135" s="240" t="s">
        <v>329</v>
      </c>
      <c r="E135" s="241" t="s">
        <v>2131</v>
      </c>
      <c r="F135" s="242" t="s">
        <v>2132</v>
      </c>
      <c r="G135" s="243" t="s">
        <v>272</v>
      </c>
      <c r="H135" s="244">
        <v>2</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2242</v>
      </c>
    </row>
    <row r="136" s="2" customFormat="1" ht="24.15" customHeight="1">
      <c r="A136" s="35"/>
      <c r="B136" s="36"/>
      <c r="C136" s="240" t="s">
        <v>309</v>
      </c>
      <c r="D136" s="240" t="s">
        <v>329</v>
      </c>
      <c r="E136" s="241" t="s">
        <v>2134</v>
      </c>
      <c r="F136" s="242" t="s">
        <v>2135</v>
      </c>
      <c r="G136" s="243" t="s">
        <v>272</v>
      </c>
      <c r="H136" s="244">
        <v>5</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2243</v>
      </c>
    </row>
    <row r="137" s="2" customFormat="1" ht="33" customHeight="1">
      <c r="A137" s="35"/>
      <c r="B137" s="36"/>
      <c r="C137" s="240" t="s">
        <v>8</v>
      </c>
      <c r="D137" s="240" t="s">
        <v>329</v>
      </c>
      <c r="E137" s="241" t="s">
        <v>2149</v>
      </c>
      <c r="F137" s="242" t="s">
        <v>2150</v>
      </c>
      <c r="G137" s="243" t="s">
        <v>272</v>
      </c>
      <c r="H137" s="244">
        <v>4</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2244</v>
      </c>
    </row>
    <row r="138" s="2" customFormat="1" ht="24.15" customHeight="1">
      <c r="A138" s="35"/>
      <c r="B138" s="36"/>
      <c r="C138" s="240" t="s">
        <v>316</v>
      </c>
      <c r="D138" s="240" t="s">
        <v>329</v>
      </c>
      <c r="E138" s="241" t="s">
        <v>2137</v>
      </c>
      <c r="F138" s="242" t="s">
        <v>2138</v>
      </c>
      <c r="G138" s="243" t="s">
        <v>272</v>
      </c>
      <c r="H138" s="244">
        <v>4</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2245</v>
      </c>
    </row>
    <row r="139" s="2" customFormat="1" ht="24.15" customHeight="1">
      <c r="A139" s="35"/>
      <c r="B139" s="36"/>
      <c r="C139" s="240" t="s">
        <v>918</v>
      </c>
      <c r="D139" s="240" t="s">
        <v>329</v>
      </c>
      <c r="E139" s="241" t="s">
        <v>2146</v>
      </c>
      <c r="F139" s="242" t="s">
        <v>2147</v>
      </c>
      <c r="G139" s="243" t="s">
        <v>272</v>
      </c>
      <c r="H139" s="244">
        <v>2</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2246</v>
      </c>
    </row>
    <row r="140" s="12" customFormat="1" ht="25.92" customHeight="1">
      <c r="A140" s="12"/>
      <c r="B140" s="208"/>
      <c r="C140" s="209"/>
      <c r="D140" s="210" t="s">
        <v>72</v>
      </c>
      <c r="E140" s="211" t="s">
        <v>1991</v>
      </c>
      <c r="F140" s="211" t="s">
        <v>1992</v>
      </c>
      <c r="G140" s="209"/>
      <c r="H140" s="209"/>
      <c r="I140" s="212"/>
      <c r="J140" s="213">
        <f>BK140</f>
        <v>0</v>
      </c>
      <c r="K140" s="209"/>
      <c r="L140" s="214"/>
      <c r="M140" s="215"/>
      <c r="N140" s="216"/>
      <c r="O140" s="216"/>
      <c r="P140" s="217">
        <f>SUM(P141:P143)</f>
        <v>0</v>
      </c>
      <c r="Q140" s="216"/>
      <c r="R140" s="217">
        <f>SUM(R141:R143)</f>
        <v>0</v>
      </c>
      <c r="S140" s="216"/>
      <c r="T140" s="218">
        <f>SUM(T141:T143)</f>
        <v>0</v>
      </c>
      <c r="U140" s="12"/>
      <c r="V140" s="12"/>
      <c r="W140" s="12"/>
      <c r="X140" s="12"/>
      <c r="Y140" s="12"/>
      <c r="Z140" s="12"/>
      <c r="AA140" s="12"/>
      <c r="AB140" s="12"/>
      <c r="AC140" s="12"/>
      <c r="AD140" s="12"/>
      <c r="AE140" s="12"/>
      <c r="AR140" s="219" t="s">
        <v>274</v>
      </c>
      <c r="AT140" s="220" t="s">
        <v>72</v>
      </c>
      <c r="AU140" s="220" t="s">
        <v>73</v>
      </c>
      <c r="AY140" s="219" t="s">
        <v>266</v>
      </c>
      <c r="BK140" s="221">
        <f>SUM(BK141:BK143)</f>
        <v>0</v>
      </c>
    </row>
    <row r="141" s="2" customFormat="1" ht="24.15" customHeight="1">
      <c r="A141" s="35"/>
      <c r="B141" s="36"/>
      <c r="C141" s="222" t="s">
        <v>303</v>
      </c>
      <c r="D141" s="222" t="s">
        <v>269</v>
      </c>
      <c r="E141" s="223" t="s">
        <v>2158</v>
      </c>
      <c r="F141" s="224" t="s">
        <v>2159</v>
      </c>
      <c r="G141" s="225" t="s">
        <v>272</v>
      </c>
      <c r="H141" s="226">
        <v>4</v>
      </c>
      <c r="I141" s="227"/>
      <c r="J141" s="228">
        <f>ROUND(I141*H141,2)</f>
        <v>0</v>
      </c>
      <c r="K141" s="224" t="s">
        <v>273</v>
      </c>
      <c r="L141" s="41"/>
      <c r="M141" s="229" t="s">
        <v>1</v>
      </c>
      <c r="N141" s="230"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81</v>
      </c>
      <c r="AT141" s="233" t="s">
        <v>269</v>
      </c>
      <c r="AU141" s="233" t="s">
        <v>81</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2247</v>
      </c>
    </row>
    <row r="142" s="2" customFormat="1" ht="21.75" customHeight="1">
      <c r="A142" s="35"/>
      <c r="B142" s="36"/>
      <c r="C142" s="222" t="s">
        <v>297</v>
      </c>
      <c r="D142" s="222" t="s">
        <v>269</v>
      </c>
      <c r="E142" s="223" t="s">
        <v>2167</v>
      </c>
      <c r="F142" s="224" t="s">
        <v>2168</v>
      </c>
      <c r="G142" s="225" t="s">
        <v>272</v>
      </c>
      <c r="H142" s="226">
        <v>1</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81</v>
      </c>
      <c r="AT142" s="233" t="s">
        <v>269</v>
      </c>
      <c r="AU142" s="233" t="s">
        <v>81</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2248</v>
      </c>
    </row>
    <row r="143" s="2" customFormat="1" ht="24.15" customHeight="1">
      <c r="A143" s="35"/>
      <c r="B143" s="36"/>
      <c r="C143" s="222" t="s">
        <v>328</v>
      </c>
      <c r="D143" s="222" t="s">
        <v>269</v>
      </c>
      <c r="E143" s="223" t="s">
        <v>2249</v>
      </c>
      <c r="F143" s="224" t="s">
        <v>2250</v>
      </c>
      <c r="G143" s="225" t="s">
        <v>272</v>
      </c>
      <c r="H143" s="226">
        <v>1</v>
      </c>
      <c r="I143" s="227"/>
      <c r="J143" s="228">
        <f>ROUND(I143*H143,2)</f>
        <v>0</v>
      </c>
      <c r="K143" s="224" t="s">
        <v>273</v>
      </c>
      <c r="L143" s="41"/>
      <c r="M143" s="259" t="s">
        <v>1</v>
      </c>
      <c r="N143" s="260" t="s">
        <v>38</v>
      </c>
      <c r="O143" s="256"/>
      <c r="P143" s="261">
        <f>O143*H143</f>
        <v>0</v>
      </c>
      <c r="Q143" s="261">
        <v>0</v>
      </c>
      <c r="R143" s="261">
        <f>Q143*H143</f>
        <v>0</v>
      </c>
      <c r="S143" s="261">
        <v>0</v>
      </c>
      <c r="T143" s="262">
        <f>S143*H143</f>
        <v>0</v>
      </c>
      <c r="U143" s="35"/>
      <c r="V143" s="35"/>
      <c r="W143" s="35"/>
      <c r="X143" s="35"/>
      <c r="Y143" s="35"/>
      <c r="Z143" s="35"/>
      <c r="AA143" s="35"/>
      <c r="AB143" s="35"/>
      <c r="AC143" s="35"/>
      <c r="AD143" s="35"/>
      <c r="AE143" s="35"/>
      <c r="AR143" s="233" t="s">
        <v>81</v>
      </c>
      <c r="AT143" s="233" t="s">
        <v>269</v>
      </c>
      <c r="AU143" s="233" t="s">
        <v>81</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2251</v>
      </c>
    </row>
    <row r="144" s="2" customFormat="1" ht="6.96" customHeight="1">
      <c r="A144" s="35"/>
      <c r="B144" s="63"/>
      <c r="C144" s="64"/>
      <c r="D144" s="64"/>
      <c r="E144" s="64"/>
      <c r="F144" s="64"/>
      <c r="G144" s="64"/>
      <c r="H144" s="64"/>
      <c r="I144" s="64"/>
      <c r="J144" s="64"/>
      <c r="K144" s="64"/>
      <c r="L144" s="41"/>
      <c r="M144" s="35"/>
      <c r="O144" s="35"/>
      <c r="P144" s="35"/>
      <c r="Q144" s="35"/>
      <c r="R144" s="35"/>
      <c r="S144" s="35"/>
      <c r="T144" s="35"/>
      <c r="U144" s="35"/>
      <c r="V144" s="35"/>
      <c r="W144" s="35"/>
      <c r="X144" s="35"/>
      <c r="Y144" s="35"/>
      <c r="Z144" s="35"/>
      <c r="AA144" s="35"/>
      <c r="AB144" s="35"/>
      <c r="AC144" s="35"/>
      <c r="AD144" s="35"/>
      <c r="AE144" s="35"/>
    </row>
  </sheetData>
  <sheetProtection sheet="1" autoFilter="0" formatColumns="0" formatRows="0" objects="1" scenarios="1" spinCount="100000" saltValue="eL5Qp2Ym5ATfVwIpyJJ2xOEp82jHA9NIBogfd/hJpkmycWhoa1KYsyuJEI0ovSBMVLwoEVdrZExRYfWKSICAgw==" hashValue="LcFTnhbs5pQaAASvXBiLZUahkUJrWxlP5mrBk1lBOITN52Sfi+WSR27eUkxa/gnLCskv0NXQBS1Us14KXOiQAw==" algorithmName="SHA-512" password="CC35"/>
  <autoFilter ref="C124:K143"/>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157</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1962</v>
      </c>
      <c r="F9" s="1"/>
      <c r="G9" s="1"/>
      <c r="H9" s="1"/>
      <c r="L9" s="17"/>
    </row>
    <row r="10" s="1" customFormat="1" ht="12" customHeight="1">
      <c r="B10" s="17"/>
      <c r="D10" s="148" t="s">
        <v>1615</v>
      </c>
      <c r="L10" s="17"/>
    </row>
    <row r="11" s="2" customFormat="1" ht="16.5" customHeight="1">
      <c r="A11" s="35"/>
      <c r="B11" s="41"/>
      <c r="C11" s="35"/>
      <c r="D11" s="35"/>
      <c r="E11" s="160" t="s">
        <v>2252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1964</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2253</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1966</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1967</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ROUND((SUM(BE124:BE155)),  2)</f>
        <v>0</v>
      </c>
      <c r="G37" s="35"/>
      <c r="H37" s="35"/>
      <c r="I37" s="162">
        <v>0.20999999999999999</v>
      </c>
      <c r="J37" s="161">
        <f>ROUND(((SUM(BE124:BE155))*I37),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ROUND((SUM(BF124:BF155)),  2)</f>
        <v>0</v>
      </c>
      <c r="G38" s="35"/>
      <c r="H38" s="35"/>
      <c r="I38" s="162">
        <v>0.12</v>
      </c>
      <c r="J38" s="161">
        <f>ROUND(((SUM(BF124:BF155))*I38),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ROUND((SUM(BG124:BG155)),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ROUND((SUM(BH124:BH155)),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ROUND((SUM(BI124:BI155)),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1962</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2252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1964</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Choceň - Zámrsk</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1962</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63" t="s">
        <v>2252</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1964</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Choceň - Zámrsk</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SUM(P125:P155)</f>
        <v>0</v>
      </c>
      <c r="Q124" s="101"/>
      <c r="R124" s="205">
        <f>SUM(R125:R155)</f>
        <v>0</v>
      </c>
      <c r="S124" s="101"/>
      <c r="T124" s="206">
        <f>SUM(T125:T155)</f>
        <v>0</v>
      </c>
      <c r="U124" s="35"/>
      <c r="V124" s="35"/>
      <c r="W124" s="35"/>
      <c r="X124" s="35"/>
      <c r="Y124" s="35"/>
      <c r="Z124" s="35"/>
      <c r="AA124" s="35"/>
      <c r="AB124" s="35"/>
      <c r="AC124" s="35"/>
      <c r="AD124" s="35"/>
      <c r="AE124" s="35"/>
      <c r="AT124" s="14" t="s">
        <v>72</v>
      </c>
      <c r="AU124" s="14" t="s">
        <v>246</v>
      </c>
      <c r="BK124" s="207">
        <f>SUM(BK125:BK155)</f>
        <v>0</v>
      </c>
    </row>
    <row r="125" s="2" customFormat="1" ht="21.75" customHeight="1">
      <c r="A125" s="35"/>
      <c r="B125" s="36"/>
      <c r="C125" s="222" t="s">
        <v>81</v>
      </c>
      <c r="D125" s="222" t="s">
        <v>269</v>
      </c>
      <c r="E125" s="223" t="s">
        <v>2190</v>
      </c>
      <c r="F125" s="224" t="s">
        <v>2191</v>
      </c>
      <c r="G125" s="225" t="s">
        <v>272</v>
      </c>
      <c r="H125" s="226">
        <v>10</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2254</v>
      </c>
    </row>
    <row r="126" s="2" customFormat="1" ht="16.5" customHeight="1">
      <c r="A126" s="35"/>
      <c r="B126" s="36"/>
      <c r="C126" s="222" t="s">
        <v>917</v>
      </c>
      <c r="D126" s="222" t="s">
        <v>269</v>
      </c>
      <c r="E126" s="223" t="s">
        <v>2089</v>
      </c>
      <c r="F126" s="224" t="s">
        <v>2090</v>
      </c>
      <c r="G126" s="225" t="s">
        <v>272</v>
      </c>
      <c r="H126" s="226">
        <v>130</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81</v>
      </c>
      <c r="AT126" s="233" t="s">
        <v>269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2255</v>
      </c>
    </row>
    <row r="127" s="2" customFormat="1" ht="21.75" customHeight="1">
      <c r="A127" s="35"/>
      <c r="B127" s="36"/>
      <c r="C127" s="240" t="s">
        <v>286</v>
      </c>
      <c r="D127" s="240" t="s">
        <v>329</v>
      </c>
      <c r="E127" s="241" t="s">
        <v>2092</v>
      </c>
      <c r="F127" s="242" t="s">
        <v>2093</v>
      </c>
      <c r="G127" s="243" t="s">
        <v>272</v>
      </c>
      <c r="H127" s="244">
        <v>2</v>
      </c>
      <c r="I127" s="245"/>
      <c r="J127" s="246">
        <f>ROUND(I127*H127,2)</f>
        <v>0</v>
      </c>
      <c r="K127" s="242" t="s">
        <v>273</v>
      </c>
      <c r="L127" s="247"/>
      <c r="M127" s="248" t="s">
        <v>1</v>
      </c>
      <c r="N127" s="249"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83</v>
      </c>
      <c r="AT127" s="233" t="s">
        <v>329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2256</v>
      </c>
    </row>
    <row r="128" s="2" customFormat="1" ht="16.5" customHeight="1">
      <c r="A128" s="35"/>
      <c r="B128" s="36"/>
      <c r="C128" s="222" t="s">
        <v>283</v>
      </c>
      <c r="D128" s="222" t="s">
        <v>269</v>
      </c>
      <c r="E128" s="223" t="s">
        <v>2095</v>
      </c>
      <c r="F128" s="224" t="s">
        <v>2096</v>
      </c>
      <c r="G128" s="225" t="s">
        <v>272</v>
      </c>
      <c r="H128" s="226">
        <v>180</v>
      </c>
      <c r="I128" s="227"/>
      <c r="J128" s="228">
        <f>ROUND(I128*H128,2)</f>
        <v>0</v>
      </c>
      <c r="K128" s="224" t="s">
        <v>273</v>
      </c>
      <c r="L128" s="41"/>
      <c r="M128" s="229" t="s">
        <v>1</v>
      </c>
      <c r="N128" s="230"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81</v>
      </c>
      <c r="AT128" s="233" t="s">
        <v>269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2257</v>
      </c>
    </row>
    <row r="129" s="2" customFormat="1" ht="16.5" customHeight="1">
      <c r="A129" s="35"/>
      <c r="B129" s="36"/>
      <c r="C129" s="222" t="s">
        <v>267</v>
      </c>
      <c r="D129" s="222" t="s">
        <v>269</v>
      </c>
      <c r="E129" s="223" t="s">
        <v>2098</v>
      </c>
      <c r="F129" s="224" t="s">
        <v>2099</v>
      </c>
      <c r="G129" s="225" t="s">
        <v>272</v>
      </c>
      <c r="H129" s="226">
        <v>2</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81</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2258</v>
      </c>
    </row>
    <row r="130" s="2" customFormat="1" ht="16.5" customHeight="1">
      <c r="A130" s="35"/>
      <c r="B130" s="36"/>
      <c r="C130" s="222" t="s">
        <v>299</v>
      </c>
      <c r="D130" s="222" t="s">
        <v>269</v>
      </c>
      <c r="E130" s="223" t="s">
        <v>2101</v>
      </c>
      <c r="F130" s="224" t="s">
        <v>2102</v>
      </c>
      <c r="G130" s="225" t="s">
        <v>272</v>
      </c>
      <c r="H130" s="226">
        <v>2</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81</v>
      </c>
      <c r="AT130" s="233" t="s">
        <v>269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2259</v>
      </c>
    </row>
    <row r="131" s="2" customFormat="1" ht="24.15" customHeight="1">
      <c r="A131" s="35"/>
      <c r="B131" s="36"/>
      <c r="C131" s="240" t="s">
        <v>290</v>
      </c>
      <c r="D131" s="240" t="s">
        <v>329</v>
      </c>
      <c r="E131" s="241" t="s">
        <v>2107</v>
      </c>
      <c r="F131" s="242" t="s">
        <v>2108</v>
      </c>
      <c r="G131" s="243" t="s">
        <v>272</v>
      </c>
      <c r="H131" s="244">
        <v>2</v>
      </c>
      <c r="I131" s="245"/>
      <c r="J131" s="246">
        <f>ROUND(I131*H131,2)</f>
        <v>0</v>
      </c>
      <c r="K131" s="242" t="s">
        <v>273</v>
      </c>
      <c r="L131" s="247"/>
      <c r="M131" s="248" t="s">
        <v>1</v>
      </c>
      <c r="N131" s="249"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83</v>
      </c>
      <c r="AT131" s="233" t="s">
        <v>329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2260</v>
      </c>
    </row>
    <row r="132" s="2" customFormat="1" ht="16.5" customHeight="1">
      <c r="A132" s="35"/>
      <c r="B132" s="36"/>
      <c r="C132" s="222" t="s">
        <v>309</v>
      </c>
      <c r="D132" s="222" t="s">
        <v>269</v>
      </c>
      <c r="E132" s="223" t="s">
        <v>2104</v>
      </c>
      <c r="F132" s="224" t="s">
        <v>2105</v>
      </c>
      <c r="G132" s="225" t="s">
        <v>272</v>
      </c>
      <c r="H132" s="226">
        <v>2</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81</v>
      </c>
      <c r="AT132" s="233" t="s">
        <v>269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2261</v>
      </c>
    </row>
    <row r="133" s="2" customFormat="1" ht="24.15" customHeight="1">
      <c r="A133" s="35"/>
      <c r="B133" s="36"/>
      <c r="C133" s="240" t="s">
        <v>8</v>
      </c>
      <c r="D133" s="240" t="s">
        <v>329</v>
      </c>
      <c r="E133" s="241" t="s">
        <v>2110</v>
      </c>
      <c r="F133" s="242" t="s">
        <v>2111</v>
      </c>
      <c r="G133" s="243" t="s">
        <v>272</v>
      </c>
      <c r="H133" s="244">
        <v>2</v>
      </c>
      <c r="I133" s="245"/>
      <c r="J133" s="246">
        <f>ROUND(I133*H133,2)</f>
        <v>0</v>
      </c>
      <c r="K133" s="242" t="s">
        <v>273</v>
      </c>
      <c r="L133" s="247"/>
      <c r="M133" s="248" t="s">
        <v>1</v>
      </c>
      <c r="N133" s="249"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83</v>
      </c>
      <c r="AT133" s="233" t="s">
        <v>329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2262</v>
      </c>
    </row>
    <row r="134" s="2" customFormat="1" ht="24.15" customHeight="1">
      <c r="A134" s="35"/>
      <c r="B134" s="36"/>
      <c r="C134" s="240" t="s">
        <v>316</v>
      </c>
      <c r="D134" s="240" t="s">
        <v>329</v>
      </c>
      <c r="E134" s="241" t="s">
        <v>2113</v>
      </c>
      <c r="F134" s="242" t="s">
        <v>2114</v>
      </c>
      <c r="G134" s="243" t="s">
        <v>272</v>
      </c>
      <c r="H134" s="244">
        <v>2</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329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2263</v>
      </c>
    </row>
    <row r="135" s="2" customFormat="1" ht="24.15" customHeight="1">
      <c r="A135" s="35"/>
      <c r="B135" s="36"/>
      <c r="C135" s="240" t="s">
        <v>918</v>
      </c>
      <c r="D135" s="240" t="s">
        <v>329</v>
      </c>
      <c r="E135" s="241" t="s">
        <v>2116</v>
      </c>
      <c r="F135" s="242" t="s">
        <v>2117</v>
      </c>
      <c r="G135" s="243" t="s">
        <v>272</v>
      </c>
      <c r="H135" s="244">
        <v>2</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2264</v>
      </c>
    </row>
    <row r="136" s="2" customFormat="1" ht="24.15" customHeight="1">
      <c r="A136" s="35"/>
      <c r="B136" s="36"/>
      <c r="C136" s="240" t="s">
        <v>324</v>
      </c>
      <c r="D136" s="240" t="s">
        <v>329</v>
      </c>
      <c r="E136" s="241" t="s">
        <v>2119</v>
      </c>
      <c r="F136" s="242" t="s">
        <v>2120</v>
      </c>
      <c r="G136" s="243" t="s">
        <v>272</v>
      </c>
      <c r="H136" s="244">
        <v>2</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2265</v>
      </c>
    </row>
    <row r="137" s="2" customFormat="1" ht="24.15" customHeight="1">
      <c r="A137" s="35"/>
      <c r="B137" s="36"/>
      <c r="C137" s="240" t="s">
        <v>321</v>
      </c>
      <c r="D137" s="240" t="s">
        <v>329</v>
      </c>
      <c r="E137" s="241" t="s">
        <v>2122</v>
      </c>
      <c r="F137" s="242" t="s">
        <v>2123</v>
      </c>
      <c r="G137" s="243" t="s">
        <v>272</v>
      </c>
      <c r="H137" s="244">
        <v>3</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2266</v>
      </c>
    </row>
    <row r="138" s="2" customFormat="1" ht="24.15" customHeight="1">
      <c r="A138" s="35"/>
      <c r="B138" s="36"/>
      <c r="C138" s="240" t="s">
        <v>384</v>
      </c>
      <c r="D138" s="240" t="s">
        <v>329</v>
      </c>
      <c r="E138" s="241" t="s">
        <v>2125</v>
      </c>
      <c r="F138" s="242" t="s">
        <v>2126</v>
      </c>
      <c r="G138" s="243" t="s">
        <v>272</v>
      </c>
      <c r="H138" s="244">
        <v>2</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2267</v>
      </c>
    </row>
    <row r="139" s="2" customFormat="1" ht="24.15" customHeight="1">
      <c r="A139" s="35"/>
      <c r="B139" s="36"/>
      <c r="C139" s="240" t="s">
        <v>297</v>
      </c>
      <c r="D139" s="240" t="s">
        <v>329</v>
      </c>
      <c r="E139" s="241" t="s">
        <v>2128</v>
      </c>
      <c r="F139" s="242" t="s">
        <v>2129</v>
      </c>
      <c r="G139" s="243" t="s">
        <v>272</v>
      </c>
      <c r="H139" s="244">
        <v>4</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2268</v>
      </c>
    </row>
    <row r="140" s="2" customFormat="1" ht="24.15" customHeight="1">
      <c r="A140" s="35"/>
      <c r="B140" s="36"/>
      <c r="C140" s="240" t="s">
        <v>328</v>
      </c>
      <c r="D140" s="240" t="s">
        <v>329</v>
      </c>
      <c r="E140" s="241" t="s">
        <v>2131</v>
      </c>
      <c r="F140" s="242" t="s">
        <v>2132</v>
      </c>
      <c r="G140" s="243" t="s">
        <v>272</v>
      </c>
      <c r="H140" s="244">
        <v>2</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329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2269</v>
      </c>
    </row>
    <row r="141" s="2" customFormat="1" ht="24.15" customHeight="1">
      <c r="A141" s="35"/>
      <c r="B141" s="36"/>
      <c r="C141" s="240" t="s">
        <v>303</v>
      </c>
      <c r="D141" s="240" t="s">
        <v>329</v>
      </c>
      <c r="E141" s="241" t="s">
        <v>2134</v>
      </c>
      <c r="F141" s="242" t="s">
        <v>2135</v>
      </c>
      <c r="G141" s="243" t="s">
        <v>272</v>
      </c>
      <c r="H141" s="244">
        <v>11</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329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2270</v>
      </c>
    </row>
    <row r="142" s="2" customFormat="1" ht="24.15" customHeight="1">
      <c r="A142" s="35"/>
      <c r="B142" s="36"/>
      <c r="C142" s="240" t="s">
        <v>334</v>
      </c>
      <c r="D142" s="240" t="s">
        <v>329</v>
      </c>
      <c r="E142" s="241" t="s">
        <v>2137</v>
      </c>
      <c r="F142" s="242" t="s">
        <v>2138</v>
      </c>
      <c r="G142" s="243" t="s">
        <v>272</v>
      </c>
      <c r="H142" s="244">
        <v>5</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329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2271</v>
      </c>
    </row>
    <row r="143" s="2" customFormat="1" ht="24.15" customHeight="1">
      <c r="A143" s="35"/>
      <c r="B143" s="36"/>
      <c r="C143" s="240" t="s">
        <v>307</v>
      </c>
      <c r="D143" s="240" t="s">
        <v>329</v>
      </c>
      <c r="E143" s="241" t="s">
        <v>2272</v>
      </c>
      <c r="F143" s="242" t="s">
        <v>2273</v>
      </c>
      <c r="G143" s="243" t="s">
        <v>272</v>
      </c>
      <c r="H143" s="244">
        <v>1</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2274</v>
      </c>
    </row>
    <row r="144" s="2" customFormat="1" ht="24.15" customHeight="1">
      <c r="A144" s="35"/>
      <c r="B144" s="36"/>
      <c r="C144" s="240" t="s">
        <v>7</v>
      </c>
      <c r="D144" s="240" t="s">
        <v>329</v>
      </c>
      <c r="E144" s="241" t="s">
        <v>2161</v>
      </c>
      <c r="F144" s="242" t="s">
        <v>2162</v>
      </c>
      <c r="G144" s="243" t="s">
        <v>272</v>
      </c>
      <c r="H144" s="244">
        <v>4</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329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2275</v>
      </c>
    </row>
    <row r="145" s="2" customFormat="1" ht="24.15" customHeight="1">
      <c r="A145" s="35"/>
      <c r="B145" s="36"/>
      <c r="C145" s="240" t="s">
        <v>310</v>
      </c>
      <c r="D145" s="240" t="s">
        <v>329</v>
      </c>
      <c r="E145" s="241" t="s">
        <v>2164</v>
      </c>
      <c r="F145" s="242" t="s">
        <v>2165</v>
      </c>
      <c r="G145" s="243" t="s">
        <v>272</v>
      </c>
      <c r="H145" s="244">
        <v>20</v>
      </c>
      <c r="I145" s="245"/>
      <c r="J145" s="246">
        <f>ROUND(I145*H145,2)</f>
        <v>0</v>
      </c>
      <c r="K145" s="242" t="s">
        <v>273</v>
      </c>
      <c r="L145" s="247"/>
      <c r="M145" s="248" t="s">
        <v>1</v>
      </c>
      <c r="N145" s="249"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83</v>
      </c>
      <c r="AT145" s="233" t="s">
        <v>329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2276</v>
      </c>
    </row>
    <row r="146" s="2" customFormat="1" ht="16.5" customHeight="1">
      <c r="A146" s="35"/>
      <c r="B146" s="36"/>
      <c r="C146" s="222" t="s">
        <v>83</v>
      </c>
      <c r="D146" s="222" t="s">
        <v>269</v>
      </c>
      <c r="E146" s="223" t="s">
        <v>2214</v>
      </c>
      <c r="F146" s="224" t="s">
        <v>2215</v>
      </c>
      <c r="G146" s="225" t="s">
        <v>272</v>
      </c>
      <c r="H146" s="226">
        <v>4</v>
      </c>
      <c r="I146" s="227"/>
      <c r="J146" s="228">
        <f>ROUND(I146*H146,2)</f>
        <v>0</v>
      </c>
      <c r="K146" s="224" t="s">
        <v>273</v>
      </c>
      <c r="L146" s="41"/>
      <c r="M146" s="229" t="s">
        <v>1</v>
      </c>
      <c r="N146" s="230"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81</v>
      </c>
      <c r="AT146" s="233" t="s">
        <v>269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2277</v>
      </c>
    </row>
    <row r="147" s="2" customFormat="1" ht="16.5" customHeight="1">
      <c r="A147" s="35"/>
      <c r="B147" s="36"/>
      <c r="C147" s="222" t="s">
        <v>137</v>
      </c>
      <c r="D147" s="222" t="s">
        <v>269</v>
      </c>
      <c r="E147" s="223" t="s">
        <v>2152</v>
      </c>
      <c r="F147" s="224" t="s">
        <v>2153</v>
      </c>
      <c r="G147" s="225" t="s">
        <v>272</v>
      </c>
      <c r="H147" s="226">
        <v>5</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81</v>
      </c>
      <c r="AT147" s="233" t="s">
        <v>269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2278</v>
      </c>
    </row>
    <row r="148" s="2" customFormat="1" ht="16.5" customHeight="1">
      <c r="A148" s="35"/>
      <c r="B148" s="36"/>
      <c r="C148" s="222" t="s">
        <v>274</v>
      </c>
      <c r="D148" s="222" t="s">
        <v>269</v>
      </c>
      <c r="E148" s="223" t="s">
        <v>2155</v>
      </c>
      <c r="F148" s="224" t="s">
        <v>2156</v>
      </c>
      <c r="G148" s="225" t="s">
        <v>272</v>
      </c>
      <c r="H148" s="226">
        <v>5</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81</v>
      </c>
      <c r="AT148" s="233" t="s">
        <v>269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2279</v>
      </c>
    </row>
    <row r="149" s="2" customFormat="1" ht="24.15" customHeight="1">
      <c r="A149" s="35"/>
      <c r="B149" s="36"/>
      <c r="C149" s="222" t="s">
        <v>370</v>
      </c>
      <c r="D149" s="222" t="s">
        <v>269</v>
      </c>
      <c r="E149" s="223" t="s">
        <v>2158</v>
      </c>
      <c r="F149" s="224" t="s">
        <v>2159</v>
      </c>
      <c r="G149" s="225" t="s">
        <v>272</v>
      </c>
      <c r="H149" s="226">
        <v>6</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81</v>
      </c>
      <c r="AT149" s="233" t="s">
        <v>269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2280</v>
      </c>
    </row>
    <row r="150" s="2" customFormat="1" ht="21.75" customHeight="1">
      <c r="A150" s="35"/>
      <c r="B150" s="36"/>
      <c r="C150" s="222" t="s">
        <v>347</v>
      </c>
      <c r="D150" s="222" t="s">
        <v>269</v>
      </c>
      <c r="E150" s="223" t="s">
        <v>2167</v>
      </c>
      <c r="F150" s="224" t="s">
        <v>2168</v>
      </c>
      <c r="G150" s="225" t="s">
        <v>272</v>
      </c>
      <c r="H150" s="226">
        <v>2</v>
      </c>
      <c r="I150" s="227"/>
      <c r="J150" s="228">
        <f>ROUND(I150*H150,2)</f>
        <v>0</v>
      </c>
      <c r="K150" s="224" t="s">
        <v>273</v>
      </c>
      <c r="L150" s="41"/>
      <c r="M150" s="229" t="s">
        <v>1</v>
      </c>
      <c r="N150" s="230"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81</v>
      </c>
      <c r="AT150" s="233" t="s">
        <v>269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2281</v>
      </c>
    </row>
    <row r="151" s="2" customFormat="1" ht="24.15" customHeight="1">
      <c r="A151" s="35"/>
      <c r="B151" s="36"/>
      <c r="C151" s="240" t="s">
        <v>314</v>
      </c>
      <c r="D151" s="240" t="s">
        <v>329</v>
      </c>
      <c r="E151" s="241" t="s">
        <v>2223</v>
      </c>
      <c r="F151" s="242" t="s">
        <v>2224</v>
      </c>
      <c r="G151" s="243" t="s">
        <v>272</v>
      </c>
      <c r="H151" s="244">
        <v>8</v>
      </c>
      <c r="I151" s="245"/>
      <c r="J151" s="246">
        <f>ROUND(I151*H151,2)</f>
        <v>0</v>
      </c>
      <c r="K151" s="242" t="s">
        <v>273</v>
      </c>
      <c r="L151" s="247"/>
      <c r="M151" s="248" t="s">
        <v>1</v>
      </c>
      <c r="N151" s="249"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83</v>
      </c>
      <c r="AT151" s="233" t="s">
        <v>329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2282</v>
      </c>
    </row>
    <row r="152" s="2" customFormat="1" ht="33" customHeight="1">
      <c r="A152" s="35"/>
      <c r="B152" s="36"/>
      <c r="C152" s="240" t="s">
        <v>356</v>
      </c>
      <c r="D152" s="240" t="s">
        <v>329</v>
      </c>
      <c r="E152" s="241" t="s">
        <v>2149</v>
      </c>
      <c r="F152" s="242" t="s">
        <v>2150</v>
      </c>
      <c r="G152" s="243" t="s">
        <v>272</v>
      </c>
      <c r="H152" s="244">
        <v>6</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329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2283</v>
      </c>
    </row>
    <row r="153" s="2" customFormat="1" ht="24.15" customHeight="1">
      <c r="A153" s="35"/>
      <c r="B153" s="36"/>
      <c r="C153" s="240" t="s">
        <v>319</v>
      </c>
      <c r="D153" s="240" t="s">
        <v>329</v>
      </c>
      <c r="E153" s="241" t="s">
        <v>2143</v>
      </c>
      <c r="F153" s="242" t="s">
        <v>2144</v>
      </c>
      <c r="G153" s="243" t="s">
        <v>272</v>
      </c>
      <c r="H153" s="244">
        <v>1</v>
      </c>
      <c r="I153" s="245"/>
      <c r="J153" s="246">
        <f>ROUND(I153*H153,2)</f>
        <v>0</v>
      </c>
      <c r="K153" s="242" t="s">
        <v>273</v>
      </c>
      <c r="L153" s="247"/>
      <c r="M153" s="248" t="s">
        <v>1</v>
      </c>
      <c r="N153" s="249"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83</v>
      </c>
      <c r="AT153" s="233" t="s">
        <v>329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2284</v>
      </c>
    </row>
    <row r="154" s="2" customFormat="1" ht="24.15" customHeight="1">
      <c r="A154" s="35"/>
      <c r="B154" s="36"/>
      <c r="C154" s="240" t="s">
        <v>365</v>
      </c>
      <c r="D154" s="240" t="s">
        <v>329</v>
      </c>
      <c r="E154" s="241" t="s">
        <v>2146</v>
      </c>
      <c r="F154" s="242" t="s">
        <v>2147</v>
      </c>
      <c r="G154" s="243" t="s">
        <v>272</v>
      </c>
      <c r="H154" s="244">
        <v>2</v>
      </c>
      <c r="I154" s="245"/>
      <c r="J154" s="246">
        <f>ROUND(I154*H154,2)</f>
        <v>0</v>
      </c>
      <c r="K154" s="242" t="s">
        <v>273</v>
      </c>
      <c r="L154" s="247"/>
      <c r="M154" s="248" t="s">
        <v>1</v>
      </c>
      <c r="N154" s="249"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83</v>
      </c>
      <c r="AT154" s="233" t="s">
        <v>329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2285</v>
      </c>
    </row>
    <row r="155" s="2" customFormat="1" ht="24.15" customHeight="1">
      <c r="A155" s="35"/>
      <c r="B155" s="36"/>
      <c r="C155" s="222" t="s">
        <v>375</v>
      </c>
      <c r="D155" s="222" t="s">
        <v>269</v>
      </c>
      <c r="E155" s="223" t="s">
        <v>2227</v>
      </c>
      <c r="F155" s="224" t="s">
        <v>2228</v>
      </c>
      <c r="G155" s="225" t="s">
        <v>272</v>
      </c>
      <c r="H155" s="226">
        <v>2</v>
      </c>
      <c r="I155" s="227"/>
      <c r="J155" s="228">
        <f>ROUND(I155*H155,2)</f>
        <v>0</v>
      </c>
      <c r="K155" s="224" t="s">
        <v>273</v>
      </c>
      <c r="L155" s="41"/>
      <c r="M155" s="259" t="s">
        <v>1</v>
      </c>
      <c r="N155" s="260" t="s">
        <v>38</v>
      </c>
      <c r="O155" s="256"/>
      <c r="P155" s="261">
        <f>O155*H155</f>
        <v>0</v>
      </c>
      <c r="Q155" s="261">
        <v>0</v>
      </c>
      <c r="R155" s="261">
        <f>Q155*H155</f>
        <v>0</v>
      </c>
      <c r="S155" s="261">
        <v>0</v>
      </c>
      <c r="T155" s="262">
        <f>S155*H155</f>
        <v>0</v>
      </c>
      <c r="U155" s="35"/>
      <c r="V155" s="35"/>
      <c r="W155" s="35"/>
      <c r="X155" s="35"/>
      <c r="Y155" s="35"/>
      <c r="Z155" s="35"/>
      <c r="AA155" s="35"/>
      <c r="AB155" s="35"/>
      <c r="AC155" s="35"/>
      <c r="AD155" s="35"/>
      <c r="AE155" s="35"/>
      <c r="AR155" s="233" t="s">
        <v>81</v>
      </c>
      <c r="AT155" s="233" t="s">
        <v>269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2286</v>
      </c>
    </row>
    <row r="156" s="2" customFormat="1" ht="6.96" customHeight="1">
      <c r="A156" s="35"/>
      <c r="B156" s="63"/>
      <c r="C156" s="64"/>
      <c r="D156" s="64"/>
      <c r="E156" s="64"/>
      <c r="F156" s="64"/>
      <c r="G156" s="64"/>
      <c r="H156" s="64"/>
      <c r="I156" s="64"/>
      <c r="J156" s="64"/>
      <c r="K156" s="64"/>
      <c r="L156" s="41"/>
      <c r="M156" s="35"/>
      <c r="O156" s="35"/>
      <c r="P156" s="35"/>
      <c r="Q156" s="35"/>
      <c r="R156" s="35"/>
      <c r="S156" s="35"/>
      <c r="T156" s="35"/>
      <c r="U156" s="35"/>
      <c r="V156" s="35"/>
      <c r="W156" s="35"/>
      <c r="X156" s="35"/>
      <c r="Y156" s="35"/>
      <c r="Z156" s="35"/>
      <c r="AA156" s="35"/>
      <c r="AB156" s="35"/>
      <c r="AC156" s="35"/>
      <c r="AD156" s="35"/>
      <c r="AE156" s="35"/>
    </row>
  </sheetData>
  <sheetProtection sheet="1" autoFilter="0" formatColumns="0" formatRows="0" objects="1" scenarios="1" spinCount="100000" saltValue="yWBhfeYCy3PPgSofjGK3Bl7TwcGhRYfT7FzaDne5+BuwNeMTHWRHcvarK8hSRHej6l4JuBDKaN1BgpOkwH9Imw==" hashValue="8dlDJxPcuWkwcpMr1z+LqDWfRvauMgzB6LDzzAnh+HWue92Penbib+lEzJK61gZdUF0ZT3ifKYbyGzKPO8DW5Q==" algorithmName="SHA-512" password="CC35"/>
  <autoFilter ref="C123:K155"/>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164</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2287</v>
      </c>
      <c r="F9" s="1"/>
      <c r="G9" s="1"/>
      <c r="H9" s="1"/>
      <c r="L9" s="17"/>
    </row>
    <row r="10" s="1" customFormat="1" ht="12" customHeight="1">
      <c r="B10" s="17"/>
      <c r="D10" s="148" t="s">
        <v>1615</v>
      </c>
      <c r="L10" s="17"/>
    </row>
    <row r="11" s="2" customFormat="1" ht="16.5" customHeight="1">
      <c r="A11" s="35"/>
      <c r="B11" s="41"/>
      <c r="C11" s="35"/>
      <c r="D11" s="35"/>
      <c r="E11" s="160" t="s">
        <v>2288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1964</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2289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2290</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1967</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ROUND((SUM(BE127:BE156)),  2)</f>
        <v>0</v>
      </c>
      <c r="G37" s="35"/>
      <c r="H37" s="35"/>
      <c r="I37" s="162">
        <v>0.20999999999999999</v>
      </c>
      <c r="J37" s="161">
        <f>ROUND(((SUM(BE127:BE156))*I37),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ROUND((SUM(BF127:BF156)),  2)</f>
        <v>0</v>
      </c>
      <c r="G38" s="35"/>
      <c r="H38" s="35"/>
      <c r="I38" s="162">
        <v>0.12</v>
      </c>
      <c r="J38" s="161">
        <f>ROUND(((SUM(BF127:BF156))*I38),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ROUND((SUM(BG127:BG156)),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ROUND((SUM(BH127:BH156)),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ROUND((SUM(BI127:BI156)),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2287</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2288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1964</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sbornáku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Zámrsk - Uhersko</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246</v>
      </c>
    </row>
    <row r="101" s="9" customFormat="1" ht="24.96" customHeight="1">
      <c r="A101" s="9"/>
      <c r="B101" s="186"/>
      <c r="C101" s="187"/>
      <c r="D101" s="188" t="s">
        <v>1968</v>
      </c>
      <c r="E101" s="189"/>
      <c r="F101" s="189"/>
      <c r="G101" s="189"/>
      <c r="H101" s="189"/>
      <c r="I101" s="189"/>
      <c r="J101" s="190">
        <f>J128</f>
        <v>0</v>
      </c>
      <c r="K101" s="187"/>
      <c r="L101" s="191"/>
      <c r="S101" s="9"/>
      <c r="T101" s="9"/>
      <c r="U101" s="9"/>
      <c r="V101" s="9"/>
      <c r="W101" s="9"/>
      <c r="X101" s="9"/>
      <c r="Y101" s="9"/>
      <c r="Z101" s="9"/>
      <c r="AA101" s="9"/>
      <c r="AB101" s="9"/>
      <c r="AC101" s="9"/>
      <c r="AD101" s="9"/>
      <c r="AE101" s="9"/>
    </row>
    <row r="102" s="10" customFormat="1" ht="19.92" customHeight="1">
      <c r="A102" s="10"/>
      <c r="B102" s="192"/>
      <c r="C102" s="130"/>
      <c r="D102" s="193" t="s">
        <v>1969</v>
      </c>
      <c r="E102" s="194"/>
      <c r="F102" s="194"/>
      <c r="G102" s="194"/>
      <c r="H102" s="194"/>
      <c r="I102" s="194"/>
      <c r="J102" s="195">
        <f>J132</f>
        <v>0</v>
      </c>
      <c r="K102" s="130"/>
      <c r="L102" s="196"/>
      <c r="S102" s="10"/>
      <c r="T102" s="10"/>
      <c r="U102" s="10"/>
      <c r="V102" s="10"/>
      <c r="W102" s="10"/>
      <c r="X102" s="10"/>
      <c r="Y102" s="10"/>
      <c r="Z102" s="10"/>
      <c r="AA102" s="10"/>
      <c r="AB102" s="10"/>
      <c r="AC102" s="10"/>
      <c r="AD102" s="10"/>
      <c r="AE102" s="10"/>
    </row>
    <row r="103" s="9" customFormat="1" ht="24.96" customHeight="1">
      <c r="A103" s="9"/>
      <c r="B103" s="186"/>
      <c r="C103" s="187"/>
      <c r="D103" s="188" t="s">
        <v>1970</v>
      </c>
      <c r="E103" s="189"/>
      <c r="F103" s="189"/>
      <c r="G103" s="189"/>
      <c r="H103" s="189"/>
      <c r="I103" s="189"/>
      <c r="J103" s="190">
        <f>J135</f>
        <v>0</v>
      </c>
      <c r="K103" s="187"/>
      <c r="L103" s="191"/>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251</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Cyklická obnova trati v úseku Choceň (včetně) – Pardubice (mimo)</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240</v>
      </c>
      <c r="D114" s="19"/>
      <c r="E114" s="19"/>
      <c r="F114" s="19"/>
      <c r="G114" s="19"/>
      <c r="H114" s="19"/>
      <c r="I114" s="19"/>
      <c r="J114" s="19"/>
      <c r="K114" s="19"/>
      <c r="L114" s="17"/>
    </row>
    <row r="115" s="1" customFormat="1" ht="16.5" customHeight="1">
      <c r="B115" s="18"/>
      <c r="C115" s="19"/>
      <c r="D115" s="19"/>
      <c r="E115" s="181" t="s">
        <v>2287</v>
      </c>
      <c r="F115" s="19"/>
      <c r="G115" s="19"/>
      <c r="H115" s="19"/>
      <c r="I115" s="19"/>
      <c r="J115" s="19"/>
      <c r="K115" s="19"/>
      <c r="L115" s="17"/>
    </row>
    <row r="116" s="1" customFormat="1" ht="12" customHeight="1">
      <c r="B116" s="18"/>
      <c r="C116" s="29" t="s">
        <v>1615</v>
      </c>
      <c r="D116" s="19"/>
      <c r="E116" s="19"/>
      <c r="F116" s="19"/>
      <c r="G116" s="19"/>
      <c r="H116" s="19"/>
      <c r="I116" s="19"/>
      <c r="J116" s="19"/>
      <c r="K116" s="19"/>
      <c r="L116" s="17"/>
    </row>
    <row r="117" s="2" customFormat="1" ht="16.5" customHeight="1">
      <c r="A117" s="35"/>
      <c r="B117" s="36"/>
      <c r="C117" s="37"/>
      <c r="D117" s="37"/>
      <c r="E117" s="263" t="s">
        <v>2288</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1964</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01 - Dle sbornáku UOŽI</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TÚ Zámrsk - Uhersko</v>
      </c>
      <c r="G121" s="37"/>
      <c r="H121" s="37"/>
      <c r="I121" s="29" t="s">
        <v>22</v>
      </c>
      <c r="J121" s="76" t="str">
        <f>IF(J16="","",J16)</f>
        <v>9. 1. 2025</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 xml:space="preserve"> </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Slezák Jiří</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7"/>
      <c r="B126" s="198"/>
      <c r="C126" s="199" t="s">
        <v>252</v>
      </c>
      <c r="D126" s="200" t="s">
        <v>58</v>
      </c>
      <c r="E126" s="200" t="s">
        <v>54</v>
      </c>
      <c r="F126" s="200" t="s">
        <v>55</v>
      </c>
      <c r="G126" s="200" t="s">
        <v>253</v>
      </c>
      <c r="H126" s="200" t="s">
        <v>254</v>
      </c>
      <c r="I126" s="200" t="s">
        <v>255</v>
      </c>
      <c r="J126" s="200" t="s">
        <v>244</v>
      </c>
      <c r="K126" s="201" t="s">
        <v>256</v>
      </c>
      <c r="L126" s="202"/>
      <c r="M126" s="97" t="s">
        <v>1</v>
      </c>
      <c r="N126" s="98" t="s">
        <v>37</v>
      </c>
      <c r="O126" s="98" t="s">
        <v>257</v>
      </c>
      <c r="P126" s="98" t="s">
        <v>258</v>
      </c>
      <c r="Q126" s="98" t="s">
        <v>259</v>
      </c>
      <c r="R126" s="98" t="s">
        <v>260</v>
      </c>
      <c r="S126" s="98" t="s">
        <v>261</v>
      </c>
      <c r="T126" s="99" t="s">
        <v>262</v>
      </c>
      <c r="U126" s="197"/>
      <c r="V126" s="197"/>
      <c r="W126" s="197"/>
      <c r="X126" s="197"/>
      <c r="Y126" s="197"/>
      <c r="Z126" s="197"/>
      <c r="AA126" s="197"/>
      <c r="AB126" s="197"/>
      <c r="AC126" s="197"/>
      <c r="AD126" s="197"/>
      <c r="AE126" s="197"/>
    </row>
    <row r="127" s="2" customFormat="1" ht="22.8" customHeight="1">
      <c r="A127" s="35"/>
      <c r="B127" s="36"/>
      <c r="C127" s="104" t="s">
        <v>263</v>
      </c>
      <c r="D127" s="37"/>
      <c r="E127" s="37"/>
      <c r="F127" s="37"/>
      <c r="G127" s="37"/>
      <c r="H127" s="37"/>
      <c r="I127" s="37"/>
      <c r="J127" s="203">
        <f>BK127</f>
        <v>0</v>
      </c>
      <c r="K127" s="37"/>
      <c r="L127" s="41"/>
      <c r="M127" s="100"/>
      <c r="N127" s="204"/>
      <c r="O127" s="101"/>
      <c r="P127" s="205">
        <f>P128+P135</f>
        <v>0</v>
      </c>
      <c r="Q127" s="101"/>
      <c r="R127" s="205">
        <f>R128+R135</f>
        <v>0</v>
      </c>
      <c r="S127" s="101"/>
      <c r="T127" s="206">
        <f>T128+T135</f>
        <v>0</v>
      </c>
      <c r="U127" s="35"/>
      <c r="V127" s="35"/>
      <c r="W127" s="35"/>
      <c r="X127" s="35"/>
      <c r="Y127" s="35"/>
      <c r="Z127" s="35"/>
      <c r="AA127" s="35"/>
      <c r="AB127" s="35"/>
      <c r="AC127" s="35"/>
      <c r="AD127" s="35"/>
      <c r="AE127" s="35"/>
      <c r="AT127" s="14" t="s">
        <v>72</v>
      </c>
      <c r="AU127" s="14" t="s">
        <v>246</v>
      </c>
      <c r="BK127" s="207">
        <f>BK128+BK135</f>
        <v>0</v>
      </c>
    </row>
    <row r="128" s="12" customFormat="1" ht="25.92" customHeight="1">
      <c r="A128" s="12"/>
      <c r="B128" s="208"/>
      <c r="C128" s="209"/>
      <c r="D128" s="210" t="s">
        <v>72</v>
      </c>
      <c r="E128" s="211" t="s">
        <v>1971</v>
      </c>
      <c r="F128" s="211" t="s">
        <v>1972</v>
      </c>
      <c r="G128" s="209"/>
      <c r="H128" s="209"/>
      <c r="I128" s="212"/>
      <c r="J128" s="213">
        <f>BK128</f>
        <v>0</v>
      </c>
      <c r="K128" s="209"/>
      <c r="L128" s="214"/>
      <c r="M128" s="215"/>
      <c r="N128" s="216"/>
      <c r="O128" s="216"/>
      <c r="P128" s="217">
        <f>P129+SUM(P130:P132)</f>
        <v>0</v>
      </c>
      <c r="Q128" s="216"/>
      <c r="R128" s="217">
        <f>R129+SUM(R130:R132)</f>
        <v>0</v>
      </c>
      <c r="S128" s="216"/>
      <c r="T128" s="218">
        <f>T129+SUM(T130:T132)</f>
        <v>0</v>
      </c>
      <c r="U128" s="12"/>
      <c r="V128" s="12"/>
      <c r="W128" s="12"/>
      <c r="X128" s="12"/>
      <c r="Y128" s="12"/>
      <c r="Z128" s="12"/>
      <c r="AA128" s="12"/>
      <c r="AB128" s="12"/>
      <c r="AC128" s="12"/>
      <c r="AD128" s="12"/>
      <c r="AE128" s="12"/>
      <c r="AR128" s="219" t="s">
        <v>81</v>
      </c>
      <c r="AT128" s="220" t="s">
        <v>72</v>
      </c>
      <c r="AU128" s="220" t="s">
        <v>73</v>
      </c>
      <c r="AY128" s="219" t="s">
        <v>266</v>
      </c>
      <c r="BK128" s="221">
        <f>BK129+SUM(BK130:BK132)</f>
        <v>0</v>
      </c>
    </row>
    <row r="129" s="2" customFormat="1" ht="37.8" customHeight="1">
      <c r="A129" s="35"/>
      <c r="B129" s="36"/>
      <c r="C129" s="222" t="s">
        <v>81</v>
      </c>
      <c r="D129" s="222" t="s">
        <v>269</v>
      </c>
      <c r="E129" s="223" t="s">
        <v>1973</v>
      </c>
      <c r="F129" s="224" t="s">
        <v>1974</v>
      </c>
      <c r="G129" s="225" t="s">
        <v>279</v>
      </c>
      <c r="H129" s="226">
        <v>40</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1975</v>
      </c>
      <c r="AT129" s="233" t="s">
        <v>269</v>
      </c>
      <c r="AU129" s="233" t="s">
        <v>81</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1975</v>
      </c>
      <c r="BM129" s="233" t="s">
        <v>2291</v>
      </c>
    </row>
    <row r="130" s="2" customFormat="1" ht="24.15" customHeight="1">
      <c r="A130" s="35"/>
      <c r="B130" s="36"/>
      <c r="C130" s="222" t="s">
        <v>83</v>
      </c>
      <c r="D130" s="222" t="s">
        <v>269</v>
      </c>
      <c r="E130" s="223" t="s">
        <v>1977</v>
      </c>
      <c r="F130" s="224" t="s">
        <v>1978</v>
      </c>
      <c r="G130" s="225" t="s">
        <v>272</v>
      </c>
      <c r="H130" s="226">
        <v>38</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81</v>
      </c>
      <c r="AT130" s="233" t="s">
        <v>269</v>
      </c>
      <c r="AU130" s="233" t="s">
        <v>81</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2292</v>
      </c>
    </row>
    <row r="131" s="2" customFormat="1" ht="33" customHeight="1">
      <c r="A131" s="35"/>
      <c r="B131" s="36"/>
      <c r="C131" s="240" t="s">
        <v>137</v>
      </c>
      <c r="D131" s="240" t="s">
        <v>329</v>
      </c>
      <c r="E131" s="241" t="s">
        <v>1980</v>
      </c>
      <c r="F131" s="242" t="s">
        <v>1981</v>
      </c>
      <c r="G131" s="243" t="s">
        <v>279</v>
      </c>
      <c r="H131" s="244">
        <v>40</v>
      </c>
      <c r="I131" s="245"/>
      <c r="J131" s="246">
        <f>ROUND(I131*H131,2)</f>
        <v>0</v>
      </c>
      <c r="K131" s="242" t="s">
        <v>273</v>
      </c>
      <c r="L131" s="247"/>
      <c r="M131" s="248" t="s">
        <v>1</v>
      </c>
      <c r="N131" s="249"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83</v>
      </c>
      <c r="AT131" s="233" t="s">
        <v>329</v>
      </c>
      <c r="AU131" s="233" t="s">
        <v>81</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2293</v>
      </c>
    </row>
    <row r="132" s="12" customFormat="1" ht="22.8" customHeight="1">
      <c r="A132" s="12"/>
      <c r="B132" s="208"/>
      <c r="C132" s="209"/>
      <c r="D132" s="210" t="s">
        <v>72</v>
      </c>
      <c r="E132" s="250" t="s">
        <v>1983</v>
      </c>
      <c r="F132" s="250" t="s">
        <v>1984</v>
      </c>
      <c r="G132" s="209"/>
      <c r="H132" s="209"/>
      <c r="I132" s="212"/>
      <c r="J132" s="251">
        <f>BK132</f>
        <v>0</v>
      </c>
      <c r="K132" s="209"/>
      <c r="L132" s="214"/>
      <c r="M132" s="215"/>
      <c r="N132" s="216"/>
      <c r="O132" s="216"/>
      <c r="P132" s="217">
        <f>SUM(P133:P134)</f>
        <v>0</v>
      </c>
      <c r="Q132" s="216"/>
      <c r="R132" s="217">
        <f>SUM(R133:R134)</f>
        <v>0</v>
      </c>
      <c r="S132" s="216"/>
      <c r="T132" s="218">
        <f>SUM(T133:T134)</f>
        <v>0</v>
      </c>
      <c r="U132" s="12"/>
      <c r="V132" s="12"/>
      <c r="W132" s="12"/>
      <c r="X132" s="12"/>
      <c r="Y132" s="12"/>
      <c r="Z132" s="12"/>
      <c r="AA132" s="12"/>
      <c r="AB132" s="12"/>
      <c r="AC132" s="12"/>
      <c r="AD132" s="12"/>
      <c r="AE132" s="12"/>
      <c r="AR132" s="219" t="s">
        <v>81</v>
      </c>
      <c r="AT132" s="220" t="s">
        <v>72</v>
      </c>
      <c r="AU132" s="220" t="s">
        <v>81</v>
      </c>
      <c r="AY132" s="219" t="s">
        <v>266</v>
      </c>
      <c r="BK132" s="221">
        <f>SUM(BK133:BK134)</f>
        <v>0</v>
      </c>
    </row>
    <row r="133" s="2" customFormat="1" ht="33" customHeight="1">
      <c r="A133" s="35"/>
      <c r="B133" s="36"/>
      <c r="C133" s="240" t="s">
        <v>274</v>
      </c>
      <c r="D133" s="240" t="s">
        <v>329</v>
      </c>
      <c r="E133" s="241" t="s">
        <v>1985</v>
      </c>
      <c r="F133" s="242" t="s">
        <v>1986</v>
      </c>
      <c r="G133" s="243" t="s">
        <v>279</v>
      </c>
      <c r="H133" s="244">
        <v>40</v>
      </c>
      <c r="I133" s="245"/>
      <c r="J133" s="246">
        <f>ROUND(I133*H133,2)</f>
        <v>0</v>
      </c>
      <c r="K133" s="242" t="s">
        <v>273</v>
      </c>
      <c r="L133" s="247"/>
      <c r="M133" s="248" t="s">
        <v>1</v>
      </c>
      <c r="N133" s="249"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522</v>
      </c>
      <c r="AT133" s="233" t="s">
        <v>329</v>
      </c>
      <c r="AU133" s="233" t="s">
        <v>83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522</v>
      </c>
      <c r="BM133" s="233" t="s">
        <v>2294</v>
      </c>
    </row>
    <row r="134" s="2" customFormat="1" ht="33" customHeight="1">
      <c r="A134" s="35"/>
      <c r="B134" s="36"/>
      <c r="C134" s="240" t="s">
        <v>267</v>
      </c>
      <c r="D134" s="240" t="s">
        <v>329</v>
      </c>
      <c r="E134" s="241" t="s">
        <v>1988</v>
      </c>
      <c r="F134" s="242" t="s">
        <v>1989</v>
      </c>
      <c r="G134" s="243" t="s">
        <v>279</v>
      </c>
      <c r="H134" s="244">
        <v>20</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329</v>
      </c>
      <c r="AU134" s="233" t="s">
        <v>83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2295</v>
      </c>
    </row>
    <row r="135" s="12" customFormat="1" ht="25.92" customHeight="1">
      <c r="A135" s="12"/>
      <c r="B135" s="208"/>
      <c r="C135" s="209"/>
      <c r="D135" s="210" t="s">
        <v>72</v>
      </c>
      <c r="E135" s="211" t="s">
        <v>1991</v>
      </c>
      <c r="F135" s="211" t="s">
        <v>1992</v>
      </c>
      <c r="G135" s="209"/>
      <c r="H135" s="209"/>
      <c r="I135" s="212"/>
      <c r="J135" s="213">
        <f>BK135</f>
        <v>0</v>
      </c>
      <c r="K135" s="209"/>
      <c r="L135" s="214"/>
      <c r="M135" s="215"/>
      <c r="N135" s="216"/>
      <c r="O135" s="216"/>
      <c r="P135" s="217">
        <f>SUM(P136:P156)</f>
        <v>0</v>
      </c>
      <c r="Q135" s="216"/>
      <c r="R135" s="217">
        <f>SUM(R136:R156)</f>
        <v>0</v>
      </c>
      <c r="S135" s="216"/>
      <c r="T135" s="218">
        <f>SUM(T136:T156)</f>
        <v>0</v>
      </c>
      <c r="U135" s="12"/>
      <c r="V135" s="12"/>
      <c r="W135" s="12"/>
      <c r="X135" s="12"/>
      <c r="Y135" s="12"/>
      <c r="Z135" s="12"/>
      <c r="AA135" s="12"/>
      <c r="AB135" s="12"/>
      <c r="AC135" s="12"/>
      <c r="AD135" s="12"/>
      <c r="AE135" s="12"/>
      <c r="AR135" s="219" t="s">
        <v>274</v>
      </c>
      <c r="AT135" s="220" t="s">
        <v>72</v>
      </c>
      <c r="AU135" s="220" t="s">
        <v>73</v>
      </c>
      <c r="AY135" s="219" t="s">
        <v>266</v>
      </c>
      <c r="BK135" s="221">
        <f>SUM(BK136:BK156)</f>
        <v>0</v>
      </c>
    </row>
    <row r="136" s="2" customFormat="1" ht="24.15" customHeight="1">
      <c r="A136" s="35"/>
      <c r="B136" s="36"/>
      <c r="C136" s="222" t="s">
        <v>283</v>
      </c>
      <c r="D136" s="222" t="s">
        <v>269</v>
      </c>
      <c r="E136" s="223" t="s">
        <v>1993</v>
      </c>
      <c r="F136" s="224" t="s">
        <v>1994</v>
      </c>
      <c r="G136" s="225" t="s">
        <v>272</v>
      </c>
      <c r="H136" s="226">
        <v>21</v>
      </c>
      <c r="I136" s="227"/>
      <c r="J136" s="228">
        <f>ROUND(I136*H136,2)</f>
        <v>0</v>
      </c>
      <c r="K136" s="224" t="s">
        <v>273</v>
      </c>
      <c r="L136" s="41"/>
      <c r="M136" s="229" t="s">
        <v>1</v>
      </c>
      <c r="N136" s="230"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81</v>
      </c>
      <c r="AT136" s="233" t="s">
        <v>269</v>
      </c>
      <c r="AU136" s="233" t="s">
        <v>81</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2296</v>
      </c>
    </row>
    <row r="137" s="2" customFormat="1">
      <c r="A137" s="35"/>
      <c r="B137" s="36"/>
      <c r="C137" s="37"/>
      <c r="D137" s="235" t="s">
        <v>275</v>
      </c>
      <c r="E137" s="37"/>
      <c r="F137" s="236" t="s">
        <v>1996</v>
      </c>
      <c r="G137" s="37"/>
      <c r="H137" s="37"/>
      <c r="I137" s="237"/>
      <c r="J137" s="37"/>
      <c r="K137" s="37"/>
      <c r="L137" s="41"/>
      <c r="M137" s="238"/>
      <c r="N137" s="239"/>
      <c r="O137" s="88"/>
      <c r="P137" s="88"/>
      <c r="Q137" s="88"/>
      <c r="R137" s="88"/>
      <c r="S137" s="88"/>
      <c r="T137" s="89"/>
      <c r="U137" s="35"/>
      <c r="V137" s="35"/>
      <c r="W137" s="35"/>
      <c r="X137" s="35"/>
      <c r="Y137" s="35"/>
      <c r="Z137" s="35"/>
      <c r="AA137" s="35"/>
      <c r="AB137" s="35"/>
      <c r="AC137" s="35"/>
      <c r="AD137" s="35"/>
      <c r="AE137" s="35"/>
      <c r="AT137" s="14" t="s">
        <v>275</v>
      </c>
      <c r="AU137" s="14" t="s">
        <v>81</v>
      </c>
    </row>
    <row r="138" s="2" customFormat="1" ht="24.15" customHeight="1">
      <c r="A138" s="35"/>
      <c r="B138" s="36"/>
      <c r="C138" s="240" t="s">
        <v>917</v>
      </c>
      <c r="D138" s="240" t="s">
        <v>329</v>
      </c>
      <c r="E138" s="241" t="s">
        <v>1997</v>
      </c>
      <c r="F138" s="242" t="s">
        <v>1998</v>
      </c>
      <c r="G138" s="243" t="s">
        <v>272</v>
      </c>
      <c r="H138" s="244">
        <v>25</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81</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2297</v>
      </c>
    </row>
    <row r="139" s="2" customFormat="1" ht="16.5" customHeight="1">
      <c r="A139" s="35"/>
      <c r="B139" s="36"/>
      <c r="C139" s="222" t="s">
        <v>286</v>
      </c>
      <c r="D139" s="222" t="s">
        <v>269</v>
      </c>
      <c r="E139" s="223" t="s">
        <v>2000</v>
      </c>
      <c r="F139" s="224" t="s">
        <v>2001</v>
      </c>
      <c r="G139" s="225" t="s">
        <v>272</v>
      </c>
      <c r="H139" s="226">
        <v>38</v>
      </c>
      <c r="I139" s="227"/>
      <c r="J139" s="228">
        <f>ROUND(I139*H139,2)</f>
        <v>0</v>
      </c>
      <c r="K139" s="224" t="s">
        <v>273</v>
      </c>
      <c r="L139" s="41"/>
      <c r="M139" s="229" t="s">
        <v>1</v>
      </c>
      <c r="N139" s="230"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81</v>
      </c>
      <c r="AT139" s="233" t="s">
        <v>269</v>
      </c>
      <c r="AU139" s="233" t="s">
        <v>81</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2298</v>
      </c>
    </row>
    <row r="140" s="2" customFormat="1" ht="16.5" customHeight="1">
      <c r="A140" s="35"/>
      <c r="B140" s="36"/>
      <c r="C140" s="222" t="s">
        <v>299</v>
      </c>
      <c r="D140" s="222" t="s">
        <v>269</v>
      </c>
      <c r="E140" s="223" t="s">
        <v>2003</v>
      </c>
      <c r="F140" s="224" t="s">
        <v>2004</v>
      </c>
      <c r="G140" s="225" t="s">
        <v>272</v>
      </c>
      <c r="H140" s="226">
        <v>25</v>
      </c>
      <c r="I140" s="227"/>
      <c r="J140" s="228">
        <f>ROUND(I140*H140,2)</f>
        <v>0</v>
      </c>
      <c r="K140" s="224" t="s">
        <v>273</v>
      </c>
      <c r="L140" s="41"/>
      <c r="M140" s="229" t="s">
        <v>1</v>
      </c>
      <c r="N140" s="230"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81</v>
      </c>
      <c r="AT140" s="233" t="s">
        <v>269</v>
      </c>
      <c r="AU140" s="233" t="s">
        <v>81</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2299</v>
      </c>
    </row>
    <row r="141" s="2" customFormat="1" ht="33" customHeight="1">
      <c r="A141" s="35"/>
      <c r="B141" s="36"/>
      <c r="C141" s="240" t="s">
        <v>290</v>
      </c>
      <c r="D141" s="240" t="s">
        <v>329</v>
      </c>
      <c r="E141" s="241" t="s">
        <v>2006</v>
      </c>
      <c r="F141" s="242" t="s">
        <v>2007</v>
      </c>
      <c r="G141" s="243" t="s">
        <v>272</v>
      </c>
      <c r="H141" s="244">
        <v>21</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329</v>
      </c>
      <c r="AU141" s="233" t="s">
        <v>81</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2300</v>
      </c>
    </row>
    <row r="142" s="2" customFormat="1" ht="21.75" customHeight="1">
      <c r="A142" s="35"/>
      <c r="B142" s="36"/>
      <c r="C142" s="222" t="s">
        <v>309</v>
      </c>
      <c r="D142" s="222" t="s">
        <v>269</v>
      </c>
      <c r="E142" s="223" t="s">
        <v>1826</v>
      </c>
      <c r="F142" s="224" t="s">
        <v>2009</v>
      </c>
      <c r="G142" s="225" t="s">
        <v>272</v>
      </c>
      <c r="H142" s="226">
        <v>80</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81</v>
      </c>
      <c r="AT142" s="233" t="s">
        <v>269</v>
      </c>
      <c r="AU142" s="233" t="s">
        <v>81</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2301</v>
      </c>
    </row>
    <row r="143" s="2" customFormat="1" ht="37.8" customHeight="1">
      <c r="A143" s="35"/>
      <c r="B143" s="36"/>
      <c r="C143" s="240" t="s">
        <v>8</v>
      </c>
      <c r="D143" s="240" t="s">
        <v>329</v>
      </c>
      <c r="E143" s="241" t="s">
        <v>2011</v>
      </c>
      <c r="F143" s="242" t="s">
        <v>2012</v>
      </c>
      <c r="G143" s="243" t="s">
        <v>272</v>
      </c>
      <c r="H143" s="244">
        <v>8</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81</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2302</v>
      </c>
    </row>
    <row r="144" s="2" customFormat="1" ht="24.15" customHeight="1">
      <c r="A144" s="35"/>
      <c r="B144" s="36"/>
      <c r="C144" s="222" t="s">
        <v>316</v>
      </c>
      <c r="D144" s="222" t="s">
        <v>269</v>
      </c>
      <c r="E144" s="223" t="s">
        <v>2014</v>
      </c>
      <c r="F144" s="224" t="s">
        <v>2015</v>
      </c>
      <c r="G144" s="225" t="s">
        <v>272</v>
      </c>
      <c r="H144" s="226">
        <v>38</v>
      </c>
      <c r="I144" s="227"/>
      <c r="J144" s="228">
        <f>ROUND(I144*H144,2)</f>
        <v>0</v>
      </c>
      <c r="K144" s="224" t="s">
        <v>273</v>
      </c>
      <c r="L144" s="41"/>
      <c r="M144" s="229" t="s">
        <v>1</v>
      </c>
      <c r="N144" s="230"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81</v>
      </c>
      <c r="AT144" s="233" t="s">
        <v>269</v>
      </c>
      <c r="AU144" s="233" t="s">
        <v>81</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2303</v>
      </c>
    </row>
    <row r="145" s="2" customFormat="1" ht="24.15" customHeight="1">
      <c r="A145" s="35"/>
      <c r="B145" s="36"/>
      <c r="C145" s="222" t="s">
        <v>918</v>
      </c>
      <c r="D145" s="222" t="s">
        <v>269</v>
      </c>
      <c r="E145" s="223" t="s">
        <v>2017</v>
      </c>
      <c r="F145" s="224" t="s">
        <v>2018</v>
      </c>
      <c r="G145" s="225" t="s">
        <v>272</v>
      </c>
      <c r="H145" s="226">
        <v>38</v>
      </c>
      <c r="I145" s="227"/>
      <c r="J145" s="228">
        <f>ROUND(I145*H145,2)</f>
        <v>0</v>
      </c>
      <c r="K145" s="224" t="s">
        <v>273</v>
      </c>
      <c r="L145" s="41"/>
      <c r="M145" s="229" t="s">
        <v>1</v>
      </c>
      <c r="N145" s="230"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81</v>
      </c>
      <c r="AT145" s="233" t="s">
        <v>269</v>
      </c>
      <c r="AU145" s="233" t="s">
        <v>81</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2304</v>
      </c>
    </row>
    <row r="146" s="2" customFormat="1" ht="21.75" customHeight="1">
      <c r="A146" s="35"/>
      <c r="B146" s="36"/>
      <c r="C146" s="222" t="s">
        <v>321</v>
      </c>
      <c r="D146" s="222" t="s">
        <v>269</v>
      </c>
      <c r="E146" s="223" t="s">
        <v>2020</v>
      </c>
      <c r="F146" s="224" t="s">
        <v>2021</v>
      </c>
      <c r="G146" s="225" t="s">
        <v>272</v>
      </c>
      <c r="H146" s="226">
        <v>8</v>
      </c>
      <c r="I146" s="227"/>
      <c r="J146" s="228">
        <f>ROUND(I146*H146,2)</f>
        <v>0</v>
      </c>
      <c r="K146" s="224" t="s">
        <v>273</v>
      </c>
      <c r="L146" s="41"/>
      <c r="M146" s="229" t="s">
        <v>1</v>
      </c>
      <c r="N146" s="230"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81</v>
      </c>
      <c r="AT146" s="233" t="s">
        <v>269</v>
      </c>
      <c r="AU146" s="233" t="s">
        <v>81</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2305</v>
      </c>
    </row>
    <row r="147" s="2" customFormat="1" ht="16.5" customHeight="1">
      <c r="A147" s="35"/>
      <c r="B147" s="36"/>
      <c r="C147" s="222" t="s">
        <v>297</v>
      </c>
      <c r="D147" s="222" t="s">
        <v>269</v>
      </c>
      <c r="E147" s="223" t="s">
        <v>2023</v>
      </c>
      <c r="F147" s="224" t="s">
        <v>2024</v>
      </c>
      <c r="G147" s="225" t="s">
        <v>272</v>
      </c>
      <c r="H147" s="226">
        <v>38</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81</v>
      </c>
      <c r="AT147" s="233" t="s">
        <v>269</v>
      </c>
      <c r="AU147" s="233" t="s">
        <v>81</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2306</v>
      </c>
    </row>
    <row r="148" s="2" customFormat="1" ht="24.15" customHeight="1">
      <c r="A148" s="35"/>
      <c r="B148" s="36"/>
      <c r="C148" s="240" t="s">
        <v>328</v>
      </c>
      <c r="D148" s="240" t="s">
        <v>329</v>
      </c>
      <c r="E148" s="241" t="s">
        <v>2026</v>
      </c>
      <c r="F148" s="242" t="s">
        <v>2027</v>
      </c>
      <c r="G148" s="243" t="s">
        <v>272</v>
      </c>
      <c r="H148" s="244">
        <v>25</v>
      </c>
      <c r="I148" s="245"/>
      <c r="J148" s="246">
        <f>ROUND(I148*H148,2)</f>
        <v>0</v>
      </c>
      <c r="K148" s="242" t="s">
        <v>273</v>
      </c>
      <c r="L148" s="247"/>
      <c r="M148" s="248" t="s">
        <v>1</v>
      </c>
      <c r="N148" s="249"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83</v>
      </c>
      <c r="AT148" s="233" t="s">
        <v>329</v>
      </c>
      <c r="AU148" s="233" t="s">
        <v>81</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2307</v>
      </c>
    </row>
    <row r="149" s="2" customFormat="1" ht="33" customHeight="1">
      <c r="A149" s="35"/>
      <c r="B149" s="36"/>
      <c r="C149" s="222" t="s">
        <v>303</v>
      </c>
      <c r="D149" s="222" t="s">
        <v>269</v>
      </c>
      <c r="E149" s="223" t="s">
        <v>2029</v>
      </c>
      <c r="F149" s="224" t="s">
        <v>2030</v>
      </c>
      <c r="G149" s="225" t="s">
        <v>272</v>
      </c>
      <c r="H149" s="226">
        <v>25</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81</v>
      </c>
      <c r="AT149" s="233" t="s">
        <v>269</v>
      </c>
      <c r="AU149" s="233" t="s">
        <v>81</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2308</v>
      </c>
    </row>
    <row r="150" s="2" customFormat="1" ht="24.15" customHeight="1">
      <c r="A150" s="35"/>
      <c r="B150" s="36"/>
      <c r="C150" s="240" t="s">
        <v>334</v>
      </c>
      <c r="D150" s="240" t="s">
        <v>329</v>
      </c>
      <c r="E150" s="241" t="s">
        <v>2032</v>
      </c>
      <c r="F150" s="242" t="s">
        <v>2033</v>
      </c>
      <c r="G150" s="243" t="s">
        <v>272</v>
      </c>
      <c r="H150" s="244">
        <v>25</v>
      </c>
      <c r="I150" s="245"/>
      <c r="J150" s="246">
        <f>ROUND(I150*H150,2)</f>
        <v>0</v>
      </c>
      <c r="K150" s="242" t="s">
        <v>273</v>
      </c>
      <c r="L150" s="247"/>
      <c r="M150" s="248" t="s">
        <v>1</v>
      </c>
      <c r="N150" s="249"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83</v>
      </c>
      <c r="AT150" s="233" t="s">
        <v>329</v>
      </c>
      <c r="AU150" s="233" t="s">
        <v>81</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2309</v>
      </c>
    </row>
    <row r="151" s="2" customFormat="1" ht="24.15" customHeight="1">
      <c r="A151" s="35"/>
      <c r="B151" s="36"/>
      <c r="C151" s="240" t="s">
        <v>307</v>
      </c>
      <c r="D151" s="240" t="s">
        <v>329</v>
      </c>
      <c r="E151" s="241" t="s">
        <v>2035</v>
      </c>
      <c r="F151" s="242" t="s">
        <v>2036</v>
      </c>
      <c r="G151" s="243" t="s">
        <v>272</v>
      </c>
      <c r="H151" s="244">
        <v>25</v>
      </c>
      <c r="I151" s="245"/>
      <c r="J151" s="246">
        <f>ROUND(I151*H151,2)</f>
        <v>0</v>
      </c>
      <c r="K151" s="242" t="s">
        <v>273</v>
      </c>
      <c r="L151" s="247"/>
      <c r="M151" s="248" t="s">
        <v>1</v>
      </c>
      <c r="N151" s="249"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83</v>
      </c>
      <c r="AT151" s="233" t="s">
        <v>329</v>
      </c>
      <c r="AU151" s="233" t="s">
        <v>81</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2310</v>
      </c>
    </row>
    <row r="152" s="2" customFormat="1" ht="24.15" customHeight="1">
      <c r="A152" s="35"/>
      <c r="B152" s="36"/>
      <c r="C152" s="240" t="s">
        <v>7</v>
      </c>
      <c r="D152" s="240" t="s">
        <v>329</v>
      </c>
      <c r="E152" s="241" t="s">
        <v>2038</v>
      </c>
      <c r="F152" s="242" t="s">
        <v>2039</v>
      </c>
      <c r="G152" s="243" t="s">
        <v>272</v>
      </c>
      <c r="H152" s="244">
        <v>25</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329</v>
      </c>
      <c r="AU152" s="233" t="s">
        <v>81</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2311</v>
      </c>
    </row>
    <row r="153" s="2" customFormat="1" ht="33" customHeight="1">
      <c r="A153" s="35"/>
      <c r="B153" s="36"/>
      <c r="C153" s="240" t="s">
        <v>310</v>
      </c>
      <c r="D153" s="240" t="s">
        <v>329</v>
      </c>
      <c r="E153" s="241" t="s">
        <v>2041</v>
      </c>
      <c r="F153" s="242" t="s">
        <v>2042</v>
      </c>
      <c r="G153" s="243" t="s">
        <v>500</v>
      </c>
      <c r="H153" s="244">
        <v>25</v>
      </c>
      <c r="I153" s="245"/>
      <c r="J153" s="246">
        <f>ROUND(I153*H153,2)</f>
        <v>0</v>
      </c>
      <c r="K153" s="242" t="s">
        <v>273</v>
      </c>
      <c r="L153" s="247"/>
      <c r="M153" s="248" t="s">
        <v>1</v>
      </c>
      <c r="N153" s="249"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83</v>
      </c>
      <c r="AT153" s="233" t="s">
        <v>329</v>
      </c>
      <c r="AU153" s="233" t="s">
        <v>81</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2312</v>
      </c>
    </row>
    <row r="154" s="2" customFormat="1" ht="24.15" customHeight="1">
      <c r="A154" s="35"/>
      <c r="B154" s="36"/>
      <c r="C154" s="240" t="s">
        <v>347</v>
      </c>
      <c r="D154" s="240" t="s">
        <v>329</v>
      </c>
      <c r="E154" s="241" t="s">
        <v>2044</v>
      </c>
      <c r="F154" s="242" t="s">
        <v>2045</v>
      </c>
      <c r="G154" s="243" t="s">
        <v>272</v>
      </c>
      <c r="H154" s="244">
        <v>21</v>
      </c>
      <c r="I154" s="245"/>
      <c r="J154" s="246">
        <f>ROUND(I154*H154,2)</f>
        <v>0</v>
      </c>
      <c r="K154" s="242" t="s">
        <v>273</v>
      </c>
      <c r="L154" s="247"/>
      <c r="M154" s="248" t="s">
        <v>1</v>
      </c>
      <c r="N154" s="249"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83</v>
      </c>
      <c r="AT154" s="233" t="s">
        <v>329</v>
      </c>
      <c r="AU154" s="233" t="s">
        <v>81</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2313</v>
      </c>
    </row>
    <row r="155" s="2" customFormat="1" ht="24.15" customHeight="1">
      <c r="A155" s="35"/>
      <c r="B155" s="36"/>
      <c r="C155" s="240" t="s">
        <v>314</v>
      </c>
      <c r="D155" s="240" t="s">
        <v>329</v>
      </c>
      <c r="E155" s="241" t="s">
        <v>2047</v>
      </c>
      <c r="F155" s="242" t="s">
        <v>2048</v>
      </c>
      <c r="G155" s="243" t="s">
        <v>272</v>
      </c>
      <c r="H155" s="244">
        <v>25</v>
      </c>
      <c r="I155" s="245"/>
      <c r="J155" s="246">
        <f>ROUND(I155*H155,2)</f>
        <v>0</v>
      </c>
      <c r="K155" s="242" t="s">
        <v>273</v>
      </c>
      <c r="L155" s="247"/>
      <c r="M155" s="248" t="s">
        <v>1</v>
      </c>
      <c r="N155" s="249"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83</v>
      </c>
      <c r="AT155" s="233" t="s">
        <v>329</v>
      </c>
      <c r="AU155" s="233" t="s">
        <v>81</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2314</v>
      </c>
    </row>
    <row r="156" s="2" customFormat="1" ht="24.15" customHeight="1">
      <c r="A156" s="35"/>
      <c r="B156" s="36"/>
      <c r="C156" s="222" t="s">
        <v>356</v>
      </c>
      <c r="D156" s="222" t="s">
        <v>269</v>
      </c>
      <c r="E156" s="223" t="s">
        <v>2050</v>
      </c>
      <c r="F156" s="224" t="s">
        <v>2051</v>
      </c>
      <c r="G156" s="225" t="s">
        <v>272</v>
      </c>
      <c r="H156" s="226">
        <v>18</v>
      </c>
      <c r="I156" s="227"/>
      <c r="J156" s="228">
        <f>ROUND(I156*H156,2)</f>
        <v>0</v>
      </c>
      <c r="K156" s="224" t="s">
        <v>273</v>
      </c>
      <c r="L156" s="41"/>
      <c r="M156" s="259" t="s">
        <v>1</v>
      </c>
      <c r="N156" s="260" t="s">
        <v>38</v>
      </c>
      <c r="O156" s="256"/>
      <c r="P156" s="261">
        <f>O156*H156</f>
        <v>0</v>
      </c>
      <c r="Q156" s="261">
        <v>0</v>
      </c>
      <c r="R156" s="261">
        <f>Q156*H156</f>
        <v>0</v>
      </c>
      <c r="S156" s="261">
        <v>0</v>
      </c>
      <c r="T156" s="262">
        <f>S156*H156</f>
        <v>0</v>
      </c>
      <c r="U156" s="35"/>
      <c r="V156" s="35"/>
      <c r="W156" s="35"/>
      <c r="X156" s="35"/>
      <c r="Y156" s="35"/>
      <c r="Z156" s="35"/>
      <c r="AA156" s="35"/>
      <c r="AB156" s="35"/>
      <c r="AC156" s="35"/>
      <c r="AD156" s="35"/>
      <c r="AE156" s="35"/>
      <c r="AR156" s="233" t="s">
        <v>81</v>
      </c>
      <c r="AT156" s="233" t="s">
        <v>269</v>
      </c>
      <c r="AU156" s="233" t="s">
        <v>81</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81</v>
      </c>
      <c r="BM156" s="233" t="s">
        <v>2315</v>
      </c>
    </row>
    <row r="157" s="2" customFormat="1" ht="6.96" customHeight="1">
      <c r="A157" s="35"/>
      <c r="B157" s="63"/>
      <c r="C157" s="64"/>
      <c r="D157" s="64"/>
      <c r="E157" s="64"/>
      <c r="F157" s="64"/>
      <c r="G157" s="64"/>
      <c r="H157" s="64"/>
      <c r="I157" s="64"/>
      <c r="J157" s="64"/>
      <c r="K157" s="64"/>
      <c r="L157" s="41"/>
      <c r="M157" s="35"/>
      <c r="O157" s="35"/>
      <c r="P157" s="35"/>
      <c r="Q157" s="35"/>
      <c r="R157" s="35"/>
      <c r="S157" s="35"/>
      <c r="T157" s="35"/>
      <c r="U157" s="35"/>
      <c r="V157" s="35"/>
      <c r="W157" s="35"/>
      <c r="X157" s="35"/>
      <c r="Y157" s="35"/>
      <c r="Z157" s="35"/>
      <c r="AA157" s="35"/>
      <c r="AB157" s="35"/>
      <c r="AC157" s="35"/>
      <c r="AD157" s="35"/>
      <c r="AE157" s="35"/>
    </row>
  </sheetData>
  <sheetProtection sheet="1" autoFilter="0" formatColumns="0" formatRows="0" objects="1" scenarios="1" spinCount="100000" saltValue="9dV3Na+t05LQ3ixM5TR2iK4TL900YZWNkBWBGzv1dK3LruS5soknwvY9bF/B5/kEduBVN7GCQ66ORcveWCJdUQ==" hashValue="YQcWnB+o1S3n3BKeUSPapWCai8Bczmd7Q1Np2iAroI1dEYx8hrbk316iSJWYdbKgxaATA6bGqDIgejxb1L5yIw==" algorithmName="SHA-512" password="CC35"/>
  <autoFilter ref="C126:K156"/>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166</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2287</v>
      </c>
      <c r="F9" s="1"/>
      <c r="G9" s="1"/>
      <c r="H9" s="1"/>
      <c r="L9" s="17"/>
    </row>
    <row r="10" s="1" customFormat="1" ht="12" customHeight="1">
      <c r="B10" s="17"/>
      <c r="D10" s="148" t="s">
        <v>1615</v>
      </c>
      <c r="L10" s="17"/>
    </row>
    <row r="11" s="2" customFormat="1" ht="16.5" customHeight="1">
      <c r="A11" s="35"/>
      <c r="B11" s="41"/>
      <c r="C11" s="35"/>
      <c r="D11" s="35"/>
      <c r="E11" s="160" t="s">
        <v>2288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1964</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2316</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2290</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1967</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ROUND((SUM(BE126:BE138)),  2)</f>
        <v>0</v>
      </c>
      <c r="G37" s="35"/>
      <c r="H37" s="35"/>
      <c r="I37" s="162">
        <v>0.20999999999999999</v>
      </c>
      <c r="J37" s="161">
        <f>ROUND(((SUM(BE126:BE138))*I37),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ROUND((SUM(BF126:BF138)),  2)</f>
        <v>0</v>
      </c>
      <c r="G38" s="35"/>
      <c r="H38" s="35"/>
      <c r="I38" s="162">
        <v>0.12</v>
      </c>
      <c r="J38" s="161">
        <f>ROUND(((SUM(BF126:BF138))*I38),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ROUND((SUM(BG126:BG138)),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ROUND((SUM(BH126:BH138)),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ROUND((SUM(BI126:BI138)),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2287</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2288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1964</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Zámrsk - Uhersko</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246</v>
      </c>
    </row>
    <row r="101" s="9" customFormat="1" ht="24.96" customHeight="1">
      <c r="A101" s="9"/>
      <c r="B101" s="186"/>
      <c r="C101" s="187"/>
      <c r="D101" s="188" t="s">
        <v>2054</v>
      </c>
      <c r="E101" s="189"/>
      <c r="F101" s="189"/>
      <c r="G101" s="189"/>
      <c r="H101" s="189"/>
      <c r="I101" s="189"/>
      <c r="J101" s="190">
        <f>J127</f>
        <v>0</v>
      </c>
      <c r="K101" s="187"/>
      <c r="L101" s="191"/>
      <c r="S101" s="9"/>
      <c r="T101" s="9"/>
      <c r="U101" s="9"/>
      <c r="V101" s="9"/>
      <c r="W101" s="9"/>
      <c r="X101" s="9"/>
      <c r="Y101" s="9"/>
      <c r="Z101" s="9"/>
      <c r="AA101" s="9"/>
      <c r="AB101" s="9"/>
      <c r="AC101" s="9"/>
      <c r="AD101" s="9"/>
      <c r="AE101" s="9"/>
    </row>
    <row r="102" s="10" customFormat="1" ht="19.92" customHeight="1">
      <c r="A102" s="10"/>
      <c r="B102" s="192"/>
      <c r="C102" s="130"/>
      <c r="D102" s="193" t="s">
        <v>2055</v>
      </c>
      <c r="E102" s="194"/>
      <c r="F102" s="194"/>
      <c r="G102" s="194"/>
      <c r="H102" s="194"/>
      <c r="I102" s="194"/>
      <c r="J102" s="195">
        <f>J128</f>
        <v>0</v>
      </c>
      <c r="K102" s="130"/>
      <c r="L102" s="196"/>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251</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Choceň (včetně) – Pardubice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240</v>
      </c>
      <c r="D113" s="19"/>
      <c r="E113" s="19"/>
      <c r="F113" s="19"/>
      <c r="G113" s="19"/>
      <c r="H113" s="19"/>
      <c r="I113" s="19"/>
      <c r="J113" s="19"/>
      <c r="K113" s="19"/>
      <c r="L113" s="17"/>
    </row>
    <row r="114" s="1" customFormat="1" ht="16.5" customHeight="1">
      <c r="B114" s="18"/>
      <c r="C114" s="19"/>
      <c r="D114" s="19"/>
      <c r="E114" s="181" t="s">
        <v>2287</v>
      </c>
      <c r="F114" s="19"/>
      <c r="G114" s="19"/>
      <c r="H114" s="19"/>
      <c r="I114" s="19"/>
      <c r="J114" s="19"/>
      <c r="K114" s="19"/>
      <c r="L114" s="17"/>
    </row>
    <row r="115" s="1" customFormat="1" ht="12" customHeight="1">
      <c r="B115" s="18"/>
      <c r="C115" s="29" t="s">
        <v>1615</v>
      </c>
      <c r="D115" s="19"/>
      <c r="E115" s="19"/>
      <c r="F115" s="19"/>
      <c r="G115" s="19"/>
      <c r="H115" s="19"/>
      <c r="I115" s="19"/>
      <c r="J115" s="19"/>
      <c r="K115" s="19"/>
      <c r="L115" s="17"/>
    </row>
    <row r="116" s="2" customFormat="1" ht="16.5" customHeight="1">
      <c r="A116" s="35"/>
      <c r="B116" s="36"/>
      <c r="C116" s="37"/>
      <c r="D116" s="37"/>
      <c r="E116" s="263" t="s">
        <v>2288</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1964</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02 - Dle sborníku URS</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TÚ Zámrsk - Uhersko</v>
      </c>
      <c r="G120" s="37"/>
      <c r="H120" s="37"/>
      <c r="I120" s="29" t="s">
        <v>22</v>
      </c>
      <c r="J120" s="76" t="str">
        <f>IF(J16="","",J16)</f>
        <v>9. 1. 2025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 xml:space="preserve"> </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Slezák Jiří</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7"/>
      <c r="B125" s="198"/>
      <c r="C125" s="199" t="s">
        <v>252</v>
      </c>
      <c r="D125" s="200" t="s">
        <v>58</v>
      </c>
      <c r="E125" s="200" t="s">
        <v>54</v>
      </c>
      <c r="F125" s="200" t="s">
        <v>55</v>
      </c>
      <c r="G125" s="200" t="s">
        <v>253</v>
      </c>
      <c r="H125" s="200" t="s">
        <v>254</v>
      </c>
      <c r="I125" s="200" t="s">
        <v>255</v>
      </c>
      <c r="J125" s="200" t="s">
        <v>244</v>
      </c>
      <c r="K125" s="201" t="s">
        <v>256</v>
      </c>
      <c r="L125" s="202"/>
      <c r="M125" s="97" t="s">
        <v>1</v>
      </c>
      <c r="N125" s="98" t="s">
        <v>37</v>
      </c>
      <c r="O125" s="98" t="s">
        <v>257</v>
      </c>
      <c r="P125" s="98" t="s">
        <v>258</v>
      </c>
      <c r="Q125" s="98" t="s">
        <v>259</v>
      </c>
      <c r="R125" s="98" t="s">
        <v>260</v>
      </c>
      <c r="S125" s="98" t="s">
        <v>261</v>
      </c>
      <c r="T125" s="99" t="s">
        <v>262</v>
      </c>
      <c r="U125" s="197"/>
      <c r="V125" s="197"/>
      <c r="W125" s="197"/>
      <c r="X125" s="197"/>
      <c r="Y125" s="197"/>
      <c r="Z125" s="197"/>
      <c r="AA125" s="197"/>
      <c r="AB125" s="197"/>
      <c r="AC125" s="197"/>
      <c r="AD125" s="197"/>
      <c r="AE125" s="197"/>
    </row>
    <row r="126" s="2" customFormat="1" ht="22.8" customHeight="1">
      <c r="A126" s="35"/>
      <c r="B126" s="36"/>
      <c r="C126" s="104" t="s">
        <v>263</v>
      </c>
      <c r="D126" s="37"/>
      <c r="E126" s="37"/>
      <c r="F126" s="37"/>
      <c r="G126" s="37"/>
      <c r="H126" s="37"/>
      <c r="I126" s="37"/>
      <c r="J126" s="203">
        <f>BK126</f>
        <v>0</v>
      </c>
      <c r="K126" s="37"/>
      <c r="L126" s="41"/>
      <c r="M126" s="100"/>
      <c r="N126" s="204"/>
      <c r="O126" s="101"/>
      <c r="P126" s="205">
        <f>P127</f>
        <v>0</v>
      </c>
      <c r="Q126" s="101"/>
      <c r="R126" s="205">
        <f>R127</f>
        <v>0.058560000000000001</v>
      </c>
      <c r="S126" s="101"/>
      <c r="T126" s="206">
        <f>T127</f>
        <v>0</v>
      </c>
      <c r="U126" s="35"/>
      <c r="V126" s="35"/>
      <c r="W126" s="35"/>
      <c r="X126" s="35"/>
      <c r="Y126" s="35"/>
      <c r="Z126" s="35"/>
      <c r="AA126" s="35"/>
      <c r="AB126" s="35"/>
      <c r="AC126" s="35"/>
      <c r="AD126" s="35"/>
      <c r="AE126" s="35"/>
      <c r="AT126" s="14" t="s">
        <v>72</v>
      </c>
      <c r="AU126" s="14" t="s">
        <v>246</v>
      </c>
      <c r="BK126" s="207">
        <f>BK127</f>
        <v>0</v>
      </c>
    </row>
    <row r="127" s="12" customFormat="1" ht="25.92" customHeight="1">
      <c r="A127" s="12"/>
      <c r="B127" s="208"/>
      <c r="C127" s="209"/>
      <c r="D127" s="210" t="s">
        <v>72</v>
      </c>
      <c r="E127" s="211" t="s">
        <v>329</v>
      </c>
      <c r="F127" s="211" t="s">
        <v>2056</v>
      </c>
      <c r="G127" s="209"/>
      <c r="H127" s="209"/>
      <c r="I127" s="212"/>
      <c r="J127" s="213">
        <f>BK127</f>
        <v>0</v>
      </c>
      <c r="K127" s="209"/>
      <c r="L127" s="214"/>
      <c r="M127" s="215"/>
      <c r="N127" s="216"/>
      <c r="O127" s="216"/>
      <c r="P127" s="217">
        <f>P128</f>
        <v>0</v>
      </c>
      <c r="Q127" s="216"/>
      <c r="R127" s="217">
        <f>R128</f>
        <v>0.058560000000000001</v>
      </c>
      <c r="S127" s="216"/>
      <c r="T127" s="218">
        <f>T128</f>
        <v>0</v>
      </c>
      <c r="U127" s="12"/>
      <c r="V127" s="12"/>
      <c r="W127" s="12"/>
      <c r="X127" s="12"/>
      <c r="Y127" s="12"/>
      <c r="Z127" s="12"/>
      <c r="AA127" s="12"/>
      <c r="AB127" s="12"/>
      <c r="AC127" s="12"/>
      <c r="AD127" s="12"/>
      <c r="AE127" s="12"/>
      <c r="AR127" s="219" t="s">
        <v>137</v>
      </c>
      <c r="AT127" s="220" t="s">
        <v>72</v>
      </c>
      <c r="AU127" s="220" t="s">
        <v>73</v>
      </c>
      <c r="AY127" s="219" t="s">
        <v>266</v>
      </c>
      <c r="BK127" s="221">
        <f>BK128</f>
        <v>0</v>
      </c>
    </row>
    <row r="128" s="12" customFormat="1" ht="22.8" customHeight="1">
      <c r="A128" s="12"/>
      <c r="B128" s="208"/>
      <c r="C128" s="209"/>
      <c r="D128" s="210" t="s">
        <v>72</v>
      </c>
      <c r="E128" s="250" t="s">
        <v>2057</v>
      </c>
      <c r="F128" s="250" t="s">
        <v>2058</v>
      </c>
      <c r="G128" s="209"/>
      <c r="H128" s="209"/>
      <c r="I128" s="212"/>
      <c r="J128" s="251">
        <f>BK128</f>
        <v>0</v>
      </c>
      <c r="K128" s="209"/>
      <c r="L128" s="214"/>
      <c r="M128" s="215"/>
      <c r="N128" s="216"/>
      <c r="O128" s="216"/>
      <c r="P128" s="217">
        <f>SUM(P129:P138)</f>
        <v>0</v>
      </c>
      <c r="Q128" s="216"/>
      <c r="R128" s="217">
        <f>SUM(R129:R138)</f>
        <v>0.058560000000000001</v>
      </c>
      <c r="S128" s="216"/>
      <c r="T128" s="218">
        <f>SUM(T129:T138)</f>
        <v>0</v>
      </c>
      <c r="U128" s="12"/>
      <c r="V128" s="12"/>
      <c r="W128" s="12"/>
      <c r="X128" s="12"/>
      <c r="Y128" s="12"/>
      <c r="Z128" s="12"/>
      <c r="AA128" s="12"/>
      <c r="AB128" s="12"/>
      <c r="AC128" s="12"/>
      <c r="AD128" s="12"/>
      <c r="AE128" s="12"/>
      <c r="AR128" s="219" t="s">
        <v>137</v>
      </c>
      <c r="AT128" s="220" t="s">
        <v>72</v>
      </c>
      <c r="AU128" s="220" t="s">
        <v>81</v>
      </c>
      <c r="AY128" s="219" t="s">
        <v>266</v>
      </c>
      <c r="BK128" s="221">
        <f>SUM(BK129:BK138)</f>
        <v>0</v>
      </c>
    </row>
    <row r="129" s="2" customFormat="1" ht="24.15" customHeight="1">
      <c r="A129" s="35"/>
      <c r="B129" s="36"/>
      <c r="C129" s="222" t="s">
        <v>81</v>
      </c>
      <c r="D129" s="222" t="s">
        <v>269</v>
      </c>
      <c r="E129" s="223" t="s">
        <v>2059</v>
      </c>
      <c r="F129" s="224" t="s">
        <v>2060</v>
      </c>
      <c r="G129" s="225" t="s">
        <v>279</v>
      </c>
      <c r="H129" s="226">
        <v>40</v>
      </c>
      <c r="I129" s="227"/>
      <c r="J129" s="228">
        <f>ROUND(I129*H129,2)</f>
        <v>0</v>
      </c>
      <c r="K129" s="224" t="s">
        <v>878</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387</v>
      </c>
      <c r="AT129" s="233" t="s">
        <v>269</v>
      </c>
      <c r="AU129" s="233" t="s">
        <v>83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387</v>
      </c>
      <c r="BM129" s="233" t="s">
        <v>2317</v>
      </c>
    </row>
    <row r="130" s="2" customFormat="1">
      <c r="A130" s="35"/>
      <c r="B130" s="36"/>
      <c r="C130" s="37"/>
      <c r="D130" s="252" t="s">
        <v>880</v>
      </c>
      <c r="E130" s="37"/>
      <c r="F130" s="253" t="s">
        <v>2062</v>
      </c>
      <c r="G130" s="37"/>
      <c r="H130" s="37"/>
      <c r="I130" s="237"/>
      <c r="J130" s="37"/>
      <c r="K130" s="37"/>
      <c r="L130" s="41"/>
      <c r="M130" s="238"/>
      <c r="N130" s="239"/>
      <c r="O130" s="88"/>
      <c r="P130" s="88"/>
      <c r="Q130" s="88"/>
      <c r="R130" s="88"/>
      <c r="S130" s="88"/>
      <c r="T130" s="89"/>
      <c r="U130" s="35"/>
      <c r="V130" s="35"/>
      <c r="W130" s="35"/>
      <c r="X130" s="35"/>
      <c r="Y130" s="35"/>
      <c r="Z130" s="35"/>
      <c r="AA130" s="35"/>
      <c r="AB130" s="35"/>
      <c r="AC130" s="35"/>
      <c r="AD130" s="35"/>
      <c r="AE130" s="35"/>
      <c r="AT130" s="14" t="s">
        <v>880</v>
      </c>
      <c r="AU130" s="14" t="s">
        <v>83</v>
      </c>
    </row>
    <row r="131" s="2" customFormat="1" ht="24.15" customHeight="1">
      <c r="A131" s="35"/>
      <c r="B131" s="36"/>
      <c r="C131" s="222" t="s">
        <v>83</v>
      </c>
      <c r="D131" s="222" t="s">
        <v>269</v>
      </c>
      <c r="E131" s="223" t="s">
        <v>2063</v>
      </c>
      <c r="F131" s="224" t="s">
        <v>2064</v>
      </c>
      <c r="G131" s="225" t="s">
        <v>279</v>
      </c>
      <c r="H131" s="226">
        <v>40</v>
      </c>
      <c r="I131" s="227"/>
      <c r="J131" s="228">
        <f>ROUND(I131*H131,2)</f>
        <v>0</v>
      </c>
      <c r="K131" s="224" t="s">
        <v>878</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387</v>
      </c>
      <c r="AT131" s="233" t="s">
        <v>269</v>
      </c>
      <c r="AU131" s="233" t="s">
        <v>83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387</v>
      </c>
      <c r="BM131" s="233" t="s">
        <v>2318</v>
      </c>
    </row>
    <row r="132" s="2" customFormat="1">
      <c r="A132" s="35"/>
      <c r="B132" s="36"/>
      <c r="C132" s="37"/>
      <c r="D132" s="252" t="s">
        <v>880</v>
      </c>
      <c r="E132" s="37"/>
      <c r="F132" s="253" t="s">
        <v>2066</v>
      </c>
      <c r="G132" s="37"/>
      <c r="H132" s="37"/>
      <c r="I132" s="237"/>
      <c r="J132" s="37"/>
      <c r="K132" s="37"/>
      <c r="L132" s="41"/>
      <c r="M132" s="238"/>
      <c r="N132" s="239"/>
      <c r="O132" s="88"/>
      <c r="P132" s="88"/>
      <c r="Q132" s="88"/>
      <c r="R132" s="88"/>
      <c r="S132" s="88"/>
      <c r="T132" s="89"/>
      <c r="U132" s="35"/>
      <c r="V132" s="35"/>
      <c r="W132" s="35"/>
      <c r="X132" s="35"/>
      <c r="Y132" s="35"/>
      <c r="Z132" s="35"/>
      <c r="AA132" s="35"/>
      <c r="AB132" s="35"/>
      <c r="AC132" s="35"/>
      <c r="AD132" s="35"/>
      <c r="AE132" s="35"/>
      <c r="AT132" s="14" t="s">
        <v>880</v>
      </c>
      <c r="AU132" s="14" t="s">
        <v>83</v>
      </c>
    </row>
    <row r="133" s="2" customFormat="1" ht="37.8" customHeight="1">
      <c r="A133" s="35"/>
      <c r="B133" s="36"/>
      <c r="C133" s="222" t="s">
        <v>137</v>
      </c>
      <c r="D133" s="222" t="s">
        <v>269</v>
      </c>
      <c r="E133" s="223" t="s">
        <v>2067</v>
      </c>
      <c r="F133" s="224" t="s">
        <v>2068</v>
      </c>
      <c r="G133" s="225" t="s">
        <v>279</v>
      </c>
      <c r="H133" s="226">
        <v>16</v>
      </c>
      <c r="I133" s="227"/>
      <c r="J133" s="228">
        <f>ROUND(I133*H133,2)</f>
        <v>0</v>
      </c>
      <c r="K133" s="224" t="s">
        <v>878</v>
      </c>
      <c r="L133" s="41"/>
      <c r="M133" s="229" t="s">
        <v>1</v>
      </c>
      <c r="N133" s="230" t="s">
        <v>38</v>
      </c>
      <c r="O133" s="88"/>
      <c r="P133" s="231">
        <f>O133*H133</f>
        <v>0</v>
      </c>
      <c r="Q133" s="231">
        <v>0.0036600000000000001</v>
      </c>
      <c r="R133" s="231">
        <f>Q133*H133</f>
        <v>0.058560000000000001</v>
      </c>
      <c r="S133" s="231">
        <v>0</v>
      </c>
      <c r="T133" s="232">
        <f>S133*H133</f>
        <v>0</v>
      </c>
      <c r="U133" s="35"/>
      <c r="V133" s="35"/>
      <c r="W133" s="35"/>
      <c r="X133" s="35"/>
      <c r="Y133" s="35"/>
      <c r="Z133" s="35"/>
      <c r="AA133" s="35"/>
      <c r="AB133" s="35"/>
      <c r="AC133" s="35"/>
      <c r="AD133" s="35"/>
      <c r="AE133" s="35"/>
      <c r="AR133" s="233" t="s">
        <v>387</v>
      </c>
      <c r="AT133" s="233" t="s">
        <v>269</v>
      </c>
      <c r="AU133" s="233" t="s">
        <v>83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387</v>
      </c>
      <c r="BM133" s="233" t="s">
        <v>2319</v>
      </c>
    </row>
    <row r="134" s="2" customFormat="1">
      <c r="A134" s="35"/>
      <c r="B134" s="36"/>
      <c r="C134" s="37"/>
      <c r="D134" s="252" t="s">
        <v>880</v>
      </c>
      <c r="E134" s="37"/>
      <c r="F134" s="253" t="s">
        <v>2070</v>
      </c>
      <c r="G134" s="37"/>
      <c r="H134" s="37"/>
      <c r="I134" s="237"/>
      <c r="J134" s="37"/>
      <c r="K134" s="37"/>
      <c r="L134" s="41"/>
      <c r="M134" s="238"/>
      <c r="N134" s="239"/>
      <c r="O134" s="88"/>
      <c r="P134" s="88"/>
      <c r="Q134" s="88"/>
      <c r="R134" s="88"/>
      <c r="S134" s="88"/>
      <c r="T134" s="89"/>
      <c r="U134" s="35"/>
      <c r="V134" s="35"/>
      <c r="W134" s="35"/>
      <c r="X134" s="35"/>
      <c r="Y134" s="35"/>
      <c r="Z134" s="35"/>
      <c r="AA134" s="35"/>
      <c r="AB134" s="35"/>
      <c r="AC134" s="35"/>
      <c r="AD134" s="35"/>
      <c r="AE134" s="35"/>
      <c r="AT134" s="14" t="s">
        <v>880</v>
      </c>
      <c r="AU134" s="14" t="s">
        <v>83</v>
      </c>
    </row>
    <row r="135" s="2" customFormat="1" ht="24.15" customHeight="1">
      <c r="A135" s="35"/>
      <c r="B135" s="36"/>
      <c r="C135" s="222" t="s">
        <v>274</v>
      </c>
      <c r="D135" s="222" t="s">
        <v>269</v>
      </c>
      <c r="E135" s="223" t="s">
        <v>2071</v>
      </c>
      <c r="F135" s="224" t="s">
        <v>2072</v>
      </c>
      <c r="G135" s="225" t="s">
        <v>272</v>
      </c>
      <c r="H135" s="226">
        <v>7</v>
      </c>
      <c r="I135" s="227"/>
      <c r="J135" s="228">
        <f>ROUND(I135*H135,2)</f>
        <v>0</v>
      </c>
      <c r="K135" s="224" t="s">
        <v>878</v>
      </c>
      <c r="L135" s="41"/>
      <c r="M135" s="229" t="s">
        <v>1</v>
      </c>
      <c r="N135" s="230"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387</v>
      </c>
      <c r="AT135" s="233" t="s">
        <v>269</v>
      </c>
      <c r="AU135" s="233" t="s">
        <v>83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387</v>
      </c>
      <c r="BM135" s="233" t="s">
        <v>2320</v>
      </c>
    </row>
    <row r="136" s="2" customFormat="1">
      <c r="A136" s="35"/>
      <c r="B136" s="36"/>
      <c r="C136" s="37"/>
      <c r="D136" s="252" t="s">
        <v>880</v>
      </c>
      <c r="E136" s="37"/>
      <c r="F136" s="253" t="s">
        <v>2074</v>
      </c>
      <c r="G136" s="37"/>
      <c r="H136" s="37"/>
      <c r="I136" s="237"/>
      <c r="J136" s="37"/>
      <c r="K136" s="37"/>
      <c r="L136" s="41"/>
      <c r="M136" s="238"/>
      <c r="N136" s="239"/>
      <c r="O136" s="88"/>
      <c r="P136" s="88"/>
      <c r="Q136" s="88"/>
      <c r="R136" s="88"/>
      <c r="S136" s="88"/>
      <c r="T136" s="89"/>
      <c r="U136" s="35"/>
      <c r="V136" s="35"/>
      <c r="W136" s="35"/>
      <c r="X136" s="35"/>
      <c r="Y136" s="35"/>
      <c r="Z136" s="35"/>
      <c r="AA136" s="35"/>
      <c r="AB136" s="35"/>
      <c r="AC136" s="35"/>
      <c r="AD136" s="35"/>
      <c r="AE136" s="35"/>
      <c r="AT136" s="14" t="s">
        <v>880</v>
      </c>
      <c r="AU136" s="14" t="s">
        <v>83</v>
      </c>
    </row>
    <row r="137" s="2" customFormat="1" ht="24.15" customHeight="1">
      <c r="A137" s="35"/>
      <c r="B137" s="36"/>
      <c r="C137" s="222" t="s">
        <v>267</v>
      </c>
      <c r="D137" s="222" t="s">
        <v>269</v>
      </c>
      <c r="E137" s="223" t="s">
        <v>2075</v>
      </c>
      <c r="F137" s="224" t="s">
        <v>2076</v>
      </c>
      <c r="G137" s="225" t="s">
        <v>272</v>
      </c>
      <c r="H137" s="226">
        <v>7</v>
      </c>
      <c r="I137" s="227"/>
      <c r="J137" s="228">
        <f>ROUND(I137*H137,2)</f>
        <v>0</v>
      </c>
      <c r="K137" s="224" t="s">
        <v>878</v>
      </c>
      <c r="L137" s="41"/>
      <c r="M137" s="229" t="s">
        <v>1</v>
      </c>
      <c r="N137" s="230"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387</v>
      </c>
      <c r="AT137" s="233" t="s">
        <v>269</v>
      </c>
      <c r="AU137" s="233" t="s">
        <v>83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387</v>
      </c>
      <c r="BM137" s="233" t="s">
        <v>2321</v>
      </c>
    </row>
    <row r="138" s="2" customFormat="1">
      <c r="A138" s="35"/>
      <c r="B138" s="36"/>
      <c r="C138" s="37"/>
      <c r="D138" s="252" t="s">
        <v>880</v>
      </c>
      <c r="E138" s="37"/>
      <c r="F138" s="253" t="s">
        <v>2078</v>
      </c>
      <c r="G138" s="37"/>
      <c r="H138" s="37"/>
      <c r="I138" s="237"/>
      <c r="J138" s="37"/>
      <c r="K138" s="37"/>
      <c r="L138" s="41"/>
      <c r="M138" s="254"/>
      <c r="N138" s="255"/>
      <c r="O138" s="256"/>
      <c r="P138" s="256"/>
      <c r="Q138" s="256"/>
      <c r="R138" s="256"/>
      <c r="S138" s="256"/>
      <c r="T138" s="257"/>
      <c r="U138" s="35"/>
      <c r="V138" s="35"/>
      <c r="W138" s="35"/>
      <c r="X138" s="35"/>
      <c r="Y138" s="35"/>
      <c r="Z138" s="35"/>
      <c r="AA138" s="35"/>
      <c r="AB138" s="35"/>
      <c r="AC138" s="35"/>
      <c r="AD138" s="35"/>
      <c r="AE138" s="35"/>
      <c r="AT138" s="14" t="s">
        <v>880</v>
      </c>
      <c r="AU138" s="14" t="s">
        <v>83</v>
      </c>
    </row>
    <row r="139" s="2" customFormat="1" ht="6.96" customHeight="1">
      <c r="A139" s="35"/>
      <c r="B139" s="63"/>
      <c r="C139" s="64"/>
      <c r="D139" s="64"/>
      <c r="E139" s="64"/>
      <c r="F139" s="64"/>
      <c r="G139" s="64"/>
      <c r="H139" s="64"/>
      <c r="I139" s="64"/>
      <c r="J139" s="64"/>
      <c r="K139" s="64"/>
      <c r="L139" s="41"/>
      <c r="M139" s="35"/>
      <c r="O139" s="35"/>
      <c r="P139" s="35"/>
      <c r="Q139" s="35"/>
      <c r="R139" s="35"/>
      <c r="S139" s="35"/>
      <c r="T139" s="35"/>
      <c r="U139" s="35"/>
      <c r="V139" s="35"/>
      <c r="W139" s="35"/>
      <c r="X139" s="35"/>
      <c r="Y139" s="35"/>
      <c r="Z139" s="35"/>
      <c r="AA139" s="35"/>
      <c r="AB139" s="35"/>
      <c r="AC139" s="35"/>
      <c r="AD139" s="35"/>
      <c r="AE139" s="35"/>
    </row>
  </sheetData>
  <sheetProtection sheet="1" autoFilter="0" formatColumns="0" formatRows="0" objects="1" scenarios="1" spinCount="100000" saltValue="zKo91bmralnIR8BSMNoSch7qNK0U1vNiOIy8gcdVpfR1lfbDZLXGpEEpgRPVBPXaqKEPHl888o+aTKdbwiCFjA==" hashValue="Ql1WhfIn7mBZwlXDoplKUS2QlxuqQK0Xhxm7KafF7IoDh+c25JCoyiX89sW2oIEEf+nYe8OUGdi/GTBrkqolAg==" algorithmName="SHA-512" password="CC35"/>
  <autoFilter ref="C125:K138"/>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hyperlinks>
    <hyperlink ref="F130" r:id="rId1" display="https://podminky.urs.cz/item/CS_URS_2024_02/460161282"/>
    <hyperlink ref="F132" r:id="rId2" display="https://podminky.urs.cz/item/CS_URS_2024_02/460431292"/>
    <hyperlink ref="F134" r:id="rId3" display="https://podminky.urs.cz/item/CS_URS_2024_02/460631214"/>
    <hyperlink ref="F136" r:id="rId4" display="https://podminky.urs.cz/item/CS_URS_2024_02/460632112"/>
    <hyperlink ref="F138" r:id="rId5" display="https://podminky.urs.cz/item/CS_URS_2024_02/460632212"/>
  </hyperlinks>
  <pageMargins left="0.39375" right="0.39375" top="0.39375" bottom="0.39375" header="0" footer="0"/>
  <pageSetup paperSize="9" orientation="portrait" blackAndWhite="1" fitToHeight="100"/>
  <headerFooter>
    <oddFooter>&amp;CStrana &amp;P z &amp;N</oddFooter>
  </headerFooter>
  <drawing r:id="rId6"/>
</worksheet>
</file>

<file path=xl/worksheets/sheet2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168</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2287</v>
      </c>
      <c r="F9" s="1"/>
      <c r="G9" s="1"/>
      <c r="H9" s="1"/>
      <c r="L9" s="17"/>
    </row>
    <row r="10" s="1" customFormat="1" ht="12" customHeight="1">
      <c r="B10" s="17"/>
      <c r="D10" s="148" t="s">
        <v>1615</v>
      </c>
      <c r="L10" s="17"/>
    </row>
    <row r="11" s="2" customFormat="1" ht="16.5" customHeight="1">
      <c r="A11" s="35"/>
      <c r="B11" s="41"/>
      <c r="C11" s="35"/>
      <c r="D11" s="35"/>
      <c r="E11" s="160" t="s">
        <v>2322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1964</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2189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2290</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1967</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ROUND((SUM(BE124:BE160)),  2)</f>
        <v>0</v>
      </c>
      <c r="G37" s="35"/>
      <c r="H37" s="35"/>
      <c r="I37" s="162">
        <v>0.20999999999999999</v>
      </c>
      <c r="J37" s="161">
        <f>ROUND(((SUM(BE124:BE160))*I37),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ROUND((SUM(BF124:BF160)),  2)</f>
        <v>0</v>
      </c>
      <c r="G38" s="35"/>
      <c r="H38" s="35"/>
      <c r="I38" s="162">
        <v>0.12</v>
      </c>
      <c r="J38" s="161">
        <f>ROUND(((SUM(BF124:BF160))*I38),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ROUND((SUM(BG124:BG160)),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ROUND((SUM(BH124:BH160)),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ROUND((SUM(BI124:BI160)),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2287</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2322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1964</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Zámrsk - Uhersko</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2287</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63" t="s">
        <v>2322</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1964</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UOŽI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Zámrsk - Uhersko</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SUM(P125:P160)</f>
        <v>0</v>
      </c>
      <c r="Q124" s="101"/>
      <c r="R124" s="205">
        <f>SUM(R125:R160)</f>
        <v>0</v>
      </c>
      <c r="S124" s="101"/>
      <c r="T124" s="206">
        <f>SUM(T125:T160)</f>
        <v>0</v>
      </c>
      <c r="U124" s="35"/>
      <c r="V124" s="35"/>
      <c r="W124" s="35"/>
      <c r="X124" s="35"/>
      <c r="Y124" s="35"/>
      <c r="Z124" s="35"/>
      <c r="AA124" s="35"/>
      <c r="AB124" s="35"/>
      <c r="AC124" s="35"/>
      <c r="AD124" s="35"/>
      <c r="AE124" s="35"/>
      <c r="AT124" s="14" t="s">
        <v>72</v>
      </c>
      <c r="AU124" s="14" t="s">
        <v>246</v>
      </c>
      <c r="BK124" s="207">
        <f>SUM(BK125:BK160)</f>
        <v>0</v>
      </c>
    </row>
    <row r="125" s="2" customFormat="1" ht="16.5" customHeight="1">
      <c r="A125" s="35"/>
      <c r="B125" s="36"/>
      <c r="C125" s="222" t="s">
        <v>332</v>
      </c>
      <c r="D125" s="222" t="s">
        <v>269</v>
      </c>
      <c r="E125" s="223" t="s">
        <v>2080</v>
      </c>
      <c r="F125" s="224" t="s">
        <v>2081</v>
      </c>
      <c r="G125" s="225" t="s">
        <v>2082</v>
      </c>
      <c r="H125" s="226">
        <v>880</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2323</v>
      </c>
    </row>
    <row r="126" s="2" customFormat="1">
      <c r="A126" s="35"/>
      <c r="B126" s="36"/>
      <c r="C126" s="37"/>
      <c r="D126" s="235" t="s">
        <v>275</v>
      </c>
      <c r="E126" s="37"/>
      <c r="F126" s="236" t="s">
        <v>2084</v>
      </c>
      <c r="G126" s="37"/>
      <c r="H126" s="37"/>
      <c r="I126" s="237"/>
      <c r="J126" s="37"/>
      <c r="K126" s="37"/>
      <c r="L126" s="41"/>
      <c r="M126" s="238"/>
      <c r="N126" s="239"/>
      <c r="O126" s="88"/>
      <c r="P126" s="88"/>
      <c r="Q126" s="88"/>
      <c r="R126" s="88"/>
      <c r="S126" s="88"/>
      <c r="T126" s="89"/>
      <c r="U126" s="35"/>
      <c r="V126" s="35"/>
      <c r="W126" s="35"/>
      <c r="X126" s="35"/>
      <c r="Y126" s="35"/>
      <c r="Z126" s="35"/>
      <c r="AA126" s="35"/>
      <c r="AB126" s="35"/>
      <c r="AC126" s="35"/>
      <c r="AD126" s="35"/>
      <c r="AE126" s="35"/>
      <c r="AT126" s="14" t="s">
        <v>275</v>
      </c>
      <c r="AU126" s="14" t="s">
        <v>73</v>
      </c>
    </row>
    <row r="127" s="2" customFormat="1" ht="16.5" customHeight="1">
      <c r="A127" s="35"/>
      <c r="B127" s="36"/>
      <c r="C127" s="222" t="s">
        <v>402</v>
      </c>
      <c r="D127" s="222" t="s">
        <v>269</v>
      </c>
      <c r="E127" s="223" t="s">
        <v>2085</v>
      </c>
      <c r="F127" s="224" t="s">
        <v>2086</v>
      </c>
      <c r="G127" s="225" t="s">
        <v>2082</v>
      </c>
      <c r="H127" s="226">
        <v>1950</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81</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2324</v>
      </c>
    </row>
    <row r="128" s="2" customFormat="1">
      <c r="A128" s="35"/>
      <c r="B128" s="36"/>
      <c r="C128" s="37"/>
      <c r="D128" s="235" t="s">
        <v>275</v>
      </c>
      <c r="E128" s="37"/>
      <c r="F128" s="236" t="s">
        <v>2325</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275</v>
      </c>
      <c r="AU128" s="14" t="s">
        <v>73</v>
      </c>
    </row>
    <row r="129" s="2" customFormat="1" ht="16.5" customHeight="1">
      <c r="A129" s="35"/>
      <c r="B129" s="36"/>
      <c r="C129" s="222" t="s">
        <v>267</v>
      </c>
      <c r="D129" s="222" t="s">
        <v>269</v>
      </c>
      <c r="E129" s="223" t="s">
        <v>2089</v>
      </c>
      <c r="F129" s="224" t="s">
        <v>2090</v>
      </c>
      <c r="G129" s="225" t="s">
        <v>272</v>
      </c>
      <c r="H129" s="226">
        <v>65</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81</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2326</v>
      </c>
    </row>
    <row r="130" s="2" customFormat="1" ht="21.75" customHeight="1">
      <c r="A130" s="35"/>
      <c r="B130" s="36"/>
      <c r="C130" s="240" t="s">
        <v>283</v>
      </c>
      <c r="D130" s="240" t="s">
        <v>329</v>
      </c>
      <c r="E130" s="241" t="s">
        <v>2092</v>
      </c>
      <c r="F130" s="242" t="s">
        <v>2093</v>
      </c>
      <c r="G130" s="243" t="s">
        <v>272</v>
      </c>
      <c r="H130" s="244">
        <v>2</v>
      </c>
      <c r="I130" s="245"/>
      <c r="J130" s="246">
        <f>ROUND(I130*H130,2)</f>
        <v>0</v>
      </c>
      <c r="K130" s="242" t="s">
        <v>273</v>
      </c>
      <c r="L130" s="247"/>
      <c r="M130" s="248" t="s">
        <v>1</v>
      </c>
      <c r="N130" s="249"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83</v>
      </c>
      <c r="AT130" s="233" t="s">
        <v>329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2327</v>
      </c>
    </row>
    <row r="131" s="2" customFormat="1" ht="16.5" customHeight="1">
      <c r="A131" s="35"/>
      <c r="B131" s="36"/>
      <c r="C131" s="222" t="s">
        <v>274</v>
      </c>
      <c r="D131" s="222" t="s">
        <v>269</v>
      </c>
      <c r="E131" s="223" t="s">
        <v>2095</v>
      </c>
      <c r="F131" s="224" t="s">
        <v>2096</v>
      </c>
      <c r="G131" s="225" t="s">
        <v>272</v>
      </c>
      <c r="H131" s="226">
        <v>160</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81</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2328</v>
      </c>
    </row>
    <row r="132" s="2" customFormat="1" ht="24.15" customHeight="1">
      <c r="A132" s="35"/>
      <c r="B132" s="36"/>
      <c r="C132" s="240" t="s">
        <v>321</v>
      </c>
      <c r="D132" s="240" t="s">
        <v>329</v>
      </c>
      <c r="E132" s="241" t="s">
        <v>2131</v>
      </c>
      <c r="F132" s="242" t="s">
        <v>2132</v>
      </c>
      <c r="G132" s="243" t="s">
        <v>272</v>
      </c>
      <c r="H132" s="244">
        <v>4</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83</v>
      </c>
      <c r="AT132" s="233" t="s">
        <v>329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2329</v>
      </c>
    </row>
    <row r="133" s="2" customFormat="1" ht="16.5" customHeight="1">
      <c r="A133" s="35"/>
      <c r="B133" s="36"/>
      <c r="C133" s="222" t="s">
        <v>137</v>
      </c>
      <c r="D133" s="222" t="s">
        <v>269</v>
      </c>
      <c r="E133" s="223" t="s">
        <v>2098</v>
      </c>
      <c r="F133" s="224" t="s">
        <v>2099</v>
      </c>
      <c r="G133" s="225" t="s">
        <v>272</v>
      </c>
      <c r="H133" s="226">
        <v>2</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81</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2330</v>
      </c>
    </row>
    <row r="134" s="2" customFormat="1" ht="16.5" customHeight="1">
      <c r="A134" s="35"/>
      <c r="B134" s="36"/>
      <c r="C134" s="222" t="s">
        <v>917</v>
      </c>
      <c r="D134" s="222" t="s">
        <v>269</v>
      </c>
      <c r="E134" s="223" t="s">
        <v>2101</v>
      </c>
      <c r="F134" s="224" t="s">
        <v>2102</v>
      </c>
      <c r="G134" s="225" t="s">
        <v>272</v>
      </c>
      <c r="H134" s="226">
        <v>2</v>
      </c>
      <c r="I134" s="227"/>
      <c r="J134" s="228">
        <f>ROUND(I134*H134,2)</f>
        <v>0</v>
      </c>
      <c r="K134" s="224" t="s">
        <v>273</v>
      </c>
      <c r="L134" s="41"/>
      <c r="M134" s="229" t="s">
        <v>1</v>
      </c>
      <c r="N134" s="230"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81</v>
      </c>
      <c r="AT134" s="233" t="s">
        <v>269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2331</v>
      </c>
    </row>
    <row r="135" s="2" customFormat="1" ht="16.5" customHeight="1">
      <c r="A135" s="35"/>
      <c r="B135" s="36"/>
      <c r="C135" s="222" t="s">
        <v>286</v>
      </c>
      <c r="D135" s="222" t="s">
        <v>269</v>
      </c>
      <c r="E135" s="223" t="s">
        <v>2104</v>
      </c>
      <c r="F135" s="224" t="s">
        <v>2105</v>
      </c>
      <c r="G135" s="225" t="s">
        <v>272</v>
      </c>
      <c r="H135" s="226">
        <v>2</v>
      </c>
      <c r="I135" s="227"/>
      <c r="J135" s="228">
        <f>ROUND(I135*H135,2)</f>
        <v>0</v>
      </c>
      <c r="K135" s="224" t="s">
        <v>273</v>
      </c>
      <c r="L135" s="41"/>
      <c r="M135" s="229" t="s">
        <v>1</v>
      </c>
      <c r="N135" s="230"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81</v>
      </c>
      <c r="AT135" s="233" t="s">
        <v>269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2332</v>
      </c>
    </row>
    <row r="136" s="2" customFormat="1" ht="24.15" customHeight="1">
      <c r="A136" s="35"/>
      <c r="B136" s="36"/>
      <c r="C136" s="240" t="s">
        <v>299</v>
      </c>
      <c r="D136" s="240" t="s">
        <v>329</v>
      </c>
      <c r="E136" s="241" t="s">
        <v>2107</v>
      </c>
      <c r="F136" s="242" t="s">
        <v>2108</v>
      </c>
      <c r="G136" s="243" t="s">
        <v>272</v>
      </c>
      <c r="H136" s="244">
        <v>2</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2333</v>
      </c>
    </row>
    <row r="137" s="2" customFormat="1" ht="24.15" customHeight="1">
      <c r="A137" s="35"/>
      <c r="B137" s="36"/>
      <c r="C137" s="240" t="s">
        <v>918</v>
      </c>
      <c r="D137" s="240" t="s">
        <v>329</v>
      </c>
      <c r="E137" s="241" t="s">
        <v>2128</v>
      </c>
      <c r="F137" s="242" t="s">
        <v>2129</v>
      </c>
      <c r="G137" s="243" t="s">
        <v>272</v>
      </c>
      <c r="H137" s="244">
        <v>4</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2334</v>
      </c>
    </row>
    <row r="138" s="2" customFormat="1" ht="24.15" customHeight="1">
      <c r="A138" s="35"/>
      <c r="B138" s="36"/>
      <c r="C138" s="240" t="s">
        <v>290</v>
      </c>
      <c r="D138" s="240" t="s">
        <v>329</v>
      </c>
      <c r="E138" s="241" t="s">
        <v>2110</v>
      </c>
      <c r="F138" s="242" t="s">
        <v>2111</v>
      </c>
      <c r="G138" s="243" t="s">
        <v>272</v>
      </c>
      <c r="H138" s="244">
        <v>2</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2335</v>
      </c>
    </row>
    <row r="139" s="2" customFormat="1" ht="24.15" customHeight="1">
      <c r="A139" s="35"/>
      <c r="B139" s="36"/>
      <c r="C139" s="240" t="s">
        <v>309</v>
      </c>
      <c r="D139" s="240" t="s">
        <v>329</v>
      </c>
      <c r="E139" s="241" t="s">
        <v>2113</v>
      </c>
      <c r="F139" s="242" t="s">
        <v>2114</v>
      </c>
      <c r="G139" s="243" t="s">
        <v>272</v>
      </c>
      <c r="H139" s="244">
        <v>2</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2336</v>
      </c>
    </row>
    <row r="140" s="2" customFormat="1" ht="24.15" customHeight="1">
      <c r="A140" s="35"/>
      <c r="B140" s="36"/>
      <c r="C140" s="240" t="s">
        <v>8</v>
      </c>
      <c r="D140" s="240" t="s">
        <v>329</v>
      </c>
      <c r="E140" s="241" t="s">
        <v>2116</v>
      </c>
      <c r="F140" s="242" t="s">
        <v>2117</v>
      </c>
      <c r="G140" s="243" t="s">
        <v>272</v>
      </c>
      <c r="H140" s="244">
        <v>2</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329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2337</v>
      </c>
    </row>
    <row r="141" s="2" customFormat="1" ht="24.15" customHeight="1">
      <c r="A141" s="35"/>
      <c r="B141" s="36"/>
      <c r="C141" s="240" t="s">
        <v>316</v>
      </c>
      <c r="D141" s="240" t="s">
        <v>329</v>
      </c>
      <c r="E141" s="241" t="s">
        <v>2122</v>
      </c>
      <c r="F141" s="242" t="s">
        <v>2123</v>
      </c>
      <c r="G141" s="243" t="s">
        <v>272</v>
      </c>
      <c r="H141" s="244">
        <v>4</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329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2338</v>
      </c>
    </row>
    <row r="142" s="2" customFormat="1" ht="24.15" customHeight="1">
      <c r="A142" s="35"/>
      <c r="B142" s="36"/>
      <c r="C142" s="240" t="s">
        <v>297</v>
      </c>
      <c r="D142" s="240" t="s">
        <v>329</v>
      </c>
      <c r="E142" s="241" t="s">
        <v>2134</v>
      </c>
      <c r="F142" s="242" t="s">
        <v>2135</v>
      </c>
      <c r="G142" s="243" t="s">
        <v>272</v>
      </c>
      <c r="H142" s="244">
        <v>9</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329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2339</v>
      </c>
    </row>
    <row r="143" s="2" customFormat="1" ht="24.15" customHeight="1">
      <c r="A143" s="35"/>
      <c r="B143" s="36"/>
      <c r="C143" s="240" t="s">
        <v>328</v>
      </c>
      <c r="D143" s="240" t="s">
        <v>329</v>
      </c>
      <c r="E143" s="241" t="s">
        <v>2137</v>
      </c>
      <c r="F143" s="242" t="s">
        <v>2138</v>
      </c>
      <c r="G143" s="243" t="s">
        <v>272</v>
      </c>
      <c r="H143" s="244">
        <v>6</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2340</v>
      </c>
    </row>
    <row r="144" s="2" customFormat="1" ht="24.15" customHeight="1">
      <c r="A144" s="35"/>
      <c r="B144" s="36"/>
      <c r="C144" s="240" t="s">
        <v>334</v>
      </c>
      <c r="D144" s="240" t="s">
        <v>329</v>
      </c>
      <c r="E144" s="241" t="s">
        <v>2140</v>
      </c>
      <c r="F144" s="242" t="s">
        <v>2141</v>
      </c>
      <c r="G144" s="243" t="s">
        <v>272</v>
      </c>
      <c r="H144" s="244">
        <v>1</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329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2341</v>
      </c>
    </row>
    <row r="145" s="2" customFormat="1" ht="24.15" customHeight="1">
      <c r="A145" s="35"/>
      <c r="B145" s="36"/>
      <c r="C145" s="240" t="s">
        <v>407</v>
      </c>
      <c r="D145" s="240" t="s">
        <v>329</v>
      </c>
      <c r="E145" s="241" t="s">
        <v>2119</v>
      </c>
      <c r="F145" s="242" t="s">
        <v>2120</v>
      </c>
      <c r="G145" s="243" t="s">
        <v>272</v>
      </c>
      <c r="H145" s="244">
        <v>2</v>
      </c>
      <c r="I145" s="245"/>
      <c r="J145" s="246">
        <f>ROUND(I145*H145,2)</f>
        <v>0</v>
      </c>
      <c r="K145" s="242" t="s">
        <v>273</v>
      </c>
      <c r="L145" s="247"/>
      <c r="M145" s="248" t="s">
        <v>1</v>
      </c>
      <c r="N145" s="249"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83</v>
      </c>
      <c r="AT145" s="233" t="s">
        <v>329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2342</v>
      </c>
    </row>
    <row r="146" s="2" customFormat="1" ht="24.15" customHeight="1">
      <c r="A146" s="35"/>
      <c r="B146" s="36"/>
      <c r="C146" s="240" t="s">
        <v>307</v>
      </c>
      <c r="D146" s="240" t="s">
        <v>329</v>
      </c>
      <c r="E146" s="241" t="s">
        <v>2143</v>
      </c>
      <c r="F146" s="242" t="s">
        <v>2144</v>
      </c>
      <c r="G146" s="243" t="s">
        <v>272</v>
      </c>
      <c r="H146" s="244">
        <v>1</v>
      </c>
      <c r="I146" s="245"/>
      <c r="J146" s="246">
        <f>ROUND(I146*H146,2)</f>
        <v>0</v>
      </c>
      <c r="K146" s="242" t="s">
        <v>273</v>
      </c>
      <c r="L146" s="247"/>
      <c r="M146" s="248" t="s">
        <v>1</v>
      </c>
      <c r="N146" s="249"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83</v>
      </c>
      <c r="AT146" s="233" t="s">
        <v>329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2343</v>
      </c>
    </row>
    <row r="147" s="2" customFormat="1" ht="24.15" customHeight="1">
      <c r="A147" s="35"/>
      <c r="B147" s="36"/>
      <c r="C147" s="240" t="s">
        <v>7</v>
      </c>
      <c r="D147" s="240" t="s">
        <v>329</v>
      </c>
      <c r="E147" s="241" t="s">
        <v>2146</v>
      </c>
      <c r="F147" s="242" t="s">
        <v>2147</v>
      </c>
      <c r="G147" s="243" t="s">
        <v>272</v>
      </c>
      <c r="H147" s="244">
        <v>2</v>
      </c>
      <c r="I147" s="245"/>
      <c r="J147" s="246">
        <f>ROUND(I147*H147,2)</f>
        <v>0</v>
      </c>
      <c r="K147" s="242" t="s">
        <v>273</v>
      </c>
      <c r="L147" s="247"/>
      <c r="M147" s="248" t="s">
        <v>1</v>
      </c>
      <c r="N147" s="249"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83</v>
      </c>
      <c r="AT147" s="233" t="s">
        <v>329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2344</v>
      </c>
    </row>
    <row r="148" s="2" customFormat="1" ht="33" customHeight="1">
      <c r="A148" s="35"/>
      <c r="B148" s="36"/>
      <c r="C148" s="240" t="s">
        <v>310</v>
      </c>
      <c r="D148" s="240" t="s">
        <v>329</v>
      </c>
      <c r="E148" s="241" t="s">
        <v>2149</v>
      </c>
      <c r="F148" s="242" t="s">
        <v>2150</v>
      </c>
      <c r="G148" s="243" t="s">
        <v>272</v>
      </c>
      <c r="H148" s="244">
        <v>6</v>
      </c>
      <c r="I148" s="245"/>
      <c r="J148" s="246">
        <f>ROUND(I148*H148,2)</f>
        <v>0</v>
      </c>
      <c r="K148" s="242" t="s">
        <v>273</v>
      </c>
      <c r="L148" s="247"/>
      <c r="M148" s="248" t="s">
        <v>1</v>
      </c>
      <c r="N148" s="249"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83</v>
      </c>
      <c r="AT148" s="233" t="s">
        <v>329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2345</v>
      </c>
    </row>
    <row r="149" s="2" customFormat="1" ht="16.5" customHeight="1">
      <c r="A149" s="35"/>
      <c r="B149" s="36"/>
      <c r="C149" s="222" t="s">
        <v>83</v>
      </c>
      <c r="D149" s="222" t="s">
        <v>269</v>
      </c>
      <c r="E149" s="223" t="s">
        <v>2152</v>
      </c>
      <c r="F149" s="224" t="s">
        <v>2153</v>
      </c>
      <c r="G149" s="225" t="s">
        <v>272</v>
      </c>
      <c r="H149" s="226">
        <v>3</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81</v>
      </c>
      <c r="AT149" s="233" t="s">
        <v>269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2346</v>
      </c>
    </row>
    <row r="150" s="2" customFormat="1" ht="16.5" customHeight="1">
      <c r="A150" s="35"/>
      <c r="B150" s="36"/>
      <c r="C150" s="222" t="s">
        <v>81</v>
      </c>
      <c r="D150" s="222" t="s">
        <v>269</v>
      </c>
      <c r="E150" s="223" t="s">
        <v>2155</v>
      </c>
      <c r="F150" s="224" t="s">
        <v>2156</v>
      </c>
      <c r="G150" s="225" t="s">
        <v>272</v>
      </c>
      <c r="H150" s="226">
        <v>3</v>
      </c>
      <c r="I150" s="227"/>
      <c r="J150" s="228">
        <f>ROUND(I150*H150,2)</f>
        <v>0</v>
      </c>
      <c r="K150" s="224" t="s">
        <v>273</v>
      </c>
      <c r="L150" s="41"/>
      <c r="M150" s="229" t="s">
        <v>1</v>
      </c>
      <c r="N150" s="230"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81</v>
      </c>
      <c r="AT150" s="233" t="s">
        <v>269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2347</v>
      </c>
    </row>
    <row r="151" s="2" customFormat="1" ht="24.15" customHeight="1">
      <c r="A151" s="35"/>
      <c r="B151" s="36"/>
      <c r="C151" s="222" t="s">
        <v>347</v>
      </c>
      <c r="D151" s="222" t="s">
        <v>269</v>
      </c>
      <c r="E151" s="223" t="s">
        <v>2158</v>
      </c>
      <c r="F151" s="224" t="s">
        <v>2159</v>
      </c>
      <c r="G151" s="225" t="s">
        <v>272</v>
      </c>
      <c r="H151" s="226">
        <v>6</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81</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2348</v>
      </c>
    </row>
    <row r="152" s="2" customFormat="1" ht="24.15" customHeight="1">
      <c r="A152" s="35"/>
      <c r="B152" s="36"/>
      <c r="C152" s="240" t="s">
        <v>314</v>
      </c>
      <c r="D152" s="240" t="s">
        <v>329</v>
      </c>
      <c r="E152" s="241" t="s">
        <v>2161</v>
      </c>
      <c r="F152" s="242" t="s">
        <v>2162</v>
      </c>
      <c r="G152" s="243" t="s">
        <v>272</v>
      </c>
      <c r="H152" s="244">
        <v>4</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329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2349</v>
      </c>
    </row>
    <row r="153" s="2" customFormat="1" ht="24.15" customHeight="1">
      <c r="A153" s="35"/>
      <c r="B153" s="36"/>
      <c r="C153" s="240" t="s">
        <v>356</v>
      </c>
      <c r="D153" s="240" t="s">
        <v>329</v>
      </c>
      <c r="E153" s="241" t="s">
        <v>2164</v>
      </c>
      <c r="F153" s="242" t="s">
        <v>2165</v>
      </c>
      <c r="G153" s="243" t="s">
        <v>272</v>
      </c>
      <c r="H153" s="244">
        <v>16</v>
      </c>
      <c r="I153" s="245"/>
      <c r="J153" s="246">
        <f>ROUND(I153*H153,2)</f>
        <v>0</v>
      </c>
      <c r="K153" s="242" t="s">
        <v>273</v>
      </c>
      <c r="L153" s="247"/>
      <c r="M153" s="248" t="s">
        <v>1</v>
      </c>
      <c r="N153" s="249"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83</v>
      </c>
      <c r="AT153" s="233" t="s">
        <v>329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2350</v>
      </c>
    </row>
    <row r="154" s="2" customFormat="1" ht="21.75" customHeight="1">
      <c r="A154" s="35"/>
      <c r="B154" s="36"/>
      <c r="C154" s="222" t="s">
        <v>319</v>
      </c>
      <c r="D154" s="222" t="s">
        <v>269</v>
      </c>
      <c r="E154" s="223" t="s">
        <v>2167</v>
      </c>
      <c r="F154" s="224" t="s">
        <v>2168</v>
      </c>
      <c r="G154" s="225" t="s">
        <v>272</v>
      </c>
      <c r="H154" s="226">
        <v>2</v>
      </c>
      <c r="I154" s="227"/>
      <c r="J154" s="228">
        <f>ROUND(I154*H154,2)</f>
        <v>0</v>
      </c>
      <c r="K154" s="224" t="s">
        <v>273</v>
      </c>
      <c r="L154" s="41"/>
      <c r="M154" s="229" t="s">
        <v>1</v>
      </c>
      <c r="N154" s="230"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81</v>
      </c>
      <c r="AT154" s="233" t="s">
        <v>269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2351</v>
      </c>
    </row>
    <row r="155" s="2" customFormat="1" ht="37.8" customHeight="1">
      <c r="A155" s="35"/>
      <c r="B155" s="36"/>
      <c r="C155" s="222" t="s">
        <v>365</v>
      </c>
      <c r="D155" s="222" t="s">
        <v>269</v>
      </c>
      <c r="E155" s="223" t="s">
        <v>2170</v>
      </c>
      <c r="F155" s="224" t="s">
        <v>2171</v>
      </c>
      <c r="G155" s="225" t="s">
        <v>272</v>
      </c>
      <c r="H155" s="226">
        <v>4</v>
      </c>
      <c r="I155" s="227"/>
      <c r="J155" s="228">
        <f>ROUND(I155*H155,2)</f>
        <v>0</v>
      </c>
      <c r="K155" s="224" t="s">
        <v>273</v>
      </c>
      <c r="L155" s="41"/>
      <c r="M155" s="229" t="s">
        <v>1</v>
      </c>
      <c r="N155" s="230"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81</v>
      </c>
      <c r="AT155" s="233" t="s">
        <v>269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2352</v>
      </c>
    </row>
    <row r="156" s="2" customFormat="1" ht="24.15" customHeight="1">
      <c r="A156" s="35"/>
      <c r="B156" s="36"/>
      <c r="C156" s="222" t="s">
        <v>370</v>
      </c>
      <c r="D156" s="222" t="s">
        <v>269</v>
      </c>
      <c r="E156" s="223" t="s">
        <v>2173</v>
      </c>
      <c r="F156" s="224" t="s">
        <v>2174</v>
      </c>
      <c r="G156" s="225" t="s">
        <v>272</v>
      </c>
      <c r="H156" s="226">
        <v>1</v>
      </c>
      <c r="I156" s="227"/>
      <c r="J156" s="228">
        <f>ROUND(I156*H156,2)</f>
        <v>0</v>
      </c>
      <c r="K156" s="224" t="s">
        <v>273</v>
      </c>
      <c r="L156" s="41"/>
      <c r="M156" s="229" t="s">
        <v>1</v>
      </c>
      <c r="N156" s="230" t="s">
        <v>38</v>
      </c>
      <c r="O156" s="88"/>
      <c r="P156" s="231">
        <f>O156*H156</f>
        <v>0</v>
      </c>
      <c r="Q156" s="231">
        <v>0</v>
      </c>
      <c r="R156" s="231">
        <f>Q156*H156</f>
        <v>0</v>
      </c>
      <c r="S156" s="231">
        <v>0</v>
      </c>
      <c r="T156" s="232">
        <f>S156*H156</f>
        <v>0</v>
      </c>
      <c r="U156" s="35"/>
      <c r="V156" s="35"/>
      <c r="W156" s="35"/>
      <c r="X156" s="35"/>
      <c r="Y156" s="35"/>
      <c r="Z156" s="35"/>
      <c r="AA156" s="35"/>
      <c r="AB156" s="35"/>
      <c r="AC156" s="35"/>
      <c r="AD156" s="35"/>
      <c r="AE156" s="35"/>
      <c r="AR156" s="233" t="s">
        <v>81</v>
      </c>
      <c r="AT156" s="233" t="s">
        <v>269</v>
      </c>
      <c r="AU156" s="233" t="s">
        <v>73</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81</v>
      </c>
      <c r="BM156" s="233" t="s">
        <v>2353</v>
      </c>
    </row>
    <row r="157" s="2" customFormat="1" ht="37.8" customHeight="1">
      <c r="A157" s="35"/>
      <c r="B157" s="36"/>
      <c r="C157" s="222" t="s">
        <v>375</v>
      </c>
      <c r="D157" s="222" t="s">
        <v>269</v>
      </c>
      <c r="E157" s="223" t="s">
        <v>2176</v>
      </c>
      <c r="F157" s="224" t="s">
        <v>2177</v>
      </c>
      <c r="G157" s="225" t="s">
        <v>272</v>
      </c>
      <c r="H157" s="226">
        <v>5</v>
      </c>
      <c r="I157" s="227"/>
      <c r="J157" s="228">
        <f>ROUND(I157*H157,2)</f>
        <v>0</v>
      </c>
      <c r="K157" s="224" t="s">
        <v>273</v>
      </c>
      <c r="L157" s="41"/>
      <c r="M157" s="229" t="s">
        <v>1</v>
      </c>
      <c r="N157" s="230" t="s">
        <v>38</v>
      </c>
      <c r="O157" s="88"/>
      <c r="P157" s="231">
        <f>O157*H157</f>
        <v>0</v>
      </c>
      <c r="Q157" s="231">
        <v>0</v>
      </c>
      <c r="R157" s="231">
        <f>Q157*H157</f>
        <v>0</v>
      </c>
      <c r="S157" s="231">
        <v>0</v>
      </c>
      <c r="T157" s="232">
        <f>S157*H157</f>
        <v>0</v>
      </c>
      <c r="U157" s="35"/>
      <c r="V157" s="35"/>
      <c r="W157" s="35"/>
      <c r="X157" s="35"/>
      <c r="Y157" s="35"/>
      <c r="Z157" s="35"/>
      <c r="AA157" s="35"/>
      <c r="AB157" s="35"/>
      <c r="AC157" s="35"/>
      <c r="AD157" s="35"/>
      <c r="AE157" s="35"/>
      <c r="AR157" s="233" t="s">
        <v>81</v>
      </c>
      <c r="AT157" s="233" t="s">
        <v>269</v>
      </c>
      <c r="AU157" s="233" t="s">
        <v>73</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81</v>
      </c>
      <c r="BM157" s="233" t="s">
        <v>2354</v>
      </c>
    </row>
    <row r="158" s="2" customFormat="1" ht="24.15" customHeight="1">
      <c r="A158" s="35"/>
      <c r="B158" s="36"/>
      <c r="C158" s="222" t="s">
        <v>324</v>
      </c>
      <c r="D158" s="222" t="s">
        <v>269</v>
      </c>
      <c r="E158" s="223" t="s">
        <v>2179</v>
      </c>
      <c r="F158" s="224" t="s">
        <v>2180</v>
      </c>
      <c r="G158" s="225" t="s">
        <v>272</v>
      </c>
      <c r="H158" s="226">
        <v>2</v>
      </c>
      <c r="I158" s="227"/>
      <c r="J158" s="228">
        <f>ROUND(I158*H158,2)</f>
        <v>0</v>
      </c>
      <c r="K158" s="224" t="s">
        <v>273</v>
      </c>
      <c r="L158" s="41"/>
      <c r="M158" s="229" t="s">
        <v>1</v>
      </c>
      <c r="N158" s="230" t="s">
        <v>38</v>
      </c>
      <c r="O158" s="88"/>
      <c r="P158" s="231">
        <f>O158*H158</f>
        <v>0</v>
      </c>
      <c r="Q158" s="231">
        <v>0</v>
      </c>
      <c r="R158" s="231">
        <f>Q158*H158</f>
        <v>0</v>
      </c>
      <c r="S158" s="231">
        <v>0</v>
      </c>
      <c r="T158" s="232">
        <f>S158*H158</f>
        <v>0</v>
      </c>
      <c r="U158" s="35"/>
      <c r="V158" s="35"/>
      <c r="W158" s="35"/>
      <c r="X158" s="35"/>
      <c r="Y158" s="35"/>
      <c r="Z158" s="35"/>
      <c r="AA158" s="35"/>
      <c r="AB158" s="35"/>
      <c r="AC158" s="35"/>
      <c r="AD158" s="35"/>
      <c r="AE158" s="35"/>
      <c r="AR158" s="233" t="s">
        <v>81</v>
      </c>
      <c r="AT158" s="233" t="s">
        <v>269</v>
      </c>
      <c r="AU158" s="233" t="s">
        <v>73</v>
      </c>
      <c r="AY158" s="14" t="s">
        <v>266</v>
      </c>
      <c r="BE158" s="234">
        <f>IF(N158="základní",J158,0)</f>
        <v>0</v>
      </c>
      <c r="BF158" s="234">
        <f>IF(N158="snížená",J158,0)</f>
        <v>0</v>
      </c>
      <c r="BG158" s="234">
        <f>IF(N158="zákl. přenesená",J158,0)</f>
        <v>0</v>
      </c>
      <c r="BH158" s="234">
        <f>IF(N158="sníž. přenesená",J158,0)</f>
        <v>0</v>
      </c>
      <c r="BI158" s="234">
        <f>IF(N158="nulová",J158,0)</f>
        <v>0</v>
      </c>
      <c r="BJ158" s="14" t="s">
        <v>81</v>
      </c>
      <c r="BK158" s="234">
        <f>ROUND(I158*H158,2)</f>
        <v>0</v>
      </c>
      <c r="BL158" s="14" t="s">
        <v>81</v>
      </c>
      <c r="BM158" s="233" t="s">
        <v>2355</v>
      </c>
    </row>
    <row r="159" s="2" customFormat="1" ht="24.15" customHeight="1">
      <c r="A159" s="35"/>
      <c r="B159" s="36"/>
      <c r="C159" s="222" t="s">
        <v>384</v>
      </c>
      <c r="D159" s="222" t="s">
        <v>269</v>
      </c>
      <c r="E159" s="223" t="s">
        <v>2182</v>
      </c>
      <c r="F159" s="224" t="s">
        <v>2183</v>
      </c>
      <c r="G159" s="225" t="s">
        <v>272</v>
      </c>
      <c r="H159" s="226">
        <v>1</v>
      </c>
      <c r="I159" s="227"/>
      <c r="J159" s="228">
        <f>ROUND(I159*H159,2)</f>
        <v>0</v>
      </c>
      <c r="K159" s="224" t="s">
        <v>273</v>
      </c>
      <c r="L159" s="41"/>
      <c r="M159" s="229" t="s">
        <v>1</v>
      </c>
      <c r="N159" s="230" t="s">
        <v>38</v>
      </c>
      <c r="O159" s="88"/>
      <c r="P159" s="231">
        <f>O159*H159</f>
        <v>0</v>
      </c>
      <c r="Q159" s="231">
        <v>0</v>
      </c>
      <c r="R159" s="231">
        <f>Q159*H159</f>
        <v>0</v>
      </c>
      <c r="S159" s="231">
        <v>0</v>
      </c>
      <c r="T159" s="232">
        <f>S159*H159</f>
        <v>0</v>
      </c>
      <c r="U159" s="35"/>
      <c r="V159" s="35"/>
      <c r="W159" s="35"/>
      <c r="X159" s="35"/>
      <c r="Y159" s="35"/>
      <c r="Z159" s="35"/>
      <c r="AA159" s="35"/>
      <c r="AB159" s="35"/>
      <c r="AC159" s="35"/>
      <c r="AD159" s="35"/>
      <c r="AE159" s="35"/>
      <c r="AR159" s="233" t="s">
        <v>81</v>
      </c>
      <c r="AT159" s="233" t="s">
        <v>269</v>
      </c>
      <c r="AU159" s="233" t="s">
        <v>73</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81</v>
      </c>
      <c r="BM159" s="233" t="s">
        <v>2356</v>
      </c>
    </row>
    <row r="160" s="2" customFormat="1" ht="16.5" customHeight="1">
      <c r="A160" s="35"/>
      <c r="B160" s="36"/>
      <c r="C160" s="222" t="s">
        <v>327</v>
      </c>
      <c r="D160" s="222" t="s">
        <v>269</v>
      </c>
      <c r="E160" s="223" t="s">
        <v>2185</v>
      </c>
      <c r="F160" s="224" t="s">
        <v>2186</v>
      </c>
      <c r="G160" s="225" t="s">
        <v>272</v>
      </c>
      <c r="H160" s="226">
        <v>2</v>
      </c>
      <c r="I160" s="227"/>
      <c r="J160" s="228">
        <f>ROUND(I160*H160,2)</f>
        <v>0</v>
      </c>
      <c r="K160" s="224" t="s">
        <v>273</v>
      </c>
      <c r="L160" s="41"/>
      <c r="M160" s="259" t="s">
        <v>1</v>
      </c>
      <c r="N160" s="260" t="s">
        <v>38</v>
      </c>
      <c r="O160" s="256"/>
      <c r="P160" s="261">
        <f>O160*H160</f>
        <v>0</v>
      </c>
      <c r="Q160" s="261">
        <v>0</v>
      </c>
      <c r="R160" s="261">
        <f>Q160*H160</f>
        <v>0</v>
      </c>
      <c r="S160" s="261">
        <v>0</v>
      </c>
      <c r="T160" s="262">
        <f>S160*H160</f>
        <v>0</v>
      </c>
      <c r="U160" s="35"/>
      <c r="V160" s="35"/>
      <c r="W160" s="35"/>
      <c r="X160" s="35"/>
      <c r="Y160" s="35"/>
      <c r="Z160" s="35"/>
      <c r="AA160" s="35"/>
      <c r="AB160" s="35"/>
      <c r="AC160" s="35"/>
      <c r="AD160" s="35"/>
      <c r="AE160" s="35"/>
      <c r="AR160" s="233" t="s">
        <v>81</v>
      </c>
      <c r="AT160" s="233" t="s">
        <v>269</v>
      </c>
      <c r="AU160" s="233" t="s">
        <v>73</v>
      </c>
      <c r="AY160" s="14" t="s">
        <v>266</v>
      </c>
      <c r="BE160" s="234">
        <f>IF(N160="základní",J160,0)</f>
        <v>0</v>
      </c>
      <c r="BF160" s="234">
        <f>IF(N160="snížená",J160,0)</f>
        <v>0</v>
      </c>
      <c r="BG160" s="234">
        <f>IF(N160="zákl. přenesená",J160,0)</f>
        <v>0</v>
      </c>
      <c r="BH160" s="234">
        <f>IF(N160="sníž. přenesená",J160,0)</f>
        <v>0</v>
      </c>
      <c r="BI160" s="234">
        <f>IF(N160="nulová",J160,0)</f>
        <v>0</v>
      </c>
      <c r="BJ160" s="14" t="s">
        <v>81</v>
      </c>
      <c r="BK160" s="234">
        <f>ROUND(I160*H160,2)</f>
        <v>0</v>
      </c>
      <c r="BL160" s="14" t="s">
        <v>81</v>
      </c>
      <c r="BM160" s="233" t="s">
        <v>2357</v>
      </c>
    </row>
    <row r="161" s="2" customFormat="1" ht="6.96" customHeight="1">
      <c r="A161" s="35"/>
      <c r="B161" s="63"/>
      <c r="C161" s="64"/>
      <c r="D161" s="64"/>
      <c r="E161" s="64"/>
      <c r="F161" s="64"/>
      <c r="G161" s="64"/>
      <c r="H161" s="64"/>
      <c r="I161" s="64"/>
      <c r="J161" s="64"/>
      <c r="K161" s="64"/>
      <c r="L161" s="41"/>
      <c r="M161" s="35"/>
      <c r="O161" s="35"/>
      <c r="P161" s="35"/>
      <c r="Q161" s="35"/>
      <c r="R161" s="35"/>
      <c r="S161" s="35"/>
      <c r="T161" s="35"/>
      <c r="U161" s="35"/>
      <c r="V161" s="35"/>
      <c r="W161" s="35"/>
      <c r="X161" s="35"/>
      <c r="Y161" s="35"/>
      <c r="Z161" s="35"/>
      <c r="AA161" s="35"/>
      <c r="AB161" s="35"/>
      <c r="AC161" s="35"/>
      <c r="AD161" s="35"/>
      <c r="AE161" s="35"/>
    </row>
  </sheetData>
  <sheetProtection sheet="1" autoFilter="0" formatColumns="0" formatRows="0" objects="1" scenarios="1" spinCount="100000" saltValue="oWjBfH9mv0Ab1Ra6Un7GnlAkRvVPfoaFQAbPk3VYPgm4fesWtmUZsnW6WcqSbgUR+OiHfmtg8mltDR1UV2luOQ==" hashValue="OI4QR2OMxPdUgzpMm//mWqpRmd//1hdJJaoxMPof0yN+XVE6tsaSSKNTdASfH4sgAhzyzGIHv2VeAmfYiANQWQ==" algorithmName="SHA-512" password="CC35"/>
  <autoFilter ref="C123:K160"/>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172</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2287</v>
      </c>
      <c r="F9" s="1"/>
      <c r="G9" s="1"/>
      <c r="H9" s="1"/>
      <c r="L9" s="17"/>
    </row>
    <row r="10" s="1" customFormat="1" ht="12" customHeight="1">
      <c r="B10" s="17"/>
      <c r="D10" s="148" t="s">
        <v>1615</v>
      </c>
      <c r="L10" s="17"/>
    </row>
    <row r="11" s="2" customFormat="1" ht="16.5" customHeight="1">
      <c r="A11" s="35"/>
      <c r="B11" s="41"/>
      <c r="C11" s="35"/>
      <c r="D11" s="35"/>
      <c r="E11" s="160" t="s">
        <v>2358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1964</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2359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2290</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1967</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ROUND((SUM(BE124:BE156)),  2)</f>
        <v>0</v>
      </c>
      <c r="G37" s="35"/>
      <c r="H37" s="35"/>
      <c r="I37" s="162">
        <v>0.20999999999999999</v>
      </c>
      <c r="J37" s="161">
        <f>ROUND(((SUM(BE124:BE156))*I37),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ROUND((SUM(BF124:BF156)),  2)</f>
        <v>0</v>
      </c>
      <c r="G38" s="35"/>
      <c r="H38" s="35"/>
      <c r="I38" s="162">
        <v>0.12</v>
      </c>
      <c r="J38" s="161">
        <f>ROUND(((SUM(BF124:BF156))*I38),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ROUND((SUM(BG124:BG156)),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ROUND((SUM(BH124:BH156)),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ROUND((SUM(BI124:BI156)),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2287</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2358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1964</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 xml:space="preserve">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Zámrsk - Uhersko</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2287</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63" t="s">
        <v>2358</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1964</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 xml:space="preserve">01 - Dle sborníku  UOŽI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Zámrsk - Uhersko</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SUM(P125:P156)</f>
        <v>0</v>
      </c>
      <c r="Q124" s="101"/>
      <c r="R124" s="205">
        <f>SUM(R125:R156)</f>
        <v>0</v>
      </c>
      <c r="S124" s="101"/>
      <c r="T124" s="206">
        <f>SUM(T125:T156)</f>
        <v>0</v>
      </c>
      <c r="U124" s="35"/>
      <c r="V124" s="35"/>
      <c r="W124" s="35"/>
      <c r="X124" s="35"/>
      <c r="Y124" s="35"/>
      <c r="Z124" s="35"/>
      <c r="AA124" s="35"/>
      <c r="AB124" s="35"/>
      <c r="AC124" s="35"/>
      <c r="AD124" s="35"/>
      <c r="AE124" s="35"/>
      <c r="AT124" s="14" t="s">
        <v>72</v>
      </c>
      <c r="AU124" s="14" t="s">
        <v>246</v>
      </c>
      <c r="BK124" s="207">
        <f>SUM(BK125:BK156)</f>
        <v>0</v>
      </c>
    </row>
    <row r="125" s="2" customFormat="1" ht="21.75" customHeight="1">
      <c r="A125" s="35"/>
      <c r="B125" s="36"/>
      <c r="C125" s="222" t="s">
        <v>81</v>
      </c>
      <c r="D125" s="222" t="s">
        <v>269</v>
      </c>
      <c r="E125" s="223" t="s">
        <v>2190</v>
      </c>
      <c r="F125" s="224" t="s">
        <v>2191</v>
      </c>
      <c r="G125" s="225" t="s">
        <v>272</v>
      </c>
      <c r="H125" s="226">
        <v>8</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2360</v>
      </c>
    </row>
    <row r="126" s="2" customFormat="1" ht="24.15" customHeight="1">
      <c r="A126" s="35"/>
      <c r="B126" s="36"/>
      <c r="C126" s="222" t="s">
        <v>274</v>
      </c>
      <c r="D126" s="222" t="s">
        <v>269</v>
      </c>
      <c r="E126" s="223" t="s">
        <v>2193</v>
      </c>
      <c r="F126" s="224" t="s">
        <v>2194</v>
      </c>
      <c r="G126" s="225" t="s">
        <v>272</v>
      </c>
      <c r="H126" s="226">
        <v>2</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81</v>
      </c>
      <c r="AT126" s="233" t="s">
        <v>269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2361</v>
      </c>
    </row>
    <row r="127" s="2" customFormat="1" ht="16.5" customHeight="1">
      <c r="A127" s="35"/>
      <c r="B127" s="36"/>
      <c r="C127" s="222" t="s">
        <v>286</v>
      </c>
      <c r="D127" s="222" t="s">
        <v>269</v>
      </c>
      <c r="E127" s="223" t="s">
        <v>2089</v>
      </c>
      <c r="F127" s="224" t="s">
        <v>2090</v>
      </c>
      <c r="G127" s="225" t="s">
        <v>272</v>
      </c>
      <c r="H127" s="226">
        <v>165</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81</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2362</v>
      </c>
    </row>
    <row r="128" s="2" customFormat="1" ht="21.75" customHeight="1">
      <c r="A128" s="35"/>
      <c r="B128" s="36"/>
      <c r="C128" s="240" t="s">
        <v>299</v>
      </c>
      <c r="D128" s="240" t="s">
        <v>329</v>
      </c>
      <c r="E128" s="241" t="s">
        <v>2092</v>
      </c>
      <c r="F128" s="242" t="s">
        <v>2093</v>
      </c>
      <c r="G128" s="243" t="s">
        <v>272</v>
      </c>
      <c r="H128" s="244">
        <v>4</v>
      </c>
      <c r="I128" s="245"/>
      <c r="J128" s="246">
        <f>ROUND(I128*H128,2)</f>
        <v>0</v>
      </c>
      <c r="K128" s="242" t="s">
        <v>273</v>
      </c>
      <c r="L128" s="247"/>
      <c r="M128" s="248" t="s">
        <v>1</v>
      </c>
      <c r="N128" s="249"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83</v>
      </c>
      <c r="AT128" s="233" t="s">
        <v>329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2363</v>
      </c>
    </row>
    <row r="129" s="2" customFormat="1" ht="16.5" customHeight="1">
      <c r="A129" s="35"/>
      <c r="B129" s="36"/>
      <c r="C129" s="222" t="s">
        <v>917</v>
      </c>
      <c r="D129" s="222" t="s">
        <v>269</v>
      </c>
      <c r="E129" s="223" t="s">
        <v>2095</v>
      </c>
      <c r="F129" s="224" t="s">
        <v>2096</v>
      </c>
      <c r="G129" s="225" t="s">
        <v>272</v>
      </c>
      <c r="H129" s="226">
        <v>205</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81</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2364</v>
      </c>
    </row>
    <row r="130" s="2" customFormat="1" ht="16.5" customHeight="1">
      <c r="A130" s="35"/>
      <c r="B130" s="36"/>
      <c r="C130" s="222" t="s">
        <v>283</v>
      </c>
      <c r="D130" s="222" t="s">
        <v>269</v>
      </c>
      <c r="E130" s="223" t="s">
        <v>2098</v>
      </c>
      <c r="F130" s="224" t="s">
        <v>2099</v>
      </c>
      <c r="G130" s="225" t="s">
        <v>272</v>
      </c>
      <c r="H130" s="226">
        <v>8</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81</v>
      </c>
      <c r="AT130" s="233" t="s">
        <v>269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2365</v>
      </c>
    </row>
    <row r="131" s="2" customFormat="1" ht="16.5" customHeight="1">
      <c r="A131" s="35"/>
      <c r="B131" s="36"/>
      <c r="C131" s="222" t="s">
        <v>290</v>
      </c>
      <c r="D131" s="222" t="s">
        <v>269</v>
      </c>
      <c r="E131" s="223" t="s">
        <v>2101</v>
      </c>
      <c r="F131" s="224" t="s">
        <v>2102</v>
      </c>
      <c r="G131" s="225" t="s">
        <v>272</v>
      </c>
      <c r="H131" s="226">
        <v>4</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81</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2366</v>
      </c>
    </row>
    <row r="132" s="2" customFormat="1" ht="24.15" customHeight="1">
      <c r="A132" s="35"/>
      <c r="B132" s="36"/>
      <c r="C132" s="240" t="s">
        <v>309</v>
      </c>
      <c r="D132" s="240" t="s">
        <v>329</v>
      </c>
      <c r="E132" s="241" t="s">
        <v>2107</v>
      </c>
      <c r="F132" s="242" t="s">
        <v>2108</v>
      </c>
      <c r="G132" s="243" t="s">
        <v>272</v>
      </c>
      <c r="H132" s="244">
        <v>4</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83</v>
      </c>
      <c r="AT132" s="233" t="s">
        <v>329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2367</v>
      </c>
    </row>
    <row r="133" s="2" customFormat="1" ht="16.5" customHeight="1">
      <c r="A133" s="35"/>
      <c r="B133" s="36"/>
      <c r="C133" s="222" t="s">
        <v>8</v>
      </c>
      <c r="D133" s="222" t="s">
        <v>269</v>
      </c>
      <c r="E133" s="223" t="s">
        <v>2104</v>
      </c>
      <c r="F133" s="224" t="s">
        <v>2105</v>
      </c>
      <c r="G133" s="225" t="s">
        <v>272</v>
      </c>
      <c r="H133" s="226">
        <v>4</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81</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2368</v>
      </c>
    </row>
    <row r="134" s="2" customFormat="1" ht="24.15" customHeight="1">
      <c r="A134" s="35"/>
      <c r="B134" s="36"/>
      <c r="C134" s="240" t="s">
        <v>316</v>
      </c>
      <c r="D134" s="240" t="s">
        <v>329</v>
      </c>
      <c r="E134" s="241" t="s">
        <v>2110</v>
      </c>
      <c r="F134" s="242" t="s">
        <v>2111</v>
      </c>
      <c r="G134" s="243" t="s">
        <v>272</v>
      </c>
      <c r="H134" s="244">
        <v>1</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329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2369</v>
      </c>
    </row>
    <row r="135" s="2" customFormat="1" ht="24.15" customHeight="1">
      <c r="A135" s="35"/>
      <c r="B135" s="36"/>
      <c r="C135" s="240" t="s">
        <v>918</v>
      </c>
      <c r="D135" s="240" t="s">
        <v>329</v>
      </c>
      <c r="E135" s="241" t="s">
        <v>2113</v>
      </c>
      <c r="F135" s="242" t="s">
        <v>2114</v>
      </c>
      <c r="G135" s="243" t="s">
        <v>272</v>
      </c>
      <c r="H135" s="244">
        <v>1</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2370</v>
      </c>
    </row>
    <row r="136" s="2" customFormat="1" ht="24.15" customHeight="1">
      <c r="A136" s="35"/>
      <c r="B136" s="36"/>
      <c r="C136" s="240" t="s">
        <v>393</v>
      </c>
      <c r="D136" s="240" t="s">
        <v>329</v>
      </c>
      <c r="E136" s="241" t="s">
        <v>2119</v>
      </c>
      <c r="F136" s="242" t="s">
        <v>2120</v>
      </c>
      <c r="G136" s="243" t="s">
        <v>272</v>
      </c>
      <c r="H136" s="244">
        <v>1</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2371</v>
      </c>
    </row>
    <row r="137" s="2" customFormat="1" ht="24.15" customHeight="1">
      <c r="A137" s="35"/>
      <c r="B137" s="36"/>
      <c r="C137" s="240" t="s">
        <v>321</v>
      </c>
      <c r="D137" s="240" t="s">
        <v>329</v>
      </c>
      <c r="E137" s="241" t="s">
        <v>2116</v>
      </c>
      <c r="F137" s="242" t="s">
        <v>2117</v>
      </c>
      <c r="G137" s="243" t="s">
        <v>272</v>
      </c>
      <c r="H137" s="244">
        <v>1</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2372</v>
      </c>
    </row>
    <row r="138" s="2" customFormat="1" ht="24.15" customHeight="1">
      <c r="A138" s="35"/>
      <c r="B138" s="36"/>
      <c r="C138" s="240" t="s">
        <v>297</v>
      </c>
      <c r="D138" s="240" t="s">
        <v>329</v>
      </c>
      <c r="E138" s="241" t="s">
        <v>2122</v>
      </c>
      <c r="F138" s="242" t="s">
        <v>2123</v>
      </c>
      <c r="G138" s="243" t="s">
        <v>272</v>
      </c>
      <c r="H138" s="244">
        <v>4</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2373</v>
      </c>
    </row>
    <row r="139" s="2" customFormat="1" ht="24.15" customHeight="1">
      <c r="A139" s="35"/>
      <c r="B139" s="36"/>
      <c r="C139" s="240" t="s">
        <v>328</v>
      </c>
      <c r="D139" s="240" t="s">
        <v>329</v>
      </c>
      <c r="E139" s="241" t="s">
        <v>2374</v>
      </c>
      <c r="F139" s="242" t="s">
        <v>2375</v>
      </c>
      <c r="G139" s="243" t="s">
        <v>272</v>
      </c>
      <c r="H139" s="244">
        <v>2</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2376</v>
      </c>
    </row>
    <row r="140" s="2" customFormat="1" ht="24.15" customHeight="1">
      <c r="A140" s="35"/>
      <c r="B140" s="36"/>
      <c r="C140" s="240" t="s">
        <v>303</v>
      </c>
      <c r="D140" s="240" t="s">
        <v>329</v>
      </c>
      <c r="E140" s="241" t="s">
        <v>2238</v>
      </c>
      <c r="F140" s="242" t="s">
        <v>2239</v>
      </c>
      <c r="G140" s="243" t="s">
        <v>272</v>
      </c>
      <c r="H140" s="244">
        <v>2</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329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2377</v>
      </c>
    </row>
    <row r="141" s="2" customFormat="1" ht="24.15" customHeight="1">
      <c r="A141" s="35"/>
      <c r="B141" s="36"/>
      <c r="C141" s="240" t="s">
        <v>334</v>
      </c>
      <c r="D141" s="240" t="s">
        <v>329</v>
      </c>
      <c r="E141" s="241" t="s">
        <v>2128</v>
      </c>
      <c r="F141" s="242" t="s">
        <v>2129</v>
      </c>
      <c r="G141" s="243" t="s">
        <v>272</v>
      </c>
      <c r="H141" s="244">
        <v>2</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329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2378</v>
      </c>
    </row>
    <row r="142" s="2" customFormat="1" ht="24.15" customHeight="1">
      <c r="A142" s="35"/>
      <c r="B142" s="36"/>
      <c r="C142" s="240" t="s">
        <v>307</v>
      </c>
      <c r="D142" s="240" t="s">
        <v>329</v>
      </c>
      <c r="E142" s="241" t="s">
        <v>2131</v>
      </c>
      <c r="F142" s="242" t="s">
        <v>2132</v>
      </c>
      <c r="G142" s="243" t="s">
        <v>272</v>
      </c>
      <c r="H142" s="244">
        <v>2</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329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2379</v>
      </c>
    </row>
    <row r="143" s="2" customFormat="1" ht="24.15" customHeight="1">
      <c r="A143" s="35"/>
      <c r="B143" s="36"/>
      <c r="C143" s="240" t="s">
        <v>7</v>
      </c>
      <c r="D143" s="240" t="s">
        <v>329</v>
      </c>
      <c r="E143" s="241" t="s">
        <v>2134</v>
      </c>
      <c r="F143" s="242" t="s">
        <v>2135</v>
      </c>
      <c r="G143" s="243" t="s">
        <v>272</v>
      </c>
      <c r="H143" s="244">
        <v>4</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2380</v>
      </c>
    </row>
    <row r="144" s="2" customFormat="1" ht="24.15" customHeight="1">
      <c r="A144" s="35"/>
      <c r="B144" s="36"/>
      <c r="C144" s="240" t="s">
        <v>310</v>
      </c>
      <c r="D144" s="240" t="s">
        <v>329</v>
      </c>
      <c r="E144" s="241" t="s">
        <v>2137</v>
      </c>
      <c r="F144" s="242" t="s">
        <v>2138</v>
      </c>
      <c r="G144" s="243" t="s">
        <v>272</v>
      </c>
      <c r="H144" s="244">
        <v>5</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329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2381</v>
      </c>
    </row>
    <row r="145" s="2" customFormat="1" ht="24.15" customHeight="1">
      <c r="A145" s="35"/>
      <c r="B145" s="36"/>
      <c r="C145" s="240" t="s">
        <v>314</v>
      </c>
      <c r="D145" s="240" t="s">
        <v>329</v>
      </c>
      <c r="E145" s="241" t="s">
        <v>2146</v>
      </c>
      <c r="F145" s="242" t="s">
        <v>2147</v>
      </c>
      <c r="G145" s="243" t="s">
        <v>272</v>
      </c>
      <c r="H145" s="244">
        <v>2</v>
      </c>
      <c r="I145" s="245"/>
      <c r="J145" s="246">
        <f>ROUND(I145*H145,2)</f>
        <v>0</v>
      </c>
      <c r="K145" s="242" t="s">
        <v>273</v>
      </c>
      <c r="L145" s="247"/>
      <c r="M145" s="248" t="s">
        <v>1</v>
      </c>
      <c r="N145" s="249"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83</v>
      </c>
      <c r="AT145" s="233" t="s">
        <v>329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2382</v>
      </c>
    </row>
    <row r="146" s="2" customFormat="1" ht="24.15" customHeight="1">
      <c r="A146" s="35"/>
      <c r="B146" s="36"/>
      <c r="C146" s="240" t="s">
        <v>356</v>
      </c>
      <c r="D146" s="240" t="s">
        <v>329</v>
      </c>
      <c r="E146" s="241" t="s">
        <v>2143</v>
      </c>
      <c r="F146" s="242" t="s">
        <v>2144</v>
      </c>
      <c r="G146" s="243" t="s">
        <v>272</v>
      </c>
      <c r="H146" s="244">
        <v>1</v>
      </c>
      <c r="I146" s="245"/>
      <c r="J146" s="246">
        <f>ROUND(I146*H146,2)</f>
        <v>0</v>
      </c>
      <c r="K146" s="242" t="s">
        <v>273</v>
      </c>
      <c r="L146" s="247"/>
      <c r="M146" s="248" t="s">
        <v>1</v>
      </c>
      <c r="N146" s="249"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83</v>
      </c>
      <c r="AT146" s="233" t="s">
        <v>329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2383</v>
      </c>
    </row>
    <row r="147" s="2" customFormat="1" ht="16.5" customHeight="1">
      <c r="A147" s="35"/>
      <c r="B147" s="36"/>
      <c r="C147" s="222" t="s">
        <v>267</v>
      </c>
      <c r="D147" s="222" t="s">
        <v>269</v>
      </c>
      <c r="E147" s="223" t="s">
        <v>2214</v>
      </c>
      <c r="F147" s="224" t="s">
        <v>2215</v>
      </c>
      <c r="G147" s="225" t="s">
        <v>272</v>
      </c>
      <c r="H147" s="226">
        <v>4</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81</v>
      </c>
      <c r="AT147" s="233" t="s">
        <v>269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2384</v>
      </c>
    </row>
    <row r="148" s="2" customFormat="1" ht="16.5" customHeight="1">
      <c r="A148" s="35"/>
      <c r="B148" s="36"/>
      <c r="C148" s="222" t="s">
        <v>83</v>
      </c>
      <c r="D148" s="222" t="s">
        <v>269</v>
      </c>
      <c r="E148" s="223" t="s">
        <v>2152</v>
      </c>
      <c r="F148" s="224" t="s">
        <v>2153</v>
      </c>
      <c r="G148" s="225" t="s">
        <v>272</v>
      </c>
      <c r="H148" s="226">
        <v>4</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81</v>
      </c>
      <c r="AT148" s="233" t="s">
        <v>269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2385</v>
      </c>
    </row>
    <row r="149" s="2" customFormat="1" ht="16.5" customHeight="1">
      <c r="A149" s="35"/>
      <c r="B149" s="36"/>
      <c r="C149" s="222" t="s">
        <v>137</v>
      </c>
      <c r="D149" s="222" t="s">
        <v>269</v>
      </c>
      <c r="E149" s="223" t="s">
        <v>2155</v>
      </c>
      <c r="F149" s="224" t="s">
        <v>2156</v>
      </c>
      <c r="G149" s="225" t="s">
        <v>272</v>
      </c>
      <c r="H149" s="226">
        <v>4</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81</v>
      </c>
      <c r="AT149" s="233" t="s">
        <v>269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2386</v>
      </c>
    </row>
    <row r="150" s="2" customFormat="1" ht="24.15" customHeight="1">
      <c r="A150" s="35"/>
      <c r="B150" s="36"/>
      <c r="C150" s="222" t="s">
        <v>319</v>
      </c>
      <c r="D150" s="222" t="s">
        <v>269</v>
      </c>
      <c r="E150" s="223" t="s">
        <v>2158</v>
      </c>
      <c r="F150" s="224" t="s">
        <v>2159</v>
      </c>
      <c r="G150" s="225" t="s">
        <v>272</v>
      </c>
      <c r="H150" s="226">
        <v>9</v>
      </c>
      <c r="I150" s="227"/>
      <c r="J150" s="228">
        <f>ROUND(I150*H150,2)</f>
        <v>0</v>
      </c>
      <c r="K150" s="224" t="s">
        <v>273</v>
      </c>
      <c r="L150" s="41"/>
      <c r="M150" s="229" t="s">
        <v>1</v>
      </c>
      <c r="N150" s="230"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81</v>
      </c>
      <c r="AT150" s="233" t="s">
        <v>269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2387</v>
      </c>
    </row>
    <row r="151" s="2" customFormat="1" ht="24.15" customHeight="1">
      <c r="A151" s="35"/>
      <c r="B151" s="36"/>
      <c r="C151" s="240" t="s">
        <v>365</v>
      </c>
      <c r="D151" s="240" t="s">
        <v>329</v>
      </c>
      <c r="E151" s="241" t="s">
        <v>2161</v>
      </c>
      <c r="F151" s="242" t="s">
        <v>2162</v>
      </c>
      <c r="G151" s="243" t="s">
        <v>272</v>
      </c>
      <c r="H151" s="244">
        <v>4</v>
      </c>
      <c r="I151" s="245"/>
      <c r="J151" s="246">
        <f>ROUND(I151*H151,2)</f>
        <v>0</v>
      </c>
      <c r="K151" s="242" t="s">
        <v>273</v>
      </c>
      <c r="L151" s="247"/>
      <c r="M151" s="248" t="s">
        <v>1</v>
      </c>
      <c r="N151" s="249"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83</v>
      </c>
      <c r="AT151" s="233" t="s">
        <v>329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2388</v>
      </c>
    </row>
    <row r="152" s="2" customFormat="1" ht="24.15" customHeight="1">
      <c r="A152" s="35"/>
      <c r="B152" s="36"/>
      <c r="C152" s="240" t="s">
        <v>370</v>
      </c>
      <c r="D152" s="240" t="s">
        <v>329</v>
      </c>
      <c r="E152" s="241" t="s">
        <v>2164</v>
      </c>
      <c r="F152" s="242" t="s">
        <v>2165</v>
      </c>
      <c r="G152" s="243" t="s">
        <v>272</v>
      </c>
      <c r="H152" s="244">
        <v>16</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329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2389</v>
      </c>
    </row>
    <row r="153" s="2" customFormat="1" ht="21.75" customHeight="1">
      <c r="A153" s="35"/>
      <c r="B153" s="36"/>
      <c r="C153" s="222" t="s">
        <v>375</v>
      </c>
      <c r="D153" s="222" t="s">
        <v>269</v>
      </c>
      <c r="E153" s="223" t="s">
        <v>2167</v>
      </c>
      <c r="F153" s="224" t="s">
        <v>2168</v>
      </c>
      <c r="G153" s="225" t="s">
        <v>272</v>
      </c>
      <c r="H153" s="226">
        <v>2</v>
      </c>
      <c r="I153" s="227"/>
      <c r="J153" s="228">
        <f>ROUND(I153*H153,2)</f>
        <v>0</v>
      </c>
      <c r="K153" s="224" t="s">
        <v>273</v>
      </c>
      <c r="L153" s="41"/>
      <c r="M153" s="229" t="s">
        <v>1</v>
      </c>
      <c r="N153" s="230"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81</v>
      </c>
      <c r="AT153" s="233" t="s">
        <v>269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2390</v>
      </c>
    </row>
    <row r="154" s="2" customFormat="1" ht="24.15" customHeight="1">
      <c r="A154" s="35"/>
      <c r="B154" s="36"/>
      <c r="C154" s="240" t="s">
        <v>324</v>
      </c>
      <c r="D154" s="240" t="s">
        <v>329</v>
      </c>
      <c r="E154" s="241" t="s">
        <v>2223</v>
      </c>
      <c r="F154" s="242" t="s">
        <v>2224</v>
      </c>
      <c r="G154" s="243" t="s">
        <v>272</v>
      </c>
      <c r="H154" s="244">
        <v>4</v>
      </c>
      <c r="I154" s="245"/>
      <c r="J154" s="246">
        <f>ROUND(I154*H154,2)</f>
        <v>0</v>
      </c>
      <c r="K154" s="242" t="s">
        <v>273</v>
      </c>
      <c r="L154" s="247"/>
      <c r="M154" s="248" t="s">
        <v>1</v>
      </c>
      <c r="N154" s="249"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83</v>
      </c>
      <c r="AT154" s="233" t="s">
        <v>329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2391</v>
      </c>
    </row>
    <row r="155" s="2" customFormat="1" ht="33" customHeight="1">
      <c r="A155" s="35"/>
      <c r="B155" s="36"/>
      <c r="C155" s="240" t="s">
        <v>384</v>
      </c>
      <c r="D155" s="240" t="s">
        <v>329</v>
      </c>
      <c r="E155" s="241" t="s">
        <v>2149</v>
      </c>
      <c r="F155" s="242" t="s">
        <v>2150</v>
      </c>
      <c r="G155" s="243" t="s">
        <v>272</v>
      </c>
      <c r="H155" s="244">
        <v>5</v>
      </c>
      <c r="I155" s="245"/>
      <c r="J155" s="246">
        <f>ROUND(I155*H155,2)</f>
        <v>0</v>
      </c>
      <c r="K155" s="242" t="s">
        <v>273</v>
      </c>
      <c r="L155" s="247"/>
      <c r="M155" s="248" t="s">
        <v>1</v>
      </c>
      <c r="N155" s="249"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83</v>
      </c>
      <c r="AT155" s="233" t="s">
        <v>329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2392</v>
      </c>
    </row>
    <row r="156" s="2" customFormat="1" ht="24.15" customHeight="1">
      <c r="A156" s="35"/>
      <c r="B156" s="36"/>
      <c r="C156" s="222" t="s">
        <v>327</v>
      </c>
      <c r="D156" s="222" t="s">
        <v>269</v>
      </c>
      <c r="E156" s="223" t="s">
        <v>2227</v>
      </c>
      <c r="F156" s="224" t="s">
        <v>2228</v>
      </c>
      <c r="G156" s="225" t="s">
        <v>272</v>
      </c>
      <c r="H156" s="226">
        <v>2</v>
      </c>
      <c r="I156" s="227"/>
      <c r="J156" s="228">
        <f>ROUND(I156*H156,2)</f>
        <v>0</v>
      </c>
      <c r="K156" s="224" t="s">
        <v>273</v>
      </c>
      <c r="L156" s="41"/>
      <c r="M156" s="259" t="s">
        <v>1</v>
      </c>
      <c r="N156" s="260" t="s">
        <v>38</v>
      </c>
      <c r="O156" s="256"/>
      <c r="P156" s="261">
        <f>O156*H156</f>
        <v>0</v>
      </c>
      <c r="Q156" s="261">
        <v>0</v>
      </c>
      <c r="R156" s="261">
        <f>Q156*H156</f>
        <v>0</v>
      </c>
      <c r="S156" s="261">
        <v>0</v>
      </c>
      <c r="T156" s="262">
        <f>S156*H156</f>
        <v>0</v>
      </c>
      <c r="U156" s="35"/>
      <c r="V156" s="35"/>
      <c r="W156" s="35"/>
      <c r="X156" s="35"/>
      <c r="Y156" s="35"/>
      <c r="Z156" s="35"/>
      <c r="AA156" s="35"/>
      <c r="AB156" s="35"/>
      <c r="AC156" s="35"/>
      <c r="AD156" s="35"/>
      <c r="AE156" s="35"/>
      <c r="AR156" s="233" t="s">
        <v>81</v>
      </c>
      <c r="AT156" s="233" t="s">
        <v>269</v>
      </c>
      <c r="AU156" s="233" t="s">
        <v>73</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81</v>
      </c>
      <c r="BM156" s="233" t="s">
        <v>2393</v>
      </c>
    </row>
    <row r="157" s="2" customFormat="1" ht="6.96" customHeight="1">
      <c r="A157" s="35"/>
      <c r="B157" s="63"/>
      <c r="C157" s="64"/>
      <c r="D157" s="64"/>
      <c r="E157" s="64"/>
      <c r="F157" s="64"/>
      <c r="G157" s="64"/>
      <c r="H157" s="64"/>
      <c r="I157" s="64"/>
      <c r="J157" s="64"/>
      <c r="K157" s="64"/>
      <c r="L157" s="41"/>
      <c r="M157" s="35"/>
      <c r="O157" s="35"/>
      <c r="P157" s="35"/>
      <c r="Q157" s="35"/>
      <c r="R157" s="35"/>
      <c r="S157" s="35"/>
      <c r="T157" s="35"/>
      <c r="U157" s="35"/>
      <c r="V157" s="35"/>
      <c r="W157" s="35"/>
      <c r="X157" s="35"/>
      <c r="Y157" s="35"/>
      <c r="Z157" s="35"/>
      <c r="AA157" s="35"/>
      <c r="AB157" s="35"/>
      <c r="AC157" s="35"/>
      <c r="AD157" s="35"/>
      <c r="AE157" s="35"/>
    </row>
  </sheetData>
  <sheetProtection sheet="1" autoFilter="0" formatColumns="0" formatRows="0" objects="1" scenarios="1" spinCount="100000" saltValue="5Bye2gVhwXgU2pohfrwuO02sji+D2iVi80H2opU0GLSgXTbtzFgPh+A8/zz8rSVg9euVWULW1GWYdOT5QnvdvQ==" hashValue="1gSO+tSkovDR/zEmWW3M2Dq7sZKNSo2hSahMepisT+uqiMeurSteS3xMeIWI+fxgtP/fvldWg0BfwLtOtEIIXA==" algorithmName="SHA-512" password="CC35"/>
  <autoFilter ref="C123:K156"/>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175</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2287</v>
      </c>
      <c r="F9" s="1"/>
      <c r="G9" s="1"/>
      <c r="H9" s="1"/>
      <c r="L9" s="17"/>
    </row>
    <row r="10" s="1" customFormat="1" ht="12" customHeight="1">
      <c r="B10" s="17"/>
      <c r="D10" s="148" t="s">
        <v>1615</v>
      </c>
      <c r="L10" s="17"/>
    </row>
    <row r="11" s="2" customFormat="1" ht="16.5" customHeight="1">
      <c r="A11" s="35"/>
      <c r="B11" s="41"/>
      <c r="C11" s="35"/>
      <c r="D11" s="35"/>
      <c r="E11" s="160" t="s">
        <v>2394</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1964</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2253</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2290</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1967</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ROUND((SUM(BE124:BE156)),  2)</f>
        <v>0</v>
      </c>
      <c r="G37" s="35"/>
      <c r="H37" s="35"/>
      <c r="I37" s="162">
        <v>0.20999999999999999</v>
      </c>
      <c r="J37" s="161">
        <f>ROUND(((SUM(BE124:BE156))*I37),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ROUND((SUM(BF124:BF156)),  2)</f>
        <v>0</v>
      </c>
      <c r="G38" s="35"/>
      <c r="H38" s="35"/>
      <c r="I38" s="162">
        <v>0.12</v>
      </c>
      <c r="J38" s="161">
        <f>ROUND(((SUM(BF124:BF156))*I38),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ROUND((SUM(BG124:BG156)),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ROUND((SUM(BH124:BH156)),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ROUND((SUM(BI124:BI156)),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2287</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2394</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1964</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Zámrsk - Uhersko</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2287</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63" t="s">
        <v>2394</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1964</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Zámrsk - Uhersko</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SUM(P125:P156)</f>
        <v>0</v>
      </c>
      <c r="Q124" s="101"/>
      <c r="R124" s="205">
        <f>SUM(R125:R156)</f>
        <v>0</v>
      </c>
      <c r="S124" s="101"/>
      <c r="T124" s="206">
        <f>SUM(T125:T156)</f>
        <v>0</v>
      </c>
      <c r="U124" s="35"/>
      <c r="V124" s="35"/>
      <c r="W124" s="35"/>
      <c r="X124" s="35"/>
      <c r="Y124" s="35"/>
      <c r="Z124" s="35"/>
      <c r="AA124" s="35"/>
      <c r="AB124" s="35"/>
      <c r="AC124" s="35"/>
      <c r="AD124" s="35"/>
      <c r="AE124" s="35"/>
      <c r="AT124" s="14" t="s">
        <v>72</v>
      </c>
      <c r="AU124" s="14" t="s">
        <v>246</v>
      </c>
      <c r="BK124" s="207">
        <f>SUM(BK125:BK156)</f>
        <v>0</v>
      </c>
    </row>
    <row r="125" s="2" customFormat="1" ht="21.75" customHeight="1">
      <c r="A125" s="35"/>
      <c r="B125" s="36"/>
      <c r="C125" s="222" t="s">
        <v>81</v>
      </c>
      <c r="D125" s="222" t="s">
        <v>269</v>
      </c>
      <c r="E125" s="223" t="s">
        <v>2190</v>
      </c>
      <c r="F125" s="224" t="s">
        <v>2191</v>
      </c>
      <c r="G125" s="225" t="s">
        <v>272</v>
      </c>
      <c r="H125" s="226">
        <v>8</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2395</v>
      </c>
    </row>
    <row r="126" s="2" customFormat="1" ht="24.15" customHeight="1">
      <c r="A126" s="35"/>
      <c r="B126" s="36"/>
      <c r="C126" s="222" t="s">
        <v>274</v>
      </c>
      <c r="D126" s="222" t="s">
        <v>269</v>
      </c>
      <c r="E126" s="223" t="s">
        <v>2193</v>
      </c>
      <c r="F126" s="224" t="s">
        <v>2194</v>
      </c>
      <c r="G126" s="225" t="s">
        <v>272</v>
      </c>
      <c r="H126" s="226">
        <v>2</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81</v>
      </c>
      <c r="AT126" s="233" t="s">
        <v>269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2396</v>
      </c>
    </row>
    <row r="127" s="2" customFormat="1" ht="16.5" customHeight="1">
      <c r="A127" s="35"/>
      <c r="B127" s="36"/>
      <c r="C127" s="222" t="s">
        <v>286</v>
      </c>
      <c r="D127" s="222" t="s">
        <v>269</v>
      </c>
      <c r="E127" s="223" t="s">
        <v>2089</v>
      </c>
      <c r="F127" s="224" t="s">
        <v>2090</v>
      </c>
      <c r="G127" s="225" t="s">
        <v>272</v>
      </c>
      <c r="H127" s="226">
        <v>165</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81</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2397</v>
      </c>
    </row>
    <row r="128" s="2" customFormat="1" ht="21.75" customHeight="1">
      <c r="A128" s="35"/>
      <c r="B128" s="36"/>
      <c r="C128" s="240" t="s">
        <v>299</v>
      </c>
      <c r="D128" s="240" t="s">
        <v>329</v>
      </c>
      <c r="E128" s="241" t="s">
        <v>2092</v>
      </c>
      <c r="F128" s="242" t="s">
        <v>2093</v>
      </c>
      <c r="G128" s="243" t="s">
        <v>272</v>
      </c>
      <c r="H128" s="244">
        <v>4</v>
      </c>
      <c r="I128" s="245"/>
      <c r="J128" s="246">
        <f>ROUND(I128*H128,2)</f>
        <v>0</v>
      </c>
      <c r="K128" s="242" t="s">
        <v>273</v>
      </c>
      <c r="L128" s="247"/>
      <c r="M128" s="248" t="s">
        <v>1</v>
      </c>
      <c r="N128" s="249"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83</v>
      </c>
      <c r="AT128" s="233" t="s">
        <v>329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2398</v>
      </c>
    </row>
    <row r="129" s="2" customFormat="1" ht="16.5" customHeight="1">
      <c r="A129" s="35"/>
      <c r="B129" s="36"/>
      <c r="C129" s="222" t="s">
        <v>917</v>
      </c>
      <c r="D129" s="222" t="s">
        <v>269</v>
      </c>
      <c r="E129" s="223" t="s">
        <v>2095</v>
      </c>
      <c r="F129" s="224" t="s">
        <v>2096</v>
      </c>
      <c r="G129" s="225" t="s">
        <v>272</v>
      </c>
      <c r="H129" s="226">
        <v>205</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81</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2399</v>
      </c>
    </row>
    <row r="130" s="2" customFormat="1" ht="16.5" customHeight="1">
      <c r="A130" s="35"/>
      <c r="B130" s="36"/>
      <c r="C130" s="222" t="s">
        <v>283</v>
      </c>
      <c r="D130" s="222" t="s">
        <v>269</v>
      </c>
      <c r="E130" s="223" t="s">
        <v>2098</v>
      </c>
      <c r="F130" s="224" t="s">
        <v>2099</v>
      </c>
      <c r="G130" s="225" t="s">
        <v>272</v>
      </c>
      <c r="H130" s="226">
        <v>8</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81</v>
      </c>
      <c r="AT130" s="233" t="s">
        <v>269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2400</v>
      </c>
    </row>
    <row r="131" s="2" customFormat="1" ht="16.5" customHeight="1">
      <c r="A131" s="35"/>
      <c r="B131" s="36"/>
      <c r="C131" s="222" t="s">
        <v>290</v>
      </c>
      <c r="D131" s="222" t="s">
        <v>269</v>
      </c>
      <c r="E131" s="223" t="s">
        <v>2101</v>
      </c>
      <c r="F131" s="224" t="s">
        <v>2102</v>
      </c>
      <c r="G131" s="225" t="s">
        <v>272</v>
      </c>
      <c r="H131" s="226">
        <v>4</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81</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2401</v>
      </c>
    </row>
    <row r="132" s="2" customFormat="1" ht="24.15" customHeight="1">
      <c r="A132" s="35"/>
      <c r="B132" s="36"/>
      <c r="C132" s="240" t="s">
        <v>309</v>
      </c>
      <c r="D132" s="240" t="s">
        <v>329</v>
      </c>
      <c r="E132" s="241" t="s">
        <v>2107</v>
      </c>
      <c r="F132" s="242" t="s">
        <v>2108</v>
      </c>
      <c r="G132" s="243" t="s">
        <v>272</v>
      </c>
      <c r="H132" s="244">
        <v>4</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83</v>
      </c>
      <c r="AT132" s="233" t="s">
        <v>329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2402</v>
      </c>
    </row>
    <row r="133" s="2" customFormat="1" ht="16.5" customHeight="1">
      <c r="A133" s="35"/>
      <c r="B133" s="36"/>
      <c r="C133" s="222" t="s">
        <v>8</v>
      </c>
      <c r="D133" s="222" t="s">
        <v>269</v>
      </c>
      <c r="E133" s="223" t="s">
        <v>2104</v>
      </c>
      <c r="F133" s="224" t="s">
        <v>2105</v>
      </c>
      <c r="G133" s="225" t="s">
        <v>272</v>
      </c>
      <c r="H133" s="226">
        <v>4</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81</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2403</v>
      </c>
    </row>
    <row r="134" s="2" customFormat="1" ht="24.15" customHeight="1">
      <c r="A134" s="35"/>
      <c r="B134" s="36"/>
      <c r="C134" s="240" t="s">
        <v>316</v>
      </c>
      <c r="D134" s="240" t="s">
        <v>329</v>
      </c>
      <c r="E134" s="241" t="s">
        <v>2110</v>
      </c>
      <c r="F134" s="242" t="s">
        <v>2111</v>
      </c>
      <c r="G134" s="243" t="s">
        <v>272</v>
      </c>
      <c r="H134" s="244">
        <v>1</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329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2404</v>
      </c>
    </row>
    <row r="135" s="2" customFormat="1" ht="24.15" customHeight="1">
      <c r="A135" s="35"/>
      <c r="B135" s="36"/>
      <c r="C135" s="240" t="s">
        <v>918</v>
      </c>
      <c r="D135" s="240" t="s">
        <v>329</v>
      </c>
      <c r="E135" s="241" t="s">
        <v>2113</v>
      </c>
      <c r="F135" s="242" t="s">
        <v>2114</v>
      </c>
      <c r="G135" s="243" t="s">
        <v>272</v>
      </c>
      <c r="H135" s="244">
        <v>1</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2405</v>
      </c>
    </row>
    <row r="136" s="2" customFormat="1" ht="24.15" customHeight="1">
      <c r="A136" s="35"/>
      <c r="B136" s="36"/>
      <c r="C136" s="240" t="s">
        <v>321</v>
      </c>
      <c r="D136" s="240" t="s">
        <v>329</v>
      </c>
      <c r="E136" s="241" t="s">
        <v>2116</v>
      </c>
      <c r="F136" s="242" t="s">
        <v>2117</v>
      </c>
      <c r="G136" s="243" t="s">
        <v>272</v>
      </c>
      <c r="H136" s="244">
        <v>1</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2406</v>
      </c>
    </row>
    <row r="137" s="2" customFormat="1" ht="24.15" customHeight="1">
      <c r="A137" s="35"/>
      <c r="B137" s="36"/>
      <c r="C137" s="240" t="s">
        <v>297</v>
      </c>
      <c r="D137" s="240" t="s">
        <v>329</v>
      </c>
      <c r="E137" s="241" t="s">
        <v>2122</v>
      </c>
      <c r="F137" s="242" t="s">
        <v>2123</v>
      </c>
      <c r="G137" s="243" t="s">
        <v>272</v>
      </c>
      <c r="H137" s="244">
        <v>4</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2407</v>
      </c>
    </row>
    <row r="138" s="2" customFormat="1" ht="24.15" customHeight="1">
      <c r="A138" s="35"/>
      <c r="B138" s="36"/>
      <c r="C138" s="240" t="s">
        <v>393</v>
      </c>
      <c r="D138" s="240" t="s">
        <v>329</v>
      </c>
      <c r="E138" s="241" t="s">
        <v>2119</v>
      </c>
      <c r="F138" s="242" t="s">
        <v>2120</v>
      </c>
      <c r="G138" s="243" t="s">
        <v>272</v>
      </c>
      <c r="H138" s="244">
        <v>1</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2408</v>
      </c>
    </row>
    <row r="139" s="2" customFormat="1" ht="24.15" customHeight="1">
      <c r="A139" s="35"/>
      <c r="B139" s="36"/>
      <c r="C139" s="240" t="s">
        <v>328</v>
      </c>
      <c r="D139" s="240" t="s">
        <v>329</v>
      </c>
      <c r="E139" s="241" t="s">
        <v>2374</v>
      </c>
      <c r="F139" s="242" t="s">
        <v>2375</v>
      </c>
      <c r="G139" s="243" t="s">
        <v>272</v>
      </c>
      <c r="H139" s="244">
        <v>2</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2409</v>
      </c>
    </row>
    <row r="140" s="2" customFormat="1" ht="24.15" customHeight="1">
      <c r="A140" s="35"/>
      <c r="B140" s="36"/>
      <c r="C140" s="240" t="s">
        <v>303</v>
      </c>
      <c r="D140" s="240" t="s">
        <v>329</v>
      </c>
      <c r="E140" s="241" t="s">
        <v>2238</v>
      </c>
      <c r="F140" s="242" t="s">
        <v>2239</v>
      </c>
      <c r="G140" s="243" t="s">
        <v>272</v>
      </c>
      <c r="H140" s="244">
        <v>2</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329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2410</v>
      </c>
    </row>
    <row r="141" s="2" customFormat="1" ht="24.15" customHeight="1">
      <c r="A141" s="35"/>
      <c r="B141" s="36"/>
      <c r="C141" s="240" t="s">
        <v>334</v>
      </c>
      <c r="D141" s="240" t="s">
        <v>329</v>
      </c>
      <c r="E141" s="241" t="s">
        <v>2128</v>
      </c>
      <c r="F141" s="242" t="s">
        <v>2129</v>
      </c>
      <c r="G141" s="243" t="s">
        <v>272</v>
      </c>
      <c r="H141" s="244">
        <v>2</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329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2411</v>
      </c>
    </row>
    <row r="142" s="2" customFormat="1" ht="24.15" customHeight="1">
      <c r="A142" s="35"/>
      <c r="B142" s="36"/>
      <c r="C142" s="240" t="s">
        <v>307</v>
      </c>
      <c r="D142" s="240" t="s">
        <v>329</v>
      </c>
      <c r="E142" s="241" t="s">
        <v>2131</v>
      </c>
      <c r="F142" s="242" t="s">
        <v>2132</v>
      </c>
      <c r="G142" s="243" t="s">
        <v>272</v>
      </c>
      <c r="H142" s="244">
        <v>2</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329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2412</v>
      </c>
    </row>
    <row r="143" s="2" customFormat="1" ht="24.15" customHeight="1">
      <c r="A143" s="35"/>
      <c r="B143" s="36"/>
      <c r="C143" s="240" t="s">
        <v>7</v>
      </c>
      <c r="D143" s="240" t="s">
        <v>329</v>
      </c>
      <c r="E143" s="241" t="s">
        <v>2134</v>
      </c>
      <c r="F143" s="242" t="s">
        <v>2135</v>
      </c>
      <c r="G143" s="243" t="s">
        <v>272</v>
      </c>
      <c r="H143" s="244">
        <v>4</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2413</v>
      </c>
    </row>
    <row r="144" s="2" customFormat="1" ht="24.15" customHeight="1">
      <c r="A144" s="35"/>
      <c r="B144" s="36"/>
      <c r="C144" s="240" t="s">
        <v>310</v>
      </c>
      <c r="D144" s="240" t="s">
        <v>329</v>
      </c>
      <c r="E144" s="241" t="s">
        <v>2137</v>
      </c>
      <c r="F144" s="242" t="s">
        <v>2138</v>
      </c>
      <c r="G144" s="243" t="s">
        <v>272</v>
      </c>
      <c r="H144" s="244">
        <v>6</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329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2414</v>
      </c>
    </row>
    <row r="145" s="2" customFormat="1" ht="24.15" customHeight="1">
      <c r="A145" s="35"/>
      <c r="B145" s="36"/>
      <c r="C145" s="240" t="s">
        <v>314</v>
      </c>
      <c r="D145" s="240" t="s">
        <v>329</v>
      </c>
      <c r="E145" s="241" t="s">
        <v>2146</v>
      </c>
      <c r="F145" s="242" t="s">
        <v>2147</v>
      </c>
      <c r="G145" s="243" t="s">
        <v>272</v>
      </c>
      <c r="H145" s="244">
        <v>2</v>
      </c>
      <c r="I145" s="245"/>
      <c r="J145" s="246">
        <f>ROUND(I145*H145,2)</f>
        <v>0</v>
      </c>
      <c r="K145" s="242" t="s">
        <v>273</v>
      </c>
      <c r="L145" s="247"/>
      <c r="M145" s="248" t="s">
        <v>1</v>
      </c>
      <c r="N145" s="249"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83</v>
      </c>
      <c r="AT145" s="233" t="s">
        <v>329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2415</v>
      </c>
    </row>
    <row r="146" s="2" customFormat="1" ht="24.15" customHeight="1">
      <c r="A146" s="35"/>
      <c r="B146" s="36"/>
      <c r="C146" s="240" t="s">
        <v>356</v>
      </c>
      <c r="D146" s="240" t="s">
        <v>329</v>
      </c>
      <c r="E146" s="241" t="s">
        <v>2143</v>
      </c>
      <c r="F146" s="242" t="s">
        <v>2144</v>
      </c>
      <c r="G146" s="243" t="s">
        <v>272</v>
      </c>
      <c r="H146" s="244">
        <v>1</v>
      </c>
      <c r="I146" s="245"/>
      <c r="J146" s="246">
        <f>ROUND(I146*H146,2)</f>
        <v>0</v>
      </c>
      <c r="K146" s="242" t="s">
        <v>273</v>
      </c>
      <c r="L146" s="247"/>
      <c r="M146" s="248" t="s">
        <v>1</v>
      </c>
      <c r="N146" s="249"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83</v>
      </c>
      <c r="AT146" s="233" t="s">
        <v>329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2416</v>
      </c>
    </row>
    <row r="147" s="2" customFormat="1" ht="16.5" customHeight="1">
      <c r="A147" s="35"/>
      <c r="B147" s="36"/>
      <c r="C147" s="222" t="s">
        <v>267</v>
      </c>
      <c r="D147" s="222" t="s">
        <v>269</v>
      </c>
      <c r="E147" s="223" t="s">
        <v>2214</v>
      </c>
      <c r="F147" s="224" t="s">
        <v>2215</v>
      </c>
      <c r="G147" s="225" t="s">
        <v>272</v>
      </c>
      <c r="H147" s="226">
        <v>4</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81</v>
      </c>
      <c r="AT147" s="233" t="s">
        <v>269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2417</v>
      </c>
    </row>
    <row r="148" s="2" customFormat="1" ht="16.5" customHeight="1">
      <c r="A148" s="35"/>
      <c r="B148" s="36"/>
      <c r="C148" s="222" t="s">
        <v>83</v>
      </c>
      <c r="D148" s="222" t="s">
        <v>269</v>
      </c>
      <c r="E148" s="223" t="s">
        <v>2152</v>
      </c>
      <c r="F148" s="224" t="s">
        <v>2153</v>
      </c>
      <c r="G148" s="225" t="s">
        <v>272</v>
      </c>
      <c r="H148" s="226">
        <v>4</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81</v>
      </c>
      <c r="AT148" s="233" t="s">
        <v>269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2418</v>
      </c>
    </row>
    <row r="149" s="2" customFormat="1" ht="16.5" customHeight="1">
      <c r="A149" s="35"/>
      <c r="B149" s="36"/>
      <c r="C149" s="222" t="s">
        <v>137</v>
      </c>
      <c r="D149" s="222" t="s">
        <v>269</v>
      </c>
      <c r="E149" s="223" t="s">
        <v>2155</v>
      </c>
      <c r="F149" s="224" t="s">
        <v>2156</v>
      </c>
      <c r="G149" s="225" t="s">
        <v>272</v>
      </c>
      <c r="H149" s="226">
        <v>4</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81</v>
      </c>
      <c r="AT149" s="233" t="s">
        <v>269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2419</v>
      </c>
    </row>
    <row r="150" s="2" customFormat="1" ht="24.15" customHeight="1">
      <c r="A150" s="35"/>
      <c r="B150" s="36"/>
      <c r="C150" s="222" t="s">
        <v>319</v>
      </c>
      <c r="D150" s="222" t="s">
        <v>269</v>
      </c>
      <c r="E150" s="223" t="s">
        <v>2158</v>
      </c>
      <c r="F150" s="224" t="s">
        <v>2159</v>
      </c>
      <c r="G150" s="225" t="s">
        <v>272</v>
      </c>
      <c r="H150" s="226">
        <v>9</v>
      </c>
      <c r="I150" s="227"/>
      <c r="J150" s="228">
        <f>ROUND(I150*H150,2)</f>
        <v>0</v>
      </c>
      <c r="K150" s="224" t="s">
        <v>273</v>
      </c>
      <c r="L150" s="41"/>
      <c r="M150" s="229" t="s">
        <v>1</v>
      </c>
      <c r="N150" s="230"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81</v>
      </c>
      <c r="AT150" s="233" t="s">
        <v>269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2420</v>
      </c>
    </row>
    <row r="151" s="2" customFormat="1" ht="24.15" customHeight="1">
      <c r="A151" s="35"/>
      <c r="B151" s="36"/>
      <c r="C151" s="240" t="s">
        <v>365</v>
      </c>
      <c r="D151" s="240" t="s">
        <v>329</v>
      </c>
      <c r="E151" s="241" t="s">
        <v>2161</v>
      </c>
      <c r="F151" s="242" t="s">
        <v>2162</v>
      </c>
      <c r="G151" s="243" t="s">
        <v>272</v>
      </c>
      <c r="H151" s="244">
        <v>4</v>
      </c>
      <c r="I151" s="245"/>
      <c r="J151" s="246">
        <f>ROUND(I151*H151,2)</f>
        <v>0</v>
      </c>
      <c r="K151" s="242" t="s">
        <v>273</v>
      </c>
      <c r="L151" s="247"/>
      <c r="M151" s="248" t="s">
        <v>1</v>
      </c>
      <c r="N151" s="249"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83</v>
      </c>
      <c r="AT151" s="233" t="s">
        <v>329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2421</v>
      </c>
    </row>
    <row r="152" s="2" customFormat="1" ht="24.15" customHeight="1">
      <c r="A152" s="35"/>
      <c r="B152" s="36"/>
      <c r="C152" s="240" t="s">
        <v>370</v>
      </c>
      <c r="D152" s="240" t="s">
        <v>329</v>
      </c>
      <c r="E152" s="241" t="s">
        <v>2164</v>
      </c>
      <c r="F152" s="242" t="s">
        <v>2165</v>
      </c>
      <c r="G152" s="243" t="s">
        <v>272</v>
      </c>
      <c r="H152" s="244">
        <v>16</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329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2422</v>
      </c>
    </row>
    <row r="153" s="2" customFormat="1" ht="21.75" customHeight="1">
      <c r="A153" s="35"/>
      <c r="B153" s="36"/>
      <c r="C153" s="222" t="s">
        <v>375</v>
      </c>
      <c r="D153" s="222" t="s">
        <v>269</v>
      </c>
      <c r="E153" s="223" t="s">
        <v>2167</v>
      </c>
      <c r="F153" s="224" t="s">
        <v>2168</v>
      </c>
      <c r="G153" s="225" t="s">
        <v>272</v>
      </c>
      <c r="H153" s="226">
        <v>2</v>
      </c>
      <c r="I153" s="227"/>
      <c r="J153" s="228">
        <f>ROUND(I153*H153,2)</f>
        <v>0</v>
      </c>
      <c r="K153" s="224" t="s">
        <v>273</v>
      </c>
      <c r="L153" s="41"/>
      <c r="M153" s="229" t="s">
        <v>1</v>
      </c>
      <c r="N153" s="230"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81</v>
      </c>
      <c r="AT153" s="233" t="s">
        <v>269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2423</v>
      </c>
    </row>
    <row r="154" s="2" customFormat="1" ht="24.15" customHeight="1">
      <c r="A154" s="35"/>
      <c r="B154" s="36"/>
      <c r="C154" s="240" t="s">
        <v>324</v>
      </c>
      <c r="D154" s="240" t="s">
        <v>329</v>
      </c>
      <c r="E154" s="241" t="s">
        <v>2223</v>
      </c>
      <c r="F154" s="242" t="s">
        <v>2224</v>
      </c>
      <c r="G154" s="243" t="s">
        <v>272</v>
      </c>
      <c r="H154" s="244">
        <v>4</v>
      </c>
      <c r="I154" s="245"/>
      <c r="J154" s="246">
        <f>ROUND(I154*H154,2)</f>
        <v>0</v>
      </c>
      <c r="K154" s="242" t="s">
        <v>273</v>
      </c>
      <c r="L154" s="247"/>
      <c r="M154" s="248" t="s">
        <v>1</v>
      </c>
      <c r="N154" s="249"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83</v>
      </c>
      <c r="AT154" s="233" t="s">
        <v>329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2424</v>
      </c>
    </row>
    <row r="155" s="2" customFormat="1" ht="33" customHeight="1">
      <c r="A155" s="35"/>
      <c r="B155" s="36"/>
      <c r="C155" s="240" t="s">
        <v>384</v>
      </c>
      <c r="D155" s="240" t="s">
        <v>329</v>
      </c>
      <c r="E155" s="241" t="s">
        <v>2149</v>
      </c>
      <c r="F155" s="242" t="s">
        <v>2150</v>
      </c>
      <c r="G155" s="243" t="s">
        <v>272</v>
      </c>
      <c r="H155" s="244">
        <v>6</v>
      </c>
      <c r="I155" s="245"/>
      <c r="J155" s="246">
        <f>ROUND(I155*H155,2)</f>
        <v>0</v>
      </c>
      <c r="K155" s="242" t="s">
        <v>273</v>
      </c>
      <c r="L155" s="247"/>
      <c r="M155" s="248" t="s">
        <v>1</v>
      </c>
      <c r="N155" s="249"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83</v>
      </c>
      <c r="AT155" s="233" t="s">
        <v>329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2425</v>
      </c>
    </row>
    <row r="156" s="2" customFormat="1" ht="24.15" customHeight="1">
      <c r="A156" s="35"/>
      <c r="B156" s="36"/>
      <c r="C156" s="222" t="s">
        <v>327</v>
      </c>
      <c r="D156" s="222" t="s">
        <v>269</v>
      </c>
      <c r="E156" s="223" t="s">
        <v>2227</v>
      </c>
      <c r="F156" s="224" t="s">
        <v>2228</v>
      </c>
      <c r="G156" s="225" t="s">
        <v>272</v>
      </c>
      <c r="H156" s="226">
        <v>2</v>
      </c>
      <c r="I156" s="227"/>
      <c r="J156" s="228">
        <f>ROUND(I156*H156,2)</f>
        <v>0</v>
      </c>
      <c r="K156" s="224" t="s">
        <v>273</v>
      </c>
      <c r="L156" s="41"/>
      <c r="M156" s="259" t="s">
        <v>1</v>
      </c>
      <c r="N156" s="260" t="s">
        <v>38</v>
      </c>
      <c r="O156" s="256"/>
      <c r="P156" s="261">
        <f>O156*H156</f>
        <v>0</v>
      </c>
      <c r="Q156" s="261">
        <v>0</v>
      </c>
      <c r="R156" s="261">
        <f>Q156*H156</f>
        <v>0</v>
      </c>
      <c r="S156" s="261">
        <v>0</v>
      </c>
      <c r="T156" s="262">
        <f>S156*H156</f>
        <v>0</v>
      </c>
      <c r="U156" s="35"/>
      <c r="V156" s="35"/>
      <c r="W156" s="35"/>
      <c r="X156" s="35"/>
      <c r="Y156" s="35"/>
      <c r="Z156" s="35"/>
      <c r="AA156" s="35"/>
      <c r="AB156" s="35"/>
      <c r="AC156" s="35"/>
      <c r="AD156" s="35"/>
      <c r="AE156" s="35"/>
      <c r="AR156" s="233" t="s">
        <v>81</v>
      </c>
      <c r="AT156" s="233" t="s">
        <v>269</v>
      </c>
      <c r="AU156" s="233" t="s">
        <v>73</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81</v>
      </c>
      <c r="BM156" s="233" t="s">
        <v>2426</v>
      </c>
    </row>
    <row r="157" s="2" customFormat="1" ht="6.96" customHeight="1">
      <c r="A157" s="35"/>
      <c r="B157" s="63"/>
      <c r="C157" s="64"/>
      <c r="D157" s="64"/>
      <c r="E157" s="64"/>
      <c r="F157" s="64"/>
      <c r="G157" s="64"/>
      <c r="H157" s="64"/>
      <c r="I157" s="64"/>
      <c r="J157" s="64"/>
      <c r="K157" s="64"/>
      <c r="L157" s="41"/>
      <c r="M157" s="35"/>
      <c r="O157" s="35"/>
      <c r="P157" s="35"/>
      <c r="Q157" s="35"/>
      <c r="R157" s="35"/>
      <c r="S157" s="35"/>
      <c r="T157" s="35"/>
      <c r="U157" s="35"/>
      <c r="V157" s="35"/>
      <c r="W157" s="35"/>
      <c r="X157" s="35"/>
      <c r="Y157" s="35"/>
      <c r="Z157" s="35"/>
      <c r="AA157" s="35"/>
      <c r="AB157" s="35"/>
      <c r="AC157" s="35"/>
      <c r="AD157" s="35"/>
      <c r="AE157" s="35"/>
    </row>
  </sheetData>
  <sheetProtection sheet="1" autoFilter="0" formatColumns="0" formatRows="0" objects="1" scenarios="1" spinCount="100000" saltValue="xR73ZiA/RT0F+7wGs+NLwzI58RGZTRiW/1lBAXiTaDjFZVfXmpvDlowW7+QYN4T7ys1VZBXg4YVo+QwMTQVQTw==" hashValue="IeveO72RPXv8evccgVQnVJZm0dCjnGv2Mj/89kyaTXlmdmo9Rzi0INDH1OjPJLxfSlJMYRykbX4/t+0sz3hvUw==" algorithmName="SHA-512" password="CC35"/>
  <autoFilter ref="C123:K156"/>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178</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2287</v>
      </c>
      <c r="F9" s="1"/>
      <c r="G9" s="1"/>
      <c r="H9" s="1"/>
      <c r="L9" s="17"/>
    </row>
    <row r="10" s="1" customFormat="1" ht="12" customHeight="1">
      <c r="B10" s="17"/>
      <c r="D10" s="148" t="s">
        <v>1615</v>
      </c>
      <c r="L10" s="17"/>
    </row>
    <row r="11" s="2" customFormat="1" ht="16.5" customHeight="1">
      <c r="A11" s="35"/>
      <c r="B11" s="41"/>
      <c r="C11" s="35"/>
      <c r="D11" s="35"/>
      <c r="E11" s="160" t="s">
        <v>2427</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1964</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2189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2290</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1967</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ROUND((SUM(BE124:BE154)),  2)</f>
        <v>0</v>
      </c>
      <c r="G37" s="35"/>
      <c r="H37" s="35"/>
      <c r="I37" s="162">
        <v>0.20999999999999999</v>
      </c>
      <c r="J37" s="161">
        <f>ROUND(((SUM(BE124:BE154))*I37),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ROUND((SUM(BF124:BF154)),  2)</f>
        <v>0</v>
      </c>
      <c r="G38" s="35"/>
      <c r="H38" s="35"/>
      <c r="I38" s="162">
        <v>0.12</v>
      </c>
      <c r="J38" s="161">
        <f>ROUND(((SUM(BF124:BF154))*I38),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ROUND((SUM(BG124:BG154)),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ROUND((SUM(BH124:BH154)),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ROUND((SUM(BI124:BI154)),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2287</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2427</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1964</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Zámrsk - Uhersko</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2287</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63" t="s">
        <v>2427</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1964</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UOŽI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Zámrsk - Uhersko</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SUM(P125:P154)</f>
        <v>0</v>
      </c>
      <c r="Q124" s="101"/>
      <c r="R124" s="205">
        <f>SUM(R125:R154)</f>
        <v>0</v>
      </c>
      <c r="S124" s="101"/>
      <c r="T124" s="206">
        <f>SUM(T125:T154)</f>
        <v>0</v>
      </c>
      <c r="U124" s="35"/>
      <c r="V124" s="35"/>
      <c r="W124" s="35"/>
      <c r="X124" s="35"/>
      <c r="Y124" s="35"/>
      <c r="Z124" s="35"/>
      <c r="AA124" s="35"/>
      <c r="AB124" s="35"/>
      <c r="AC124" s="35"/>
      <c r="AD124" s="35"/>
      <c r="AE124" s="35"/>
      <c r="AT124" s="14" t="s">
        <v>72</v>
      </c>
      <c r="AU124" s="14" t="s">
        <v>246</v>
      </c>
      <c r="BK124" s="207">
        <f>SUM(BK125:BK154)</f>
        <v>0</v>
      </c>
    </row>
    <row r="125" s="2" customFormat="1" ht="21.75" customHeight="1">
      <c r="A125" s="35"/>
      <c r="B125" s="36"/>
      <c r="C125" s="222" t="s">
        <v>81</v>
      </c>
      <c r="D125" s="222" t="s">
        <v>269</v>
      </c>
      <c r="E125" s="223" t="s">
        <v>2190</v>
      </c>
      <c r="F125" s="224" t="s">
        <v>2191</v>
      </c>
      <c r="G125" s="225" t="s">
        <v>272</v>
      </c>
      <c r="H125" s="226">
        <v>4</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2428</v>
      </c>
    </row>
    <row r="126" s="2" customFormat="1" ht="24.15" customHeight="1">
      <c r="A126" s="35"/>
      <c r="B126" s="36"/>
      <c r="C126" s="222" t="s">
        <v>274</v>
      </c>
      <c r="D126" s="222" t="s">
        <v>269</v>
      </c>
      <c r="E126" s="223" t="s">
        <v>2193</v>
      </c>
      <c r="F126" s="224" t="s">
        <v>2194</v>
      </c>
      <c r="G126" s="225" t="s">
        <v>272</v>
      </c>
      <c r="H126" s="226">
        <v>2</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81</v>
      </c>
      <c r="AT126" s="233" t="s">
        <v>269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2429</v>
      </c>
    </row>
    <row r="127" s="2" customFormat="1" ht="16.5" customHeight="1">
      <c r="A127" s="35"/>
      <c r="B127" s="36"/>
      <c r="C127" s="222" t="s">
        <v>286</v>
      </c>
      <c r="D127" s="222" t="s">
        <v>269</v>
      </c>
      <c r="E127" s="223" t="s">
        <v>2089</v>
      </c>
      <c r="F127" s="224" t="s">
        <v>2090</v>
      </c>
      <c r="G127" s="225" t="s">
        <v>272</v>
      </c>
      <c r="H127" s="226">
        <v>105</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81</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2430</v>
      </c>
    </row>
    <row r="128" s="2" customFormat="1" ht="21.75" customHeight="1">
      <c r="A128" s="35"/>
      <c r="B128" s="36"/>
      <c r="C128" s="240" t="s">
        <v>299</v>
      </c>
      <c r="D128" s="240" t="s">
        <v>329</v>
      </c>
      <c r="E128" s="241" t="s">
        <v>2092</v>
      </c>
      <c r="F128" s="242" t="s">
        <v>2093</v>
      </c>
      <c r="G128" s="243" t="s">
        <v>272</v>
      </c>
      <c r="H128" s="244">
        <v>4</v>
      </c>
      <c r="I128" s="245"/>
      <c r="J128" s="246">
        <f>ROUND(I128*H128,2)</f>
        <v>0</v>
      </c>
      <c r="K128" s="242" t="s">
        <v>273</v>
      </c>
      <c r="L128" s="247"/>
      <c r="M128" s="248" t="s">
        <v>1</v>
      </c>
      <c r="N128" s="249"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83</v>
      </c>
      <c r="AT128" s="233" t="s">
        <v>329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2431</v>
      </c>
    </row>
    <row r="129" s="2" customFormat="1" ht="16.5" customHeight="1">
      <c r="A129" s="35"/>
      <c r="B129" s="36"/>
      <c r="C129" s="222" t="s">
        <v>917</v>
      </c>
      <c r="D129" s="222" t="s">
        <v>269</v>
      </c>
      <c r="E129" s="223" t="s">
        <v>2095</v>
      </c>
      <c r="F129" s="224" t="s">
        <v>2096</v>
      </c>
      <c r="G129" s="225" t="s">
        <v>272</v>
      </c>
      <c r="H129" s="226">
        <v>140</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81</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2432</v>
      </c>
    </row>
    <row r="130" s="2" customFormat="1" ht="16.5" customHeight="1">
      <c r="A130" s="35"/>
      <c r="B130" s="36"/>
      <c r="C130" s="222" t="s">
        <v>283</v>
      </c>
      <c r="D130" s="222" t="s">
        <v>269</v>
      </c>
      <c r="E130" s="223" t="s">
        <v>2098</v>
      </c>
      <c r="F130" s="224" t="s">
        <v>2099</v>
      </c>
      <c r="G130" s="225" t="s">
        <v>272</v>
      </c>
      <c r="H130" s="226">
        <v>4</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81</v>
      </c>
      <c r="AT130" s="233" t="s">
        <v>269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2433</v>
      </c>
    </row>
    <row r="131" s="2" customFormat="1" ht="16.5" customHeight="1">
      <c r="A131" s="35"/>
      <c r="B131" s="36"/>
      <c r="C131" s="222" t="s">
        <v>290</v>
      </c>
      <c r="D131" s="222" t="s">
        <v>269</v>
      </c>
      <c r="E131" s="223" t="s">
        <v>2101</v>
      </c>
      <c r="F131" s="224" t="s">
        <v>2102</v>
      </c>
      <c r="G131" s="225" t="s">
        <v>272</v>
      </c>
      <c r="H131" s="226">
        <v>4</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81</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2434</v>
      </c>
    </row>
    <row r="132" s="2" customFormat="1" ht="24.15" customHeight="1">
      <c r="A132" s="35"/>
      <c r="B132" s="36"/>
      <c r="C132" s="240" t="s">
        <v>309</v>
      </c>
      <c r="D132" s="240" t="s">
        <v>329</v>
      </c>
      <c r="E132" s="241" t="s">
        <v>2107</v>
      </c>
      <c r="F132" s="242" t="s">
        <v>2108</v>
      </c>
      <c r="G132" s="243" t="s">
        <v>272</v>
      </c>
      <c r="H132" s="244">
        <v>4</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83</v>
      </c>
      <c r="AT132" s="233" t="s">
        <v>329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2435</v>
      </c>
    </row>
    <row r="133" s="2" customFormat="1" ht="16.5" customHeight="1">
      <c r="A133" s="35"/>
      <c r="B133" s="36"/>
      <c r="C133" s="222" t="s">
        <v>8</v>
      </c>
      <c r="D133" s="222" t="s">
        <v>269</v>
      </c>
      <c r="E133" s="223" t="s">
        <v>2104</v>
      </c>
      <c r="F133" s="224" t="s">
        <v>2105</v>
      </c>
      <c r="G133" s="225" t="s">
        <v>272</v>
      </c>
      <c r="H133" s="226">
        <v>4</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81</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2436</v>
      </c>
    </row>
    <row r="134" s="2" customFormat="1" ht="24.15" customHeight="1">
      <c r="A134" s="35"/>
      <c r="B134" s="36"/>
      <c r="C134" s="240" t="s">
        <v>918</v>
      </c>
      <c r="D134" s="240" t="s">
        <v>329</v>
      </c>
      <c r="E134" s="241" t="s">
        <v>2437</v>
      </c>
      <c r="F134" s="242" t="s">
        <v>2438</v>
      </c>
      <c r="G134" s="243" t="s">
        <v>272</v>
      </c>
      <c r="H134" s="244">
        <v>1</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329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2439</v>
      </c>
    </row>
    <row r="135" s="2" customFormat="1" ht="24.15" customHeight="1">
      <c r="A135" s="35"/>
      <c r="B135" s="36"/>
      <c r="C135" s="240" t="s">
        <v>384</v>
      </c>
      <c r="D135" s="240" t="s">
        <v>329</v>
      </c>
      <c r="E135" s="241" t="s">
        <v>2110</v>
      </c>
      <c r="F135" s="242" t="s">
        <v>2111</v>
      </c>
      <c r="G135" s="243" t="s">
        <v>272</v>
      </c>
      <c r="H135" s="244">
        <v>1</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2440</v>
      </c>
    </row>
    <row r="136" s="2" customFormat="1" ht="24.15" customHeight="1">
      <c r="A136" s="35"/>
      <c r="B136" s="36"/>
      <c r="C136" s="240" t="s">
        <v>321</v>
      </c>
      <c r="D136" s="240" t="s">
        <v>329</v>
      </c>
      <c r="E136" s="241" t="s">
        <v>2116</v>
      </c>
      <c r="F136" s="242" t="s">
        <v>2117</v>
      </c>
      <c r="G136" s="243" t="s">
        <v>272</v>
      </c>
      <c r="H136" s="244">
        <v>1</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2441</v>
      </c>
    </row>
    <row r="137" s="2" customFormat="1" ht="24.15" customHeight="1">
      <c r="A137" s="35"/>
      <c r="B137" s="36"/>
      <c r="C137" s="240" t="s">
        <v>327</v>
      </c>
      <c r="D137" s="240" t="s">
        <v>329</v>
      </c>
      <c r="E137" s="241" t="s">
        <v>2119</v>
      </c>
      <c r="F137" s="242" t="s">
        <v>2120</v>
      </c>
      <c r="G137" s="243" t="s">
        <v>272</v>
      </c>
      <c r="H137" s="244">
        <v>1</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2442</v>
      </c>
    </row>
    <row r="138" s="2" customFormat="1" ht="24.15" customHeight="1">
      <c r="A138" s="35"/>
      <c r="B138" s="36"/>
      <c r="C138" s="240" t="s">
        <v>297</v>
      </c>
      <c r="D138" s="240" t="s">
        <v>329</v>
      </c>
      <c r="E138" s="241" t="s">
        <v>2122</v>
      </c>
      <c r="F138" s="242" t="s">
        <v>2123</v>
      </c>
      <c r="G138" s="243" t="s">
        <v>272</v>
      </c>
      <c r="H138" s="244">
        <v>2</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2443</v>
      </c>
    </row>
    <row r="139" s="2" customFormat="1" ht="24.15" customHeight="1">
      <c r="A139" s="35"/>
      <c r="B139" s="36"/>
      <c r="C139" s="240" t="s">
        <v>328</v>
      </c>
      <c r="D139" s="240" t="s">
        <v>329</v>
      </c>
      <c r="E139" s="241" t="s">
        <v>2128</v>
      </c>
      <c r="F139" s="242" t="s">
        <v>2129</v>
      </c>
      <c r="G139" s="243" t="s">
        <v>272</v>
      </c>
      <c r="H139" s="244">
        <v>2</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2444</v>
      </c>
    </row>
    <row r="140" s="2" customFormat="1" ht="24.15" customHeight="1">
      <c r="A140" s="35"/>
      <c r="B140" s="36"/>
      <c r="C140" s="240" t="s">
        <v>303</v>
      </c>
      <c r="D140" s="240" t="s">
        <v>329</v>
      </c>
      <c r="E140" s="241" t="s">
        <v>2131</v>
      </c>
      <c r="F140" s="242" t="s">
        <v>2132</v>
      </c>
      <c r="G140" s="243" t="s">
        <v>272</v>
      </c>
      <c r="H140" s="244">
        <v>2</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329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2445</v>
      </c>
    </row>
    <row r="141" s="2" customFormat="1" ht="24.15" customHeight="1">
      <c r="A141" s="35"/>
      <c r="B141" s="36"/>
      <c r="C141" s="240" t="s">
        <v>334</v>
      </c>
      <c r="D141" s="240" t="s">
        <v>329</v>
      </c>
      <c r="E141" s="241" t="s">
        <v>2134</v>
      </c>
      <c r="F141" s="242" t="s">
        <v>2135</v>
      </c>
      <c r="G141" s="243" t="s">
        <v>272</v>
      </c>
      <c r="H141" s="244">
        <v>2</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329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2446</v>
      </c>
    </row>
    <row r="142" s="2" customFormat="1" ht="24.15" customHeight="1">
      <c r="A142" s="35"/>
      <c r="B142" s="36"/>
      <c r="C142" s="240" t="s">
        <v>307</v>
      </c>
      <c r="D142" s="240" t="s">
        <v>329</v>
      </c>
      <c r="E142" s="241" t="s">
        <v>2137</v>
      </c>
      <c r="F142" s="242" t="s">
        <v>2138</v>
      </c>
      <c r="G142" s="243" t="s">
        <v>272</v>
      </c>
      <c r="H142" s="244">
        <v>2</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329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2447</v>
      </c>
    </row>
    <row r="143" s="2" customFormat="1" ht="24.15" customHeight="1">
      <c r="A143" s="35"/>
      <c r="B143" s="36"/>
      <c r="C143" s="240" t="s">
        <v>310</v>
      </c>
      <c r="D143" s="240" t="s">
        <v>329</v>
      </c>
      <c r="E143" s="241" t="s">
        <v>2146</v>
      </c>
      <c r="F143" s="242" t="s">
        <v>2147</v>
      </c>
      <c r="G143" s="243" t="s">
        <v>272</v>
      </c>
      <c r="H143" s="244">
        <v>2</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2448</v>
      </c>
    </row>
    <row r="144" s="2" customFormat="1" ht="24.15" customHeight="1">
      <c r="A144" s="35"/>
      <c r="B144" s="36"/>
      <c r="C144" s="240" t="s">
        <v>347</v>
      </c>
      <c r="D144" s="240" t="s">
        <v>329</v>
      </c>
      <c r="E144" s="241" t="s">
        <v>2143</v>
      </c>
      <c r="F144" s="242" t="s">
        <v>2144</v>
      </c>
      <c r="G144" s="243" t="s">
        <v>272</v>
      </c>
      <c r="H144" s="244">
        <v>1</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329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2449</v>
      </c>
    </row>
    <row r="145" s="2" customFormat="1" ht="16.5" customHeight="1">
      <c r="A145" s="35"/>
      <c r="B145" s="36"/>
      <c r="C145" s="222" t="s">
        <v>267</v>
      </c>
      <c r="D145" s="222" t="s">
        <v>269</v>
      </c>
      <c r="E145" s="223" t="s">
        <v>2214</v>
      </c>
      <c r="F145" s="224" t="s">
        <v>2215</v>
      </c>
      <c r="G145" s="225" t="s">
        <v>272</v>
      </c>
      <c r="H145" s="226">
        <v>4</v>
      </c>
      <c r="I145" s="227"/>
      <c r="J145" s="228">
        <f>ROUND(I145*H145,2)</f>
        <v>0</v>
      </c>
      <c r="K145" s="224" t="s">
        <v>273</v>
      </c>
      <c r="L145" s="41"/>
      <c r="M145" s="229" t="s">
        <v>1</v>
      </c>
      <c r="N145" s="230"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81</v>
      </c>
      <c r="AT145" s="233" t="s">
        <v>269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2450</v>
      </c>
    </row>
    <row r="146" s="2" customFormat="1" ht="16.5" customHeight="1">
      <c r="A146" s="35"/>
      <c r="B146" s="36"/>
      <c r="C146" s="222" t="s">
        <v>83</v>
      </c>
      <c r="D146" s="222" t="s">
        <v>269</v>
      </c>
      <c r="E146" s="223" t="s">
        <v>2152</v>
      </c>
      <c r="F146" s="224" t="s">
        <v>2153</v>
      </c>
      <c r="G146" s="225" t="s">
        <v>272</v>
      </c>
      <c r="H146" s="226">
        <v>2</v>
      </c>
      <c r="I146" s="227"/>
      <c r="J146" s="228">
        <f>ROUND(I146*H146,2)</f>
        <v>0</v>
      </c>
      <c r="K146" s="224" t="s">
        <v>273</v>
      </c>
      <c r="L146" s="41"/>
      <c r="M146" s="229" t="s">
        <v>1</v>
      </c>
      <c r="N146" s="230"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81</v>
      </c>
      <c r="AT146" s="233" t="s">
        <v>269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2451</v>
      </c>
    </row>
    <row r="147" s="2" customFormat="1" ht="16.5" customHeight="1">
      <c r="A147" s="35"/>
      <c r="B147" s="36"/>
      <c r="C147" s="222" t="s">
        <v>137</v>
      </c>
      <c r="D147" s="222" t="s">
        <v>269</v>
      </c>
      <c r="E147" s="223" t="s">
        <v>2155</v>
      </c>
      <c r="F147" s="224" t="s">
        <v>2156</v>
      </c>
      <c r="G147" s="225" t="s">
        <v>272</v>
      </c>
      <c r="H147" s="226">
        <v>2</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81</v>
      </c>
      <c r="AT147" s="233" t="s">
        <v>269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2452</v>
      </c>
    </row>
    <row r="148" s="2" customFormat="1" ht="24.15" customHeight="1">
      <c r="A148" s="35"/>
      <c r="B148" s="36"/>
      <c r="C148" s="222" t="s">
        <v>314</v>
      </c>
      <c r="D148" s="222" t="s">
        <v>269</v>
      </c>
      <c r="E148" s="223" t="s">
        <v>2158</v>
      </c>
      <c r="F148" s="224" t="s">
        <v>2159</v>
      </c>
      <c r="G148" s="225" t="s">
        <v>272</v>
      </c>
      <c r="H148" s="226">
        <v>2</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81</v>
      </c>
      <c r="AT148" s="233" t="s">
        <v>269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2453</v>
      </c>
    </row>
    <row r="149" s="2" customFormat="1" ht="24.15" customHeight="1">
      <c r="A149" s="35"/>
      <c r="B149" s="36"/>
      <c r="C149" s="240" t="s">
        <v>356</v>
      </c>
      <c r="D149" s="240" t="s">
        <v>329</v>
      </c>
      <c r="E149" s="241" t="s">
        <v>2161</v>
      </c>
      <c r="F149" s="242" t="s">
        <v>2162</v>
      </c>
      <c r="G149" s="243" t="s">
        <v>272</v>
      </c>
      <c r="H149" s="244">
        <v>2</v>
      </c>
      <c r="I149" s="245"/>
      <c r="J149" s="246">
        <f>ROUND(I149*H149,2)</f>
        <v>0</v>
      </c>
      <c r="K149" s="242" t="s">
        <v>273</v>
      </c>
      <c r="L149" s="247"/>
      <c r="M149" s="248" t="s">
        <v>1</v>
      </c>
      <c r="N149" s="249"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83</v>
      </c>
      <c r="AT149" s="233" t="s">
        <v>329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2454</v>
      </c>
    </row>
    <row r="150" s="2" customFormat="1" ht="24.15" customHeight="1">
      <c r="A150" s="35"/>
      <c r="B150" s="36"/>
      <c r="C150" s="240" t="s">
        <v>319</v>
      </c>
      <c r="D150" s="240" t="s">
        <v>329</v>
      </c>
      <c r="E150" s="241" t="s">
        <v>2164</v>
      </c>
      <c r="F150" s="242" t="s">
        <v>2165</v>
      </c>
      <c r="G150" s="243" t="s">
        <v>272</v>
      </c>
      <c r="H150" s="244">
        <v>8</v>
      </c>
      <c r="I150" s="245"/>
      <c r="J150" s="246">
        <f>ROUND(I150*H150,2)</f>
        <v>0</v>
      </c>
      <c r="K150" s="242" t="s">
        <v>273</v>
      </c>
      <c r="L150" s="247"/>
      <c r="M150" s="248" t="s">
        <v>1</v>
      </c>
      <c r="N150" s="249"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83</v>
      </c>
      <c r="AT150" s="233" t="s">
        <v>329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2455</v>
      </c>
    </row>
    <row r="151" s="2" customFormat="1" ht="21.75" customHeight="1">
      <c r="A151" s="35"/>
      <c r="B151" s="36"/>
      <c r="C151" s="222" t="s">
        <v>365</v>
      </c>
      <c r="D151" s="222" t="s">
        <v>269</v>
      </c>
      <c r="E151" s="223" t="s">
        <v>2167</v>
      </c>
      <c r="F151" s="224" t="s">
        <v>2168</v>
      </c>
      <c r="G151" s="225" t="s">
        <v>272</v>
      </c>
      <c r="H151" s="226">
        <v>2</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81</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2456</v>
      </c>
    </row>
    <row r="152" s="2" customFormat="1" ht="24.15" customHeight="1">
      <c r="A152" s="35"/>
      <c r="B152" s="36"/>
      <c r="C152" s="240" t="s">
        <v>370</v>
      </c>
      <c r="D152" s="240" t="s">
        <v>329</v>
      </c>
      <c r="E152" s="241" t="s">
        <v>2223</v>
      </c>
      <c r="F152" s="242" t="s">
        <v>2224</v>
      </c>
      <c r="G152" s="243" t="s">
        <v>272</v>
      </c>
      <c r="H152" s="244">
        <v>2</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329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2457</v>
      </c>
    </row>
    <row r="153" s="2" customFormat="1" ht="33" customHeight="1">
      <c r="A153" s="35"/>
      <c r="B153" s="36"/>
      <c r="C153" s="240" t="s">
        <v>375</v>
      </c>
      <c r="D153" s="240" t="s">
        <v>329</v>
      </c>
      <c r="E153" s="241" t="s">
        <v>2149</v>
      </c>
      <c r="F153" s="242" t="s">
        <v>2150</v>
      </c>
      <c r="G153" s="243" t="s">
        <v>272</v>
      </c>
      <c r="H153" s="244">
        <v>2</v>
      </c>
      <c r="I153" s="245"/>
      <c r="J153" s="246">
        <f>ROUND(I153*H153,2)</f>
        <v>0</v>
      </c>
      <c r="K153" s="242" t="s">
        <v>273</v>
      </c>
      <c r="L153" s="247"/>
      <c r="M153" s="248" t="s">
        <v>1</v>
      </c>
      <c r="N153" s="249"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83</v>
      </c>
      <c r="AT153" s="233" t="s">
        <v>329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2458</v>
      </c>
    </row>
    <row r="154" s="2" customFormat="1" ht="24.15" customHeight="1">
      <c r="A154" s="35"/>
      <c r="B154" s="36"/>
      <c r="C154" s="222" t="s">
        <v>324</v>
      </c>
      <c r="D154" s="222" t="s">
        <v>269</v>
      </c>
      <c r="E154" s="223" t="s">
        <v>2227</v>
      </c>
      <c r="F154" s="224" t="s">
        <v>2228</v>
      </c>
      <c r="G154" s="225" t="s">
        <v>272</v>
      </c>
      <c r="H154" s="226">
        <v>2</v>
      </c>
      <c r="I154" s="227"/>
      <c r="J154" s="228">
        <f>ROUND(I154*H154,2)</f>
        <v>0</v>
      </c>
      <c r="K154" s="224" t="s">
        <v>273</v>
      </c>
      <c r="L154" s="41"/>
      <c r="M154" s="259" t="s">
        <v>1</v>
      </c>
      <c r="N154" s="260" t="s">
        <v>38</v>
      </c>
      <c r="O154" s="256"/>
      <c r="P154" s="261">
        <f>O154*H154</f>
        <v>0</v>
      </c>
      <c r="Q154" s="261">
        <v>0</v>
      </c>
      <c r="R154" s="261">
        <f>Q154*H154</f>
        <v>0</v>
      </c>
      <c r="S154" s="261">
        <v>0</v>
      </c>
      <c r="T154" s="262">
        <f>S154*H154</f>
        <v>0</v>
      </c>
      <c r="U154" s="35"/>
      <c r="V154" s="35"/>
      <c r="W154" s="35"/>
      <c r="X154" s="35"/>
      <c r="Y154" s="35"/>
      <c r="Z154" s="35"/>
      <c r="AA154" s="35"/>
      <c r="AB154" s="35"/>
      <c r="AC154" s="35"/>
      <c r="AD154" s="35"/>
      <c r="AE154" s="35"/>
      <c r="AR154" s="233" t="s">
        <v>81</v>
      </c>
      <c r="AT154" s="233" t="s">
        <v>269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2459</v>
      </c>
    </row>
    <row r="155" s="2" customFormat="1" ht="6.96" customHeight="1">
      <c r="A155" s="35"/>
      <c r="B155" s="63"/>
      <c r="C155" s="64"/>
      <c r="D155" s="64"/>
      <c r="E155" s="64"/>
      <c r="F155" s="64"/>
      <c r="G155" s="64"/>
      <c r="H155" s="64"/>
      <c r="I155" s="64"/>
      <c r="J155" s="64"/>
      <c r="K155" s="64"/>
      <c r="L155" s="41"/>
      <c r="M155" s="35"/>
      <c r="O155" s="35"/>
      <c r="P155" s="35"/>
      <c r="Q155" s="35"/>
      <c r="R155" s="35"/>
      <c r="S155" s="35"/>
      <c r="T155" s="35"/>
      <c r="U155" s="35"/>
      <c r="V155" s="35"/>
      <c r="W155" s="35"/>
      <c r="X155" s="35"/>
      <c r="Y155" s="35"/>
      <c r="Z155" s="35"/>
      <c r="AA155" s="35"/>
      <c r="AB155" s="35"/>
      <c r="AC155" s="35"/>
      <c r="AD155" s="35"/>
      <c r="AE155" s="35"/>
    </row>
  </sheetData>
  <sheetProtection sheet="1" autoFilter="0" formatColumns="0" formatRows="0" objects="1" scenarios="1" spinCount="100000" saltValue="kbUX/aTtiKkEzIE+d+Ka0jBI7RMS5fOtkVwUovXNpUsez68okVljg88BVB0GvveAwOE7m8XAl64nOmzIHIgGUw==" hashValue="BXST6HVys6mCgnRAAR5q7KA2PRZH0RYqle3tbuoQ3dejgr+uq8wDfm3M7q/0sKiJMNrqsihaL6T8QDoUz1sD3A==" algorithmName="SHA-512" password="CC35"/>
  <autoFilter ref="C123:K154"/>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182</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2287</v>
      </c>
      <c r="F9" s="1"/>
      <c r="G9" s="1"/>
      <c r="H9" s="1"/>
      <c r="L9" s="17"/>
    </row>
    <row r="10" s="1" customFormat="1" ht="12" customHeight="1">
      <c r="B10" s="17"/>
      <c r="D10" s="148" t="s">
        <v>1615</v>
      </c>
      <c r="L10" s="17"/>
    </row>
    <row r="11" s="2" customFormat="1" ht="16.5" customHeight="1">
      <c r="A11" s="35"/>
      <c r="B11" s="41"/>
      <c r="C11" s="35"/>
      <c r="D11" s="35"/>
      <c r="E11" s="160" t="s">
        <v>2460</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1964</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2189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2290</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1967</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ROUND((SUM(BE124:BE154)),  2)</f>
        <v>0</v>
      </c>
      <c r="G37" s="35"/>
      <c r="H37" s="35"/>
      <c r="I37" s="162">
        <v>0.20999999999999999</v>
      </c>
      <c r="J37" s="161">
        <f>ROUND(((SUM(BE124:BE154))*I37),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ROUND((SUM(BF124:BF154)),  2)</f>
        <v>0</v>
      </c>
      <c r="G38" s="35"/>
      <c r="H38" s="35"/>
      <c r="I38" s="162">
        <v>0.12</v>
      </c>
      <c r="J38" s="161">
        <f>ROUND(((SUM(BF124:BF154))*I38),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ROUND((SUM(BG124:BG154)),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ROUND((SUM(BH124:BH154)),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ROUND((SUM(BI124:BI154)),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2287</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2460</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1964</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Zámrsk - Uhersko</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2287</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63" t="s">
        <v>2460</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1964</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UOŽI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Zámrsk - Uhersko</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SUM(P125:P154)</f>
        <v>0</v>
      </c>
      <c r="Q124" s="101"/>
      <c r="R124" s="205">
        <f>SUM(R125:R154)</f>
        <v>0</v>
      </c>
      <c r="S124" s="101"/>
      <c r="T124" s="206">
        <f>SUM(T125:T154)</f>
        <v>0</v>
      </c>
      <c r="U124" s="35"/>
      <c r="V124" s="35"/>
      <c r="W124" s="35"/>
      <c r="X124" s="35"/>
      <c r="Y124" s="35"/>
      <c r="Z124" s="35"/>
      <c r="AA124" s="35"/>
      <c r="AB124" s="35"/>
      <c r="AC124" s="35"/>
      <c r="AD124" s="35"/>
      <c r="AE124" s="35"/>
      <c r="AT124" s="14" t="s">
        <v>72</v>
      </c>
      <c r="AU124" s="14" t="s">
        <v>246</v>
      </c>
      <c r="BK124" s="207">
        <f>SUM(BK125:BK154)</f>
        <v>0</v>
      </c>
    </row>
    <row r="125" s="2" customFormat="1" ht="21.75" customHeight="1">
      <c r="A125" s="35"/>
      <c r="B125" s="36"/>
      <c r="C125" s="222" t="s">
        <v>81</v>
      </c>
      <c r="D125" s="222" t="s">
        <v>269</v>
      </c>
      <c r="E125" s="223" t="s">
        <v>2190</v>
      </c>
      <c r="F125" s="224" t="s">
        <v>2191</v>
      </c>
      <c r="G125" s="225" t="s">
        <v>272</v>
      </c>
      <c r="H125" s="226">
        <v>4</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2461</v>
      </c>
    </row>
    <row r="126" s="2" customFormat="1" ht="24.15" customHeight="1">
      <c r="A126" s="35"/>
      <c r="B126" s="36"/>
      <c r="C126" s="222" t="s">
        <v>274</v>
      </c>
      <c r="D126" s="222" t="s">
        <v>269</v>
      </c>
      <c r="E126" s="223" t="s">
        <v>2193</v>
      </c>
      <c r="F126" s="224" t="s">
        <v>2194</v>
      </c>
      <c r="G126" s="225" t="s">
        <v>272</v>
      </c>
      <c r="H126" s="226">
        <v>2</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81</v>
      </c>
      <c r="AT126" s="233" t="s">
        <v>269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2462</v>
      </c>
    </row>
    <row r="127" s="2" customFormat="1" ht="16.5" customHeight="1">
      <c r="A127" s="35"/>
      <c r="B127" s="36"/>
      <c r="C127" s="222" t="s">
        <v>286</v>
      </c>
      <c r="D127" s="222" t="s">
        <v>269</v>
      </c>
      <c r="E127" s="223" t="s">
        <v>2089</v>
      </c>
      <c r="F127" s="224" t="s">
        <v>2090</v>
      </c>
      <c r="G127" s="225" t="s">
        <v>272</v>
      </c>
      <c r="H127" s="226">
        <v>105</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81</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2463</v>
      </c>
    </row>
    <row r="128" s="2" customFormat="1" ht="21.75" customHeight="1">
      <c r="A128" s="35"/>
      <c r="B128" s="36"/>
      <c r="C128" s="240" t="s">
        <v>299</v>
      </c>
      <c r="D128" s="240" t="s">
        <v>329</v>
      </c>
      <c r="E128" s="241" t="s">
        <v>2092</v>
      </c>
      <c r="F128" s="242" t="s">
        <v>2093</v>
      </c>
      <c r="G128" s="243" t="s">
        <v>272</v>
      </c>
      <c r="H128" s="244">
        <v>4</v>
      </c>
      <c r="I128" s="245"/>
      <c r="J128" s="246">
        <f>ROUND(I128*H128,2)</f>
        <v>0</v>
      </c>
      <c r="K128" s="242" t="s">
        <v>273</v>
      </c>
      <c r="L128" s="247"/>
      <c r="M128" s="248" t="s">
        <v>1</v>
      </c>
      <c r="N128" s="249"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83</v>
      </c>
      <c r="AT128" s="233" t="s">
        <v>329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2464</v>
      </c>
    </row>
    <row r="129" s="2" customFormat="1" ht="16.5" customHeight="1">
      <c r="A129" s="35"/>
      <c r="B129" s="36"/>
      <c r="C129" s="222" t="s">
        <v>917</v>
      </c>
      <c r="D129" s="222" t="s">
        <v>269</v>
      </c>
      <c r="E129" s="223" t="s">
        <v>2095</v>
      </c>
      <c r="F129" s="224" t="s">
        <v>2096</v>
      </c>
      <c r="G129" s="225" t="s">
        <v>272</v>
      </c>
      <c r="H129" s="226">
        <v>140</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81</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2465</v>
      </c>
    </row>
    <row r="130" s="2" customFormat="1" ht="16.5" customHeight="1">
      <c r="A130" s="35"/>
      <c r="B130" s="36"/>
      <c r="C130" s="222" t="s">
        <v>283</v>
      </c>
      <c r="D130" s="222" t="s">
        <v>269</v>
      </c>
      <c r="E130" s="223" t="s">
        <v>2098</v>
      </c>
      <c r="F130" s="224" t="s">
        <v>2099</v>
      </c>
      <c r="G130" s="225" t="s">
        <v>272</v>
      </c>
      <c r="H130" s="226">
        <v>4</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81</v>
      </c>
      <c r="AT130" s="233" t="s">
        <v>269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2466</v>
      </c>
    </row>
    <row r="131" s="2" customFormat="1" ht="16.5" customHeight="1">
      <c r="A131" s="35"/>
      <c r="B131" s="36"/>
      <c r="C131" s="222" t="s">
        <v>290</v>
      </c>
      <c r="D131" s="222" t="s">
        <v>269</v>
      </c>
      <c r="E131" s="223" t="s">
        <v>2101</v>
      </c>
      <c r="F131" s="224" t="s">
        <v>2102</v>
      </c>
      <c r="G131" s="225" t="s">
        <v>272</v>
      </c>
      <c r="H131" s="226">
        <v>4</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81</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2467</v>
      </c>
    </row>
    <row r="132" s="2" customFormat="1" ht="24.15" customHeight="1">
      <c r="A132" s="35"/>
      <c r="B132" s="36"/>
      <c r="C132" s="240" t="s">
        <v>309</v>
      </c>
      <c r="D132" s="240" t="s">
        <v>329</v>
      </c>
      <c r="E132" s="241" t="s">
        <v>2107</v>
      </c>
      <c r="F132" s="242" t="s">
        <v>2108</v>
      </c>
      <c r="G132" s="243" t="s">
        <v>272</v>
      </c>
      <c r="H132" s="244">
        <v>4</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83</v>
      </c>
      <c r="AT132" s="233" t="s">
        <v>329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2468</v>
      </c>
    </row>
    <row r="133" s="2" customFormat="1" ht="16.5" customHeight="1">
      <c r="A133" s="35"/>
      <c r="B133" s="36"/>
      <c r="C133" s="222" t="s">
        <v>8</v>
      </c>
      <c r="D133" s="222" t="s">
        <v>269</v>
      </c>
      <c r="E133" s="223" t="s">
        <v>2104</v>
      </c>
      <c r="F133" s="224" t="s">
        <v>2105</v>
      </c>
      <c r="G133" s="225" t="s">
        <v>272</v>
      </c>
      <c r="H133" s="226">
        <v>4</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81</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2469</v>
      </c>
    </row>
    <row r="134" s="2" customFormat="1" ht="24.15" customHeight="1">
      <c r="A134" s="35"/>
      <c r="B134" s="36"/>
      <c r="C134" s="240" t="s">
        <v>384</v>
      </c>
      <c r="D134" s="240" t="s">
        <v>329</v>
      </c>
      <c r="E134" s="241" t="s">
        <v>2110</v>
      </c>
      <c r="F134" s="242" t="s">
        <v>2111</v>
      </c>
      <c r="G134" s="243" t="s">
        <v>272</v>
      </c>
      <c r="H134" s="244">
        <v>1</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329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2470</v>
      </c>
    </row>
    <row r="135" s="2" customFormat="1" ht="24.15" customHeight="1">
      <c r="A135" s="35"/>
      <c r="B135" s="36"/>
      <c r="C135" s="240" t="s">
        <v>918</v>
      </c>
      <c r="D135" s="240" t="s">
        <v>329</v>
      </c>
      <c r="E135" s="241" t="s">
        <v>2437</v>
      </c>
      <c r="F135" s="242" t="s">
        <v>2438</v>
      </c>
      <c r="G135" s="243" t="s">
        <v>272</v>
      </c>
      <c r="H135" s="244">
        <v>1</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2471</v>
      </c>
    </row>
    <row r="136" s="2" customFormat="1" ht="24.15" customHeight="1">
      <c r="A136" s="35"/>
      <c r="B136" s="36"/>
      <c r="C136" s="240" t="s">
        <v>321</v>
      </c>
      <c r="D136" s="240" t="s">
        <v>329</v>
      </c>
      <c r="E136" s="241" t="s">
        <v>2116</v>
      </c>
      <c r="F136" s="242" t="s">
        <v>2117</v>
      </c>
      <c r="G136" s="243" t="s">
        <v>272</v>
      </c>
      <c r="H136" s="244">
        <v>1</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2472</v>
      </c>
    </row>
    <row r="137" s="2" customFormat="1" ht="24.15" customHeight="1">
      <c r="A137" s="35"/>
      <c r="B137" s="36"/>
      <c r="C137" s="240" t="s">
        <v>327</v>
      </c>
      <c r="D137" s="240" t="s">
        <v>329</v>
      </c>
      <c r="E137" s="241" t="s">
        <v>2119</v>
      </c>
      <c r="F137" s="242" t="s">
        <v>2120</v>
      </c>
      <c r="G137" s="243" t="s">
        <v>272</v>
      </c>
      <c r="H137" s="244">
        <v>1</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2473</v>
      </c>
    </row>
    <row r="138" s="2" customFormat="1" ht="24.15" customHeight="1">
      <c r="A138" s="35"/>
      <c r="B138" s="36"/>
      <c r="C138" s="240" t="s">
        <v>297</v>
      </c>
      <c r="D138" s="240" t="s">
        <v>329</v>
      </c>
      <c r="E138" s="241" t="s">
        <v>2122</v>
      </c>
      <c r="F138" s="242" t="s">
        <v>2123</v>
      </c>
      <c r="G138" s="243" t="s">
        <v>272</v>
      </c>
      <c r="H138" s="244">
        <v>2</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2474</v>
      </c>
    </row>
    <row r="139" s="2" customFormat="1" ht="24.15" customHeight="1">
      <c r="A139" s="35"/>
      <c r="B139" s="36"/>
      <c r="C139" s="240" t="s">
        <v>328</v>
      </c>
      <c r="D139" s="240" t="s">
        <v>329</v>
      </c>
      <c r="E139" s="241" t="s">
        <v>2128</v>
      </c>
      <c r="F139" s="242" t="s">
        <v>2129</v>
      </c>
      <c r="G139" s="243" t="s">
        <v>272</v>
      </c>
      <c r="H139" s="244">
        <v>2</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2475</v>
      </c>
    </row>
    <row r="140" s="2" customFormat="1" ht="24.15" customHeight="1">
      <c r="A140" s="35"/>
      <c r="B140" s="36"/>
      <c r="C140" s="240" t="s">
        <v>303</v>
      </c>
      <c r="D140" s="240" t="s">
        <v>329</v>
      </c>
      <c r="E140" s="241" t="s">
        <v>2131</v>
      </c>
      <c r="F140" s="242" t="s">
        <v>2132</v>
      </c>
      <c r="G140" s="243" t="s">
        <v>272</v>
      </c>
      <c r="H140" s="244">
        <v>2</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329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2476</v>
      </c>
    </row>
    <row r="141" s="2" customFormat="1" ht="24.15" customHeight="1">
      <c r="A141" s="35"/>
      <c r="B141" s="36"/>
      <c r="C141" s="240" t="s">
        <v>334</v>
      </c>
      <c r="D141" s="240" t="s">
        <v>329</v>
      </c>
      <c r="E141" s="241" t="s">
        <v>2134</v>
      </c>
      <c r="F141" s="242" t="s">
        <v>2135</v>
      </c>
      <c r="G141" s="243" t="s">
        <v>272</v>
      </c>
      <c r="H141" s="244">
        <v>4</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329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2477</v>
      </c>
    </row>
    <row r="142" s="2" customFormat="1" ht="24.15" customHeight="1">
      <c r="A142" s="35"/>
      <c r="B142" s="36"/>
      <c r="C142" s="240" t="s">
        <v>307</v>
      </c>
      <c r="D142" s="240" t="s">
        <v>329</v>
      </c>
      <c r="E142" s="241" t="s">
        <v>2137</v>
      </c>
      <c r="F142" s="242" t="s">
        <v>2138</v>
      </c>
      <c r="G142" s="243" t="s">
        <v>272</v>
      </c>
      <c r="H142" s="244">
        <v>2</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329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2478</v>
      </c>
    </row>
    <row r="143" s="2" customFormat="1" ht="24.15" customHeight="1">
      <c r="A143" s="35"/>
      <c r="B143" s="36"/>
      <c r="C143" s="240" t="s">
        <v>310</v>
      </c>
      <c r="D143" s="240" t="s">
        <v>329</v>
      </c>
      <c r="E143" s="241" t="s">
        <v>2146</v>
      </c>
      <c r="F143" s="242" t="s">
        <v>2147</v>
      </c>
      <c r="G143" s="243" t="s">
        <v>272</v>
      </c>
      <c r="H143" s="244">
        <v>2</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2479</v>
      </c>
    </row>
    <row r="144" s="2" customFormat="1" ht="24.15" customHeight="1">
      <c r="A144" s="35"/>
      <c r="B144" s="36"/>
      <c r="C144" s="240" t="s">
        <v>347</v>
      </c>
      <c r="D144" s="240" t="s">
        <v>329</v>
      </c>
      <c r="E144" s="241" t="s">
        <v>2143</v>
      </c>
      <c r="F144" s="242" t="s">
        <v>2144</v>
      </c>
      <c r="G144" s="243" t="s">
        <v>272</v>
      </c>
      <c r="H144" s="244">
        <v>1</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329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2480</v>
      </c>
    </row>
    <row r="145" s="2" customFormat="1" ht="16.5" customHeight="1">
      <c r="A145" s="35"/>
      <c r="B145" s="36"/>
      <c r="C145" s="222" t="s">
        <v>267</v>
      </c>
      <c r="D145" s="222" t="s">
        <v>269</v>
      </c>
      <c r="E145" s="223" t="s">
        <v>2214</v>
      </c>
      <c r="F145" s="224" t="s">
        <v>2215</v>
      </c>
      <c r="G145" s="225" t="s">
        <v>272</v>
      </c>
      <c r="H145" s="226">
        <v>4</v>
      </c>
      <c r="I145" s="227"/>
      <c r="J145" s="228">
        <f>ROUND(I145*H145,2)</f>
        <v>0</v>
      </c>
      <c r="K145" s="224" t="s">
        <v>273</v>
      </c>
      <c r="L145" s="41"/>
      <c r="M145" s="229" t="s">
        <v>1</v>
      </c>
      <c r="N145" s="230"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81</v>
      </c>
      <c r="AT145" s="233" t="s">
        <v>269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2481</v>
      </c>
    </row>
    <row r="146" s="2" customFormat="1" ht="16.5" customHeight="1">
      <c r="A146" s="35"/>
      <c r="B146" s="36"/>
      <c r="C146" s="222" t="s">
        <v>83</v>
      </c>
      <c r="D146" s="222" t="s">
        <v>269</v>
      </c>
      <c r="E146" s="223" t="s">
        <v>2152</v>
      </c>
      <c r="F146" s="224" t="s">
        <v>2153</v>
      </c>
      <c r="G146" s="225" t="s">
        <v>272</v>
      </c>
      <c r="H146" s="226">
        <v>2</v>
      </c>
      <c r="I146" s="227"/>
      <c r="J146" s="228">
        <f>ROUND(I146*H146,2)</f>
        <v>0</v>
      </c>
      <c r="K146" s="224" t="s">
        <v>273</v>
      </c>
      <c r="L146" s="41"/>
      <c r="M146" s="229" t="s">
        <v>1</v>
      </c>
      <c r="N146" s="230"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81</v>
      </c>
      <c r="AT146" s="233" t="s">
        <v>269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2482</v>
      </c>
    </row>
    <row r="147" s="2" customFormat="1" ht="16.5" customHeight="1">
      <c r="A147" s="35"/>
      <c r="B147" s="36"/>
      <c r="C147" s="222" t="s">
        <v>137</v>
      </c>
      <c r="D147" s="222" t="s">
        <v>269</v>
      </c>
      <c r="E147" s="223" t="s">
        <v>2155</v>
      </c>
      <c r="F147" s="224" t="s">
        <v>2156</v>
      </c>
      <c r="G147" s="225" t="s">
        <v>272</v>
      </c>
      <c r="H147" s="226">
        <v>2</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81</v>
      </c>
      <c r="AT147" s="233" t="s">
        <v>269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2483</v>
      </c>
    </row>
    <row r="148" s="2" customFormat="1" ht="24.15" customHeight="1">
      <c r="A148" s="35"/>
      <c r="B148" s="36"/>
      <c r="C148" s="222" t="s">
        <v>314</v>
      </c>
      <c r="D148" s="222" t="s">
        <v>269</v>
      </c>
      <c r="E148" s="223" t="s">
        <v>2158</v>
      </c>
      <c r="F148" s="224" t="s">
        <v>2159</v>
      </c>
      <c r="G148" s="225" t="s">
        <v>272</v>
      </c>
      <c r="H148" s="226">
        <v>2</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81</v>
      </c>
      <c r="AT148" s="233" t="s">
        <v>269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2484</v>
      </c>
    </row>
    <row r="149" s="2" customFormat="1" ht="24.15" customHeight="1">
      <c r="A149" s="35"/>
      <c r="B149" s="36"/>
      <c r="C149" s="240" t="s">
        <v>356</v>
      </c>
      <c r="D149" s="240" t="s">
        <v>329</v>
      </c>
      <c r="E149" s="241" t="s">
        <v>2161</v>
      </c>
      <c r="F149" s="242" t="s">
        <v>2162</v>
      </c>
      <c r="G149" s="243" t="s">
        <v>272</v>
      </c>
      <c r="H149" s="244">
        <v>2</v>
      </c>
      <c r="I149" s="245"/>
      <c r="J149" s="246">
        <f>ROUND(I149*H149,2)</f>
        <v>0</v>
      </c>
      <c r="K149" s="242" t="s">
        <v>273</v>
      </c>
      <c r="L149" s="247"/>
      <c r="M149" s="248" t="s">
        <v>1</v>
      </c>
      <c r="N149" s="249"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83</v>
      </c>
      <c r="AT149" s="233" t="s">
        <v>329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2485</v>
      </c>
    </row>
    <row r="150" s="2" customFormat="1" ht="24.15" customHeight="1">
      <c r="A150" s="35"/>
      <c r="B150" s="36"/>
      <c r="C150" s="240" t="s">
        <v>319</v>
      </c>
      <c r="D150" s="240" t="s">
        <v>329</v>
      </c>
      <c r="E150" s="241" t="s">
        <v>2164</v>
      </c>
      <c r="F150" s="242" t="s">
        <v>2165</v>
      </c>
      <c r="G150" s="243" t="s">
        <v>272</v>
      </c>
      <c r="H150" s="244">
        <v>8</v>
      </c>
      <c r="I150" s="245"/>
      <c r="J150" s="246">
        <f>ROUND(I150*H150,2)</f>
        <v>0</v>
      </c>
      <c r="K150" s="242" t="s">
        <v>273</v>
      </c>
      <c r="L150" s="247"/>
      <c r="M150" s="248" t="s">
        <v>1</v>
      </c>
      <c r="N150" s="249"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83</v>
      </c>
      <c r="AT150" s="233" t="s">
        <v>329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2486</v>
      </c>
    </row>
    <row r="151" s="2" customFormat="1" ht="21.75" customHeight="1">
      <c r="A151" s="35"/>
      <c r="B151" s="36"/>
      <c r="C151" s="222" t="s">
        <v>365</v>
      </c>
      <c r="D151" s="222" t="s">
        <v>269</v>
      </c>
      <c r="E151" s="223" t="s">
        <v>2167</v>
      </c>
      <c r="F151" s="224" t="s">
        <v>2168</v>
      </c>
      <c r="G151" s="225" t="s">
        <v>272</v>
      </c>
      <c r="H151" s="226">
        <v>2</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81</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2487</v>
      </c>
    </row>
    <row r="152" s="2" customFormat="1" ht="24.15" customHeight="1">
      <c r="A152" s="35"/>
      <c r="B152" s="36"/>
      <c r="C152" s="240" t="s">
        <v>370</v>
      </c>
      <c r="D152" s="240" t="s">
        <v>329</v>
      </c>
      <c r="E152" s="241" t="s">
        <v>2223</v>
      </c>
      <c r="F152" s="242" t="s">
        <v>2224</v>
      </c>
      <c r="G152" s="243" t="s">
        <v>272</v>
      </c>
      <c r="H152" s="244">
        <v>2</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329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2488</v>
      </c>
    </row>
    <row r="153" s="2" customFormat="1" ht="33" customHeight="1">
      <c r="A153" s="35"/>
      <c r="B153" s="36"/>
      <c r="C153" s="240" t="s">
        <v>375</v>
      </c>
      <c r="D153" s="240" t="s">
        <v>329</v>
      </c>
      <c r="E153" s="241" t="s">
        <v>2149</v>
      </c>
      <c r="F153" s="242" t="s">
        <v>2150</v>
      </c>
      <c r="G153" s="243" t="s">
        <v>272</v>
      </c>
      <c r="H153" s="244">
        <v>2</v>
      </c>
      <c r="I153" s="245"/>
      <c r="J153" s="246">
        <f>ROUND(I153*H153,2)</f>
        <v>0</v>
      </c>
      <c r="K153" s="242" t="s">
        <v>273</v>
      </c>
      <c r="L153" s="247"/>
      <c r="M153" s="248" t="s">
        <v>1</v>
      </c>
      <c r="N153" s="249"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83</v>
      </c>
      <c r="AT153" s="233" t="s">
        <v>329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2489</v>
      </c>
    </row>
    <row r="154" s="2" customFormat="1" ht="24.15" customHeight="1">
      <c r="A154" s="35"/>
      <c r="B154" s="36"/>
      <c r="C154" s="222" t="s">
        <v>324</v>
      </c>
      <c r="D154" s="222" t="s">
        <v>269</v>
      </c>
      <c r="E154" s="223" t="s">
        <v>2227</v>
      </c>
      <c r="F154" s="224" t="s">
        <v>2228</v>
      </c>
      <c r="G154" s="225" t="s">
        <v>272</v>
      </c>
      <c r="H154" s="226">
        <v>2</v>
      </c>
      <c r="I154" s="227"/>
      <c r="J154" s="228">
        <f>ROUND(I154*H154,2)</f>
        <v>0</v>
      </c>
      <c r="K154" s="224" t="s">
        <v>273</v>
      </c>
      <c r="L154" s="41"/>
      <c r="M154" s="259" t="s">
        <v>1</v>
      </c>
      <c r="N154" s="260" t="s">
        <v>38</v>
      </c>
      <c r="O154" s="256"/>
      <c r="P154" s="261">
        <f>O154*H154</f>
        <v>0</v>
      </c>
      <c r="Q154" s="261">
        <v>0</v>
      </c>
      <c r="R154" s="261">
        <f>Q154*H154</f>
        <v>0</v>
      </c>
      <c r="S154" s="261">
        <v>0</v>
      </c>
      <c r="T154" s="262">
        <f>S154*H154</f>
        <v>0</v>
      </c>
      <c r="U154" s="35"/>
      <c r="V154" s="35"/>
      <c r="W154" s="35"/>
      <c r="X154" s="35"/>
      <c r="Y154" s="35"/>
      <c r="Z154" s="35"/>
      <c r="AA154" s="35"/>
      <c r="AB154" s="35"/>
      <c r="AC154" s="35"/>
      <c r="AD154" s="35"/>
      <c r="AE154" s="35"/>
      <c r="AR154" s="233" t="s">
        <v>81</v>
      </c>
      <c r="AT154" s="233" t="s">
        <v>269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2490</v>
      </c>
    </row>
    <row r="155" s="2" customFormat="1" ht="6.96" customHeight="1">
      <c r="A155" s="35"/>
      <c r="B155" s="63"/>
      <c r="C155" s="64"/>
      <c r="D155" s="64"/>
      <c r="E155" s="64"/>
      <c r="F155" s="64"/>
      <c r="G155" s="64"/>
      <c r="H155" s="64"/>
      <c r="I155" s="64"/>
      <c r="J155" s="64"/>
      <c r="K155" s="64"/>
      <c r="L155" s="41"/>
      <c r="M155" s="35"/>
      <c r="O155" s="35"/>
      <c r="P155" s="35"/>
      <c r="Q155" s="35"/>
      <c r="R155" s="35"/>
      <c r="S155" s="35"/>
      <c r="T155" s="35"/>
      <c r="U155" s="35"/>
      <c r="V155" s="35"/>
      <c r="W155" s="35"/>
      <c r="X155" s="35"/>
      <c r="Y155" s="35"/>
      <c r="Z155" s="35"/>
      <c r="AA155" s="35"/>
      <c r="AB155" s="35"/>
      <c r="AC155" s="35"/>
      <c r="AD155" s="35"/>
      <c r="AE155" s="35"/>
    </row>
  </sheetData>
  <sheetProtection sheet="1" autoFilter="0" formatColumns="0" formatRows="0" objects="1" scenarios="1" spinCount="100000" saltValue="qPKhpSLKvpHacqoZglkmyZGxwjsXlKo1aW9Pnvt4mtrjQY9ZBwpPO4d881qdN6ZSJk1UobxOKSTDXHXzplO3RA==" hashValue="9Kcmi6KzyZ3okY81fTygtguezZzEIXhjWBmRMqQsHm1RAz4ZenAo1q8w4kGwM77TanYNJXViWs4svS0oyjtlyA==" algorithmName="SHA-512" password="CC35"/>
  <autoFilter ref="C123:K154"/>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86</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2" customFormat="1" ht="12" customHeight="1">
      <c r="A8" s="35"/>
      <c r="B8" s="41"/>
      <c r="C8" s="35"/>
      <c r="D8" s="148" t="s">
        <v>240</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0" t="s">
        <v>905</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1" t="str">
        <f>'Rekapitulace stavby'!AN8</f>
        <v>9. 1. 2025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2"/>
      <c r="B27" s="153"/>
      <c r="C27" s="152"/>
      <c r="D27" s="152"/>
      <c r="E27" s="154" t="s">
        <v>1</v>
      </c>
      <c r="F27" s="154"/>
      <c r="G27" s="154"/>
      <c r="H27" s="154"/>
      <c r="I27" s="152"/>
      <c r="J27" s="152"/>
      <c r="K27" s="152"/>
      <c r="L27" s="155"/>
      <c r="S27" s="152"/>
      <c r="T27" s="152"/>
      <c r="U27" s="152"/>
      <c r="V27" s="152"/>
      <c r="W27" s="152"/>
      <c r="X27" s="152"/>
      <c r="Y27" s="152"/>
      <c r="Z27" s="152"/>
      <c r="AA27" s="152"/>
      <c r="AB27" s="152"/>
      <c r="AC27" s="152"/>
      <c r="AD27" s="152"/>
      <c r="AE27" s="152"/>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6"/>
      <c r="E29" s="156"/>
      <c r="F29" s="156"/>
      <c r="G29" s="156"/>
      <c r="H29" s="156"/>
      <c r="I29" s="156"/>
      <c r="J29" s="156"/>
      <c r="K29" s="156"/>
      <c r="L29" s="60"/>
      <c r="S29" s="35"/>
      <c r="T29" s="35"/>
      <c r="U29" s="35"/>
      <c r="V29" s="35"/>
      <c r="W29" s="35"/>
      <c r="X29" s="35"/>
      <c r="Y29" s="35"/>
      <c r="Z29" s="35"/>
      <c r="AA29" s="35"/>
      <c r="AB29" s="35"/>
      <c r="AC29" s="35"/>
      <c r="AD29" s="35"/>
      <c r="AE29" s="35"/>
    </row>
    <row r="30" s="2" customFormat="1" ht="25.44" customHeight="1">
      <c r="A30" s="35"/>
      <c r="B30" s="41"/>
      <c r="C30" s="35"/>
      <c r="D30" s="157" t="s">
        <v>33</v>
      </c>
      <c r="E30" s="35"/>
      <c r="F30" s="35"/>
      <c r="G30" s="35"/>
      <c r="H30" s="35"/>
      <c r="I30" s="35"/>
      <c r="J30" s="158">
        <f>ROUND(J119, 2)</f>
        <v>0</v>
      </c>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14.4" customHeight="1">
      <c r="A32" s="35"/>
      <c r="B32" s="41"/>
      <c r="C32" s="35"/>
      <c r="D32" s="35"/>
      <c r="E32" s="35"/>
      <c r="F32" s="159" t="s">
        <v>35</v>
      </c>
      <c r="G32" s="35"/>
      <c r="H32" s="35"/>
      <c r="I32" s="159" t="s">
        <v>34</v>
      </c>
      <c r="J32" s="159" t="s">
        <v>36</v>
      </c>
      <c r="K32" s="35"/>
      <c r="L32" s="60"/>
      <c r="S32" s="35"/>
      <c r="T32" s="35"/>
      <c r="U32" s="35"/>
      <c r="V32" s="35"/>
      <c r="W32" s="35"/>
      <c r="X32" s="35"/>
      <c r="Y32" s="35"/>
      <c r="Z32" s="35"/>
      <c r="AA32" s="35"/>
      <c r="AB32" s="35"/>
      <c r="AC32" s="35"/>
      <c r="AD32" s="35"/>
      <c r="AE32" s="35"/>
    </row>
    <row r="33" s="2" customFormat="1" ht="14.4" customHeight="1">
      <c r="A33" s="35"/>
      <c r="B33" s="41"/>
      <c r="C33" s="35"/>
      <c r="D33" s="160" t="s">
        <v>37</v>
      </c>
      <c r="E33" s="148" t="s">
        <v>38</v>
      </c>
      <c r="F33" s="161">
        <f>ROUND((SUM(BE119:BE332)),  2)</f>
        <v>0</v>
      </c>
      <c r="G33" s="35"/>
      <c r="H33" s="35"/>
      <c r="I33" s="162">
        <v>0.20999999999999999</v>
      </c>
      <c r="J33" s="161">
        <f>ROUND(((SUM(BE119:BE332))*I33),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ROUND((SUM(BF119:BF332)),  2)</f>
        <v>0</v>
      </c>
      <c r="G34" s="35"/>
      <c r="H34" s="35"/>
      <c r="I34" s="162">
        <v>0.12</v>
      </c>
      <c r="J34" s="161">
        <f>ROUND(((SUM(BF119:BF332))*I34),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ROUND((SUM(BG119:BG332)),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ROUND((SUM(BH119:BH332)),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ROUND((SUM(BI119:BI332)),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240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 xml:space="preserve">So 02 - Obnova železničního svršku Choceň - –Zámrsk km 271,966 - 278,836 </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9. 1. 2025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2" t="s">
        <v>243</v>
      </c>
      <c r="D94" s="183"/>
      <c r="E94" s="183"/>
      <c r="F94" s="183"/>
      <c r="G94" s="183"/>
      <c r="H94" s="183"/>
      <c r="I94" s="183"/>
      <c r="J94" s="184" t="s">
        <v>244</v>
      </c>
      <c r="K94" s="183"/>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5" t="s">
        <v>245</v>
      </c>
      <c r="D96" s="37"/>
      <c r="E96" s="37"/>
      <c r="F96" s="37"/>
      <c r="G96" s="37"/>
      <c r="H96" s="37"/>
      <c r="I96" s="37"/>
      <c r="J96" s="107">
        <f>J119</f>
        <v>0</v>
      </c>
      <c r="K96" s="37"/>
      <c r="L96" s="60"/>
      <c r="S96" s="35"/>
      <c r="T96" s="35"/>
      <c r="U96" s="35"/>
      <c r="V96" s="35"/>
      <c r="W96" s="35"/>
      <c r="X96" s="35"/>
      <c r="Y96" s="35"/>
      <c r="Z96" s="35"/>
      <c r="AA96" s="35"/>
      <c r="AB96" s="35"/>
      <c r="AC96" s="35"/>
      <c r="AD96" s="35"/>
      <c r="AE96" s="35"/>
      <c r="AU96" s="14" t="s">
        <v>246</v>
      </c>
    </row>
    <row r="97" s="9" customFormat="1" ht="24.96" customHeight="1">
      <c r="A97" s="9"/>
      <c r="B97" s="186"/>
      <c r="C97" s="187"/>
      <c r="D97" s="188" t="s">
        <v>247</v>
      </c>
      <c r="E97" s="189"/>
      <c r="F97" s="189"/>
      <c r="G97" s="189"/>
      <c r="H97" s="189"/>
      <c r="I97" s="189"/>
      <c r="J97" s="190">
        <f>J120</f>
        <v>0</v>
      </c>
      <c r="K97" s="187"/>
      <c r="L97" s="191"/>
      <c r="S97" s="9"/>
      <c r="T97" s="9"/>
      <c r="U97" s="9"/>
      <c r="V97" s="9"/>
      <c r="W97" s="9"/>
      <c r="X97" s="9"/>
      <c r="Y97" s="9"/>
      <c r="Z97" s="9"/>
      <c r="AA97" s="9"/>
      <c r="AB97" s="9"/>
      <c r="AC97" s="9"/>
      <c r="AD97" s="9"/>
      <c r="AE97" s="9"/>
    </row>
    <row r="98" s="9" customFormat="1" ht="24.96" customHeight="1">
      <c r="A98" s="9"/>
      <c r="B98" s="186"/>
      <c r="C98" s="187"/>
      <c r="D98" s="188" t="s">
        <v>248</v>
      </c>
      <c r="E98" s="189"/>
      <c r="F98" s="189"/>
      <c r="G98" s="189"/>
      <c r="H98" s="189"/>
      <c r="I98" s="189"/>
      <c r="J98" s="190">
        <f>J121</f>
        <v>0</v>
      </c>
      <c r="K98" s="187"/>
      <c r="L98" s="191"/>
      <c r="S98" s="9"/>
      <c r="T98" s="9"/>
      <c r="U98" s="9"/>
      <c r="V98" s="9"/>
      <c r="W98" s="9"/>
      <c r="X98" s="9"/>
      <c r="Y98" s="9"/>
      <c r="Z98" s="9"/>
      <c r="AA98" s="9"/>
      <c r="AB98" s="9"/>
      <c r="AC98" s="9"/>
      <c r="AD98" s="9"/>
      <c r="AE98" s="9"/>
    </row>
    <row r="99" s="9" customFormat="1" ht="24.96" customHeight="1">
      <c r="A99" s="9"/>
      <c r="B99" s="186"/>
      <c r="C99" s="187"/>
      <c r="D99" s="188" t="s">
        <v>906</v>
      </c>
      <c r="E99" s="189"/>
      <c r="F99" s="189"/>
      <c r="G99" s="189"/>
      <c r="H99" s="189"/>
      <c r="I99" s="189"/>
      <c r="J99" s="190">
        <f>J260</f>
        <v>0</v>
      </c>
      <c r="K99" s="187"/>
      <c r="L99" s="191"/>
      <c r="S99" s="9"/>
      <c r="T99" s="9"/>
      <c r="U99" s="9"/>
      <c r="V99" s="9"/>
      <c r="W99" s="9"/>
      <c r="X99" s="9"/>
      <c r="Y99" s="9"/>
      <c r="Z99" s="9"/>
      <c r="AA99" s="9"/>
      <c r="AB99" s="9"/>
      <c r="AC99" s="9"/>
      <c r="AD99" s="9"/>
      <c r="AE99" s="9"/>
    </row>
    <row r="100" s="2" customFormat="1" ht="21.84" customHeight="1">
      <c r="A100" s="35"/>
      <c r="B100" s="36"/>
      <c r="C100" s="37"/>
      <c r="D100" s="37"/>
      <c r="E100" s="37"/>
      <c r="F100" s="37"/>
      <c r="G100" s="37"/>
      <c r="H100" s="37"/>
      <c r="I100" s="37"/>
      <c r="J100" s="37"/>
      <c r="K100" s="37"/>
      <c r="L100" s="60"/>
      <c r="S100" s="35"/>
      <c r="T100" s="35"/>
      <c r="U100" s="35"/>
      <c r="V100" s="35"/>
      <c r="W100" s="35"/>
      <c r="X100" s="35"/>
      <c r="Y100" s="35"/>
      <c r="Z100" s="35"/>
      <c r="AA100" s="35"/>
      <c r="AB100" s="35"/>
      <c r="AC100" s="35"/>
      <c r="AD100" s="35"/>
      <c r="AE100" s="35"/>
    </row>
    <row r="101" s="2" customFormat="1" ht="6.96" customHeight="1">
      <c r="A101" s="35"/>
      <c r="B101" s="63"/>
      <c r="C101" s="64"/>
      <c r="D101" s="64"/>
      <c r="E101" s="64"/>
      <c r="F101" s="64"/>
      <c r="G101" s="64"/>
      <c r="H101" s="64"/>
      <c r="I101" s="64"/>
      <c r="J101" s="64"/>
      <c r="K101" s="64"/>
      <c r="L101" s="60"/>
      <c r="S101" s="35"/>
      <c r="T101" s="35"/>
      <c r="U101" s="35"/>
      <c r="V101" s="35"/>
      <c r="W101" s="35"/>
      <c r="X101" s="35"/>
      <c r="Y101" s="35"/>
      <c r="Z101" s="35"/>
      <c r="AA101" s="35"/>
      <c r="AB101" s="35"/>
      <c r="AC101" s="35"/>
      <c r="AD101" s="35"/>
      <c r="AE101" s="35"/>
    </row>
    <row r="105" s="2" customFormat="1" ht="6.96" customHeight="1">
      <c r="A105" s="35"/>
      <c r="B105" s="65"/>
      <c r="C105" s="66"/>
      <c r="D105" s="66"/>
      <c r="E105" s="66"/>
      <c r="F105" s="66"/>
      <c r="G105" s="66"/>
      <c r="H105" s="66"/>
      <c r="I105" s="66"/>
      <c r="J105" s="66"/>
      <c r="K105" s="66"/>
      <c r="L105" s="60"/>
      <c r="S105" s="35"/>
      <c r="T105" s="35"/>
      <c r="U105" s="35"/>
      <c r="V105" s="35"/>
      <c r="W105" s="35"/>
      <c r="X105" s="35"/>
      <c r="Y105" s="35"/>
      <c r="Z105" s="35"/>
      <c r="AA105" s="35"/>
      <c r="AB105" s="35"/>
      <c r="AC105" s="35"/>
      <c r="AD105" s="35"/>
      <c r="AE105" s="35"/>
    </row>
    <row r="106" s="2" customFormat="1" ht="24.96" customHeight="1">
      <c r="A106" s="35"/>
      <c r="B106" s="36"/>
      <c r="C106" s="20" t="s">
        <v>251</v>
      </c>
      <c r="D106" s="37"/>
      <c r="E106" s="37"/>
      <c r="F106" s="37"/>
      <c r="G106" s="37"/>
      <c r="H106" s="37"/>
      <c r="I106" s="37"/>
      <c r="J106" s="37"/>
      <c r="K106" s="37"/>
      <c r="L106" s="60"/>
      <c r="S106" s="35"/>
      <c r="T106" s="35"/>
      <c r="U106" s="35"/>
      <c r="V106" s="35"/>
      <c r="W106" s="35"/>
      <c r="X106" s="35"/>
      <c r="Y106" s="35"/>
      <c r="Z106" s="35"/>
      <c r="AA106" s="35"/>
      <c r="AB106" s="35"/>
      <c r="AC106" s="35"/>
      <c r="AD106" s="35"/>
      <c r="AE106" s="35"/>
    </row>
    <row r="107" s="2" customFormat="1" ht="6.96" customHeight="1">
      <c r="A107" s="35"/>
      <c r="B107" s="36"/>
      <c r="C107" s="37"/>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2" customHeight="1">
      <c r="A108" s="35"/>
      <c r="B108" s="36"/>
      <c r="C108" s="29" t="s">
        <v>16</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6.5" customHeight="1">
      <c r="A109" s="35"/>
      <c r="B109" s="36"/>
      <c r="C109" s="37"/>
      <c r="D109" s="37"/>
      <c r="E109" s="181" t="str">
        <f>E7</f>
        <v>Cyklická obnova trati v úseku Choceň (včetně) – Pardubice (mimo)</v>
      </c>
      <c r="F109" s="29"/>
      <c r="G109" s="29"/>
      <c r="H109" s="29"/>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240</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30" customHeight="1">
      <c r="A111" s="35"/>
      <c r="B111" s="36"/>
      <c r="C111" s="37"/>
      <c r="D111" s="37"/>
      <c r="E111" s="73" t="str">
        <f>E9</f>
        <v xml:space="preserve">So 02 - Obnova železničního svršku Choceň - –Zámrsk km 271,966 - 278,836 </v>
      </c>
      <c r="F111" s="37"/>
      <c r="G111" s="37"/>
      <c r="H111" s="37"/>
      <c r="I111" s="37"/>
      <c r="J111" s="37"/>
      <c r="K111" s="37"/>
      <c r="L111" s="60"/>
      <c r="S111" s="35"/>
      <c r="T111" s="35"/>
      <c r="U111" s="35"/>
      <c r="V111" s="35"/>
      <c r="W111" s="35"/>
      <c r="X111" s="35"/>
      <c r="Y111" s="35"/>
      <c r="Z111" s="35"/>
      <c r="AA111" s="35"/>
      <c r="AB111" s="35"/>
      <c r="AC111" s="35"/>
      <c r="AD111" s="35"/>
      <c r="AE111" s="35"/>
    </row>
    <row r="112" s="2" customFormat="1" ht="6.96" customHeight="1">
      <c r="A112" s="35"/>
      <c r="B112" s="36"/>
      <c r="C112" s="37"/>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2" customHeight="1">
      <c r="A113" s="35"/>
      <c r="B113" s="36"/>
      <c r="C113" s="29" t="s">
        <v>20</v>
      </c>
      <c r="D113" s="37"/>
      <c r="E113" s="37"/>
      <c r="F113" s="24" t="str">
        <f>F12</f>
        <v xml:space="preserve"> </v>
      </c>
      <c r="G113" s="37"/>
      <c r="H113" s="37"/>
      <c r="I113" s="29" t="s">
        <v>22</v>
      </c>
      <c r="J113" s="76" t="str">
        <f>IF(J12="","",J12)</f>
        <v>9. 1. 2025</v>
      </c>
      <c r="K113" s="37"/>
      <c r="L113" s="60"/>
      <c r="S113" s="35"/>
      <c r="T113" s="35"/>
      <c r="U113" s="35"/>
      <c r="V113" s="35"/>
      <c r="W113" s="35"/>
      <c r="X113" s="35"/>
      <c r="Y113" s="35"/>
      <c r="Z113" s="35"/>
      <c r="AA113" s="35"/>
      <c r="AB113" s="35"/>
      <c r="AC113" s="35"/>
      <c r="AD113" s="35"/>
      <c r="AE113" s="35"/>
    </row>
    <row r="114" s="2" customFormat="1" ht="6.96"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15.15" customHeight="1">
      <c r="A115" s="35"/>
      <c r="B115" s="36"/>
      <c r="C115" s="29" t="s">
        <v>24</v>
      </c>
      <c r="D115" s="37"/>
      <c r="E115" s="37"/>
      <c r="F115" s="24" t="str">
        <f>E15</f>
        <v xml:space="preserve"> </v>
      </c>
      <c r="G115" s="37"/>
      <c r="H115" s="37"/>
      <c r="I115" s="29" t="s">
        <v>29</v>
      </c>
      <c r="J115" s="33" t="str">
        <f>E21</f>
        <v xml:space="preserve"> </v>
      </c>
      <c r="K115" s="37"/>
      <c r="L115" s="60"/>
      <c r="S115" s="35"/>
      <c r="T115" s="35"/>
      <c r="U115" s="35"/>
      <c r="V115" s="35"/>
      <c r="W115" s="35"/>
      <c r="X115" s="35"/>
      <c r="Y115" s="35"/>
      <c r="Z115" s="35"/>
      <c r="AA115" s="35"/>
      <c r="AB115" s="35"/>
      <c r="AC115" s="35"/>
      <c r="AD115" s="35"/>
      <c r="AE115" s="35"/>
    </row>
    <row r="116" s="2" customFormat="1" ht="15.15" customHeight="1">
      <c r="A116" s="35"/>
      <c r="B116" s="36"/>
      <c r="C116" s="29" t="s">
        <v>27</v>
      </c>
      <c r="D116" s="37"/>
      <c r="E116" s="37"/>
      <c r="F116" s="24" t="str">
        <f>IF(E18="","",E18)</f>
        <v>Vyplň údaj</v>
      </c>
      <c r="G116" s="37"/>
      <c r="H116" s="37"/>
      <c r="I116" s="29" t="s">
        <v>31</v>
      </c>
      <c r="J116" s="33" t="str">
        <f>E24</f>
        <v xml:space="preserve"> </v>
      </c>
      <c r="K116" s="37"/>
      <c r="L116" s="60"/>
      <c r="S116" s="35"/>
      <c r="T116" s="35"/>
      <c r="U116" s="35"/>
      <c r="V116" s="35"/>
      <c r="W116" s="35"/>
      <c r="X116" s="35"/>
      <c r="Y116" s="35"/>
      <c r="Z116" s="35"/>
      <c r="AA116" s="35"/>
      <c r="AB116" s="35"/>
      <c r="AC116" s="35"/>
      <c r="AD116" s="35"/>
      <c r="AE116" s="35"/>
    </row>
    <row r="117" s="2" customFormat="1" ht="10.32"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11" customFormat="1" ht="29.28" customHeight="1">
      <c r="A118" s="197"/>
      <c r="B118" s="198"/>
      <c r="C118" s="199" t="s">
        <v>252</v>
      </c>
      <c r="D118" s="200" t="s">
        <v>58</v>
      </c>
      <c r="E118" s="200" t="s">
        <v>54</v>
      </c>
      <c r="F118" s="200" t="s">
        <v>55</v>
      </c>
      <c r="G118" s="200" t="s">
        <v>253</v>
      </c>
      <c r="H118" s="200" t="s">
        <v>254</v>
      </c>
      <c r="I118" s="200" t="s">
        <v>255</v>
      </c>
      <c r="J118" s="200" t="s">
        <v>244</v>
      </c>
      <c r="K118" s="201" t="s">
        <v>256</v>
      </c>
      <c r="L118" s="202"/>
      <c r="M118" s="97" t="s">
        <v>1</v>
      </c>
      <c r="N118" s="98" t="s">
        <v>37</v>
      </c>
      <c r="O118" s="98" t="s">
        <v>257</v>
      </c>
      <c r="P118" s="98" t="s">
        <v>258</v>
      </c>
      <c r="Q118" s="98" t="s">
        <v>259</v>
      </c>
      <c r="R118" s="98" t="s">
        <v>260</v>
      </c>
      <c r="S118" s="98" t="s">
        <v>261</v>
      </c>
      <c r="T118" s="99" t="s">
        <v>262</v>
      </c>
      <c r="U118" s="197"/>
      <c r="V118" s="197"/>
      <c r="W118" s="197"/>
      <c r="X118" s="197"/>
      <c r="Y118" s="197"/>
      <c r="Z118" s="197"/>
      <c r="AA118" s="197"/>
      <c r="AB118" s="197"/>
      <c r="AC118" s="197"/>
      <c r="AD118" s="197"/>
      <c r="AE118" s="197"/>
    </row>
    <row r="119" s="2" customFormat="1" ht="22.8" customHeight="1">
      <c r="A119" s="35"/>
      <c r="B119" s="36"/>
      <c r="C119" s="104" t="s">
        <v>263</v>
      </c>
      <c r="D119" s="37"/>
      <c r="E119" s="37"/>
      <c r="F119" s="37"/>
      <c r="G119" s="37"/>
      <c r="H119" s="37"/>
      <c r="I119" s="37"/>
      <c r="J119" s="203">
        <f>BK119</f>
        <v>0</v>
      </c>
      <c r="K119" s="37"/>
      <c r="L119" s="41"/>
      <c r="M119" s="100"/>
      <c r="N119" s="204"/>
      <c r="O119" s="101"/>
      <c r="P119" s="205">
        <f>P120+P121+P260</f>
        <v>0</v>
      </c>
      <c r="Q119" s="101"/>
      <c r="R119" s="205">
        <f>R120+R121+R260</f>
        <v>7347.88238</v>
      </c>
      <c r="S119" s="101"/>
      <c r="T119" s="206">
        <f>T120+T121+T260</f>
        <v>0</v>
      </c>
      <c r="U119" s="35"/>
      <c r="V119" s="35"/>
      <c r="W119" s="35"/>
      <c r="X119" s="35"/>
      <c r="Y119" s="35"/>
      <c r="Z119" s="35"/>
      <c r="AA119" s="35"/>
      <c r="AB119" s="35"/>
      <c r="AC119" s="35"/>
      <c r="AD119" s="35"/>
      <c r="AE119" s="35"/>
      <c r="AT119" s="14" t="s">
        <v>72</v>
      </c>
      <c r="AU119" s="14" t="s">
        <v>246</v>
      </c>
      <c r="BK119" s="207">
        <f>BK120+BK121+BK260</f>
        <v>0</v>
      </c>
    </row>
    <row r="120" s="12" customFormat="1" ht="25.92" customHeight="1">
      <c r="A120" s="12"/>
      <c r="B120" s="208"/>
      <c r="C120" s="209"/>
      <c r="D120" s="210" t="s">
        <v>72</v>
      </c>
      <c r="E120" s="211" t="s">
        <v>264</v>
      </c>
      <c r="F120" s="211" t="s">
        <v>265</v>
      </c>
      <c r="G120" s="209"/>
      <c r="H120" s="209"/>
      <c r="I120" s="212"/>
      <c r="J120" s="213">
        <f>BK120</f>
        <v>0</v>
      </c>
      <c r="K120" s="209"/>
      <c r="L120" s="214"/>
      <c r="M120" s="215"/>
      <c r="N120" s="216"/>
      <c r="O120" s="216"/>
      <c r="P120" s="217">
        <v>0</v>
      </c>
      <c r="Q120" s="216"/>
      <c r="R120" s="217">
        <v>0</v>
      </c>
      <c r="S120" s="216"/>
      <c r="T120" s="218">
        <v>0</v>
      </c>
      <c r="U120" s="12"/>
      <c r="V120" s="12"/>
      <c r="W120" s="12"/>
      <c r="X120" s="12"/>
      <c r="Y120" s="12"/>
      <c r="Z120" s="12"/>
      <c r="AA120" s="12"/>
      <c r="AB120" s="12"/>
      <c r="AC120" s="12"/>
      <c r="AD120" s="12"/>
      <c r="AE120" s="12"/>
      <c r="AR120" s="219" t="s">
        <v>81</v>
      </c>
      <c r="AT120" s="220" t="s">
        <v>72</v>
      </c>
      <c r="AU120" s="220" t="s">
        <v>73</v>
      </c>
      <c r="AY120" s="219" t="s">
        <v>266</v>
      </c>
      <c r="BK120" s="221">
        <v>0</v>
      </c>
    </row>
    <row r="121" s="12" customFormat="1" ht="25.92" customHeight="1">
      <c r="A121" s="12"/>
      <c r="B121" s="208"/>
      <c r="C121" s="209"/>
      <c r="D121" s="210" t="s">
        <v>72</v>
      </c>
      <c r="E121" s="211" t="s">
        <v>267</v>
      </c>
      <c r="F121" s="211" t="s">
        <v>268</v>
      </c>
      <c r="G121" s="209"/>
      <c r="H121" s="209"/>
      <c r="I121" s="212"/>
      <c r="J121" s="213">
        <f>BK121</f>
        <v>0</v>
      </c>
      <c r="K121" s="209"/>
      <c r="L121" s="214"/>
      <c r="M121" s="215"/>
      <c r="N121" s="216"/>
      <c r="O121" s="216"/>
      <c r="P121" s="217">
        <f>SUM(P122:P259)</f>
        <v>0</v>
      </c>
      <c r="Q121" s="216"/>
      <c r="R121" s="217">
        <f>SUM(R122:R259)</f>
        <v>7159.5045</v>
      </c>
      <c r="S121" s="216"/>
      <c r="T121" s="218">
        <f>SUM(T122:T259)</f>
        <v>0</v>
      </c>
      <c r="U121" s="12"/>
      <c r="V121" s="12"/>
      <c r="W121" s="12"/>
      <c r="X121" s="12"/>
      <c r="Y121" s="12"/>
      <c r="Z121" s="12"/>
      <c r="AA121" s="12"/>
      <c r="AB121" s="12"/>
      <c r="AC121" s="12"/>
      <c r="AD121" s="12"/>
      <c r="AE121" s="12"/>
      <c r="AR121" s="219" t="s">
        <v>81</v>
      </c>
      <c r="AT121" s="220" t="s">
        <v>72</v>
      </c>
      <c r="AU121" s="220" t="s">
        <v>73</v>
      </c>
      <c r="AY121" s="219" t="s">
        <v>266</v>
      </c>
      <c r="BK121" s="221">
        <f>SUM(BK122:BK259)</f>
        <v>0</v>
      </c>
    </row>
    <row r="122" s="2" customFormat="1" ht="49.05" customHeight="1">
      <c r="A122" s="35"/>
      <c r="B122" s="36"/>
      <c r="C122" s="222" t="s">
        <v>81</v>
      </c>
      <c r="D122" s="222" t="s">
        <v>269</v>
      </c>
      <c r="E122" s="223" t="s">
        <v>270</v>
      </c>
      <c r="F122" s="224" t="s">
        <v>271</v>
      </c>
      <c r="G122" s="225" t="s">
        <v>272</v>
      </c>
      <c r="H122" s="226">
        <v>126</v>
      </c>
      <c r="I122" s="227"/>
      <c r="J122" s="228">
        <f>ROUND(I122*H122,2)</f>
        <v>0</v>
      </c>
      <c r="K122" s="224" t="s">
        <v>273</v>
      </c>
      <c r="L122" s="41"/>
      <c r="M122" s="229" t="s">
        <v>1</v>
      </c>
      <c r="N122" s="230" t="s">
        <v>38</v>
      </c>
      <c r="O122" s="88"/>
      <c r="P122" s="231">
        <f>O122*H122</f>
        <v>0</v>
      </c>
      <c r="Q122" s="231">
        <v>0</v>
      </c>
      <c r="R122" s="231">
        <f>Q122*H122</f>
        <v>0</v>
      </c>
      <c r="S122" s="231">
        <v>0</v>
      </c>
      <c r="T122" s="232">
        <f>S122*H122</f>
        <v>0</v>
      </c>
      <c r="U122" s="35"/>
      <c r="V122" s="35"/>
      <c r="W122" s="35"/>
      <c r="X122" s="35"/>
      <c r="Y122" s="35"/>
      <c r="Z122" s="35"/>
      <c r="AA122" s="35"/>
      <c r="AB122" s="35"/>
      <c r="AC122" s="35"/>
      <c r="AD122" s="35"/>
      <c r="AE122" s="35"/>
      <c r="AR122" s="233" t="s">
        <v>274</v>
      </c>
      <c r="AT122" s="233" t="s">
        <v>269</v>
      </c>
      <c r="AU122" s="233" t="s">
        <v>81</v>
      </c>
      <c r="AY122" s="14" t="s">
        <v>266</v>
      </c>
      <c r="BE122" s="234">
        <f>IF(N122="základní",J122,0)</f>
        <v>0</v>
      </c>
      <c r="BF122" s="234">
        <f>IF(N122="snížená",J122,0)</f>
        <v>0</v>
      </c>
      <c r="BG122" s="234">
        <f>IF(N122="zákl. přenesená",J122,0)</f>
        <v>0</v>
      </c>
      <c r="BH122" s="234">
        <f>IF(N122="sníž. přenesená",J122,0)</f>
        <v>0</v>
      </c>
      <c r="BI122" s="234">
        <f>IF(N122="nulová",J122,0)</f>
        <v>0</v>
      </c>
      <c r="BJ122" s="14" t="s">
        <v>81</v>
      </c>
      <c r="BK122" s="234">
        <f>ROUND(I122*H122,2)</f>
        <v>0</v>
      </c>
      <c r="BL122" s="14" t="s">
        <v>274</v>
      </c>
      <c r="BM122" s="233" t="s">
        <v>83</v>
      </c>
    </row>
    <row r="123" s="2" customFormat="1">
      <c r="A123" s="35"/>
      <c r="B123" s="36"/>
      <c r="C123" s="37"/>
      <c r="D123" s="235" t="s">
        <v>275</v>
      </c>
      <c r="E123" s="37"/>
      <c r="F123" s="236" t="s">
        <v>907</v>
      </c>
      <c r="G123" s="37"/>
      <c r="H123" s="37"/>
      <c r="I123" s="237"/>
      <c r="J123" s="37"/>
      <c r="K123" s="37"/>
      <c r="L123" s="41"/>
      <c r="M123" s="238"/>
      <c r="N123" s="239"/>
      <c r="O123" s="88"/>
      <c r="P123" s="88"/>
      <c r="Q123" s="88"/>
      <c r="R123" s="88"/>
      <c r="S123" s="88"/>
      <c r="T123" s="89"/>
      <c r="U123" s="35"/>
      <c r="V123" s="35"/>
      <c r="W123" s="35"/>
      <c r="X123" s="35"/>
      <c r="Y123" s="35"/>
      <c r="Z123" s="35"/>
      <c r="AA123" s="35"/>
      <c r="AB123" s="35"/>
      <c r="AC123" s="35"/>
      <c r="AD123" s="35"/>
      <c r="AE123" s="35"/>
      <c r="AT123" s="14" t="s">
        <v>275</v>
      </c>
      <c r="AU123" s="14" t="s">
        <v>81</v>
      </c>
    </row>
    <row r="124" s="2" customFormat="1" ht="90" customHeight="1">
      <c r="A124" s="35"/>
      <c r="B124" s="36"/>
      <c r="C124" s="222" t="s">
        <v>83</v>
      </c>
      <c r="D124" s="222" t="s">
        <v>269</v>
      </c>
      <c r="E124" s="223" t="s">
        <v>287</v>
      </c>
      <c r="F124" s="224" t="s">
        <v>288</v>
      </c>
      <c r="G124" s="225" t="s">
        <v>289</v>
      </c>
      <c r="H124" s="226">
        <v>0.83499999999999996</v>
      </c>
      <c r="I124" s="227"/>
      <c r="J124" s="228">
        <f>ROUND(I124*H124,2)</f>
        <v>0</v>
      </c>
      <c r="K124" s="224" t="s">
        <v>273</v>
      </c>
      <c r="L124" s="41"/>
      <c r="M124" s="229" t="s">
        <v>1</v>
      </c>
      <c r="N124" s="230" t="s">
        <v>38</v>
      </c>
      <c r="O124" s="88"/>
      <c r="P124" s="231">
        <f>O124*H124</f>
        <v>0</v>
      </c>
      <c r="Q124" s="231">
        <v>0</v>
      </c>
      <c r="R124" s="231">
        <f>Q124*H124</f>
        <v>0</v>
      </c>
      <c r="S124" s="231">
        <v>0</v>
      </c>
      <c r="T124" s="232">
        <f>S124*H124</f>
        <v>0</v>
      </c>
      <c r="U124" s="35"/>
      <c r="V124" s="35"/>
      <c r="W124" s="35"/>
      <c r="X124" s="35"/>
      <c r="Y124" s="35"/>
      <c r="Z124" s="35"/>
      <c r="AA124" s="35"/>
      <c r="AB124" s="35"/>
      <c r="AC124" s="35"/>
      <c r="AD124" s="35"/>
      <c r="AE124" s="35"/>
      <c r="AR124" s="233" t="s">
        <v>274</v>
      </c>
      <c r="AT124" s="233" t="s">
        <v>269</v>
      </c>
      <c r="AU124" s="233" t="s">
        <v>81</v>
      </c>
      <c r="AY124" s="14" t="s">
        <v>266</v>
      </c>
      <c r="BE124" s="234">
        <f>IF(N124="základní",J124,0)</f>
        <v>0</v>
      </c>
      <c r="BF124" s="234">
        <f>IF(N124="snížená",J124,0)</f>
        <v>0</v>
      </c>
      <c r="BG124" s="234">
        <f>IF(N124="zákl. přenesená",J124,0)</f>
        <v>0</v>
      </c>
      <c r="BH124" s="234">
        <f>IF(N124="sníž. přenesená",J124,0)</f>
        <v>0</v>
      </c>
      <c r="BI124" s="234">
        <f>IF(N124="nulová",J124,0)</f>
        <v>0</v>
      </c>
      <c r="BJ124" s="14" t="s">
        <v>81</v>
      </c>
      <c r="BK124" s="234">
        <f>ROUND(I124*H124,2)</f>
        <v>0</v>
      </c>
      <c r="BL124" s="14" t="s">
        <v>274</v>
      </c>
      <c r="BM124" s="233" t="s">
        <v>274</v>
      </c>
    </row>
    <row r="125" s="2" customFormat="1">
      <c r="A125" s="35"/>
      <c r="B125" s="36"/>
      <c r="C125" s="37"/>
      <c r="D125" s="235" t="s">
        <v>275</v>
      </c>
      <c r="E125" s="37"/>
      <c r="F125" s="236" t="s">
        <v>908</v>
      </c>
      <c r="G125" s="37"/>
      <c r="H125" s="37"/>
      <c r="I125" s="237"/>
      <c r="J125" s="37"/>
      <c r="K125" s="37"/>
      <c r="L125" s="41"/>
      <c r="M125" s="238"/>
      <c r="N125" s="239"/>
      <c r="O125" s="88"/>
      <c r="P125" s="88"/>
      <c r="Q125" s="88"/>
      <c r="R125" s="88"/>
      <c r="S125" s="88"/>
      <c r="T125" s="89"/>
      <c r="U125" s="35"/>
      <c r="V125" s="35"/>
      <c r="W125" s="35"/>
      <c r="X125" s="35"/>
      <c r="Y125" s="35"/>
      <c r="Z125" s="35"/>
      <c r="AA125" s="35"/>
      <c r="AB125" s="35"/>
      <c r="AC125" s="35"/>
      <c r="AD125" s="35"/>
      <c r="AE125" s="35"/>
      <c r="AT125" s="14" t="s">
        <v>275</v>
      </c>
      <c r="AU125" s="14" t="s">
        <v>81</v>
      </c>
    </row>
    <row r="126" s="2" customFormat="1" ht="234.75" customHeight="1">
      <c r="A126" s="35"/>
      <c r="B126" s="36"/>
      <c r="C126" s="222" t="s">
        <v>137</v>
      </c>
      <c r="D126" s="222" t="s">
        <v>269</v>
      </c>
      <c r="E126" s="223" t="s">
        <v>292</v>
      </c>
      <c r="F126" s="224" t="s">
        <v>293</v>
      </c>
      <c r="G126" s="225" t="s">
        <v>289</v>
      </c>
      <c r="H126" s="226">
        <v>0.39500000000000002</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274</v>
      </c>
      <c r="AT126" s="233" t="s">
        <v>269</v>
      </c>
      <c r="AU126" s="233" t="s">
        <v>81</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274</v>
      </c>
      <c r="BM126" s="233" t="s">
        <v>283</v>
      </c>
    </row>
    <row r="127" s="2" customFormat="1">
      <c r="A127" s="35"/>
      <c r="B127" s="36"/>
      <c r="C127" s="37"/>
      <c r="D127" s="235" t="s">
        <v>275</v>
      </c>
      <c r="E127" s="37"/>
      <c r="F127" s="236" t="s">
        <v>909</v>
      </c>
      <c r="G127" s="37"/>
      <c r="H127" s="37"/>
      <c r="I127" s="237"/>
      <c r="J127" s="37"/>
      <c r="K127" s="37"/>
      <c r="L127" s="41"/>
      <c r="M127" s="238"/>
      <c r="N127" s="239"/>
      <c r="O127" s="88"/>
      <c r="P127" s="88"/>
      <c r="Q127" s="88"/>
      <c r="R127" s="88"/>
      <c r="S127" s="88"/>
      <c r="T127" s="89"/>
      <c r="U127" s="35"/>
      <c r="V127" s="35"/>
      <c r="W127" s="35"/>
      <c r="X127" s="35"/>
      <c r="Y127" s="35"/>
      <c r="Z127" s="35"/>
      <c r="AA127" s="35"/>
      <c r="AB127" s="35"/>
      <c r="AC127" s="35"/>
      <c r="AD127" s="35"/>
      <c r="AE127" s="35"/>
      <c r="AT127" s="14" t="s">
        <v>275</v>
      </c>
      <c r="AU127" s="14" t="s">
        <v>81</v>
      </c>
    </row>
    <row r="128" s="2" customFormat="1" ht="234.75" customHeight="1">
      <c r="A128" s="35"/>
      <c r="B128" s="36"/>
      <c r="C128" s="222" t="s">
        <v>274</v>
      </c>
      <c r="D128" s="222" t="s">
        <v>269</v>
      </c>
      <c r="E128" s="223" t="s">
        <v>910</v>
      </c>
      <c r="F128" s="224" t="s">
        <v>911</v>
      </c>
      <c r="G128" s="225" t="s">
        <v>289</v>
      </c>
      <c r="H128" s="226">
        <v>2</v>
      </c>
      <c r="I128" s="227"/>
      <c r="J128" s="228">
        <f>ROUND(I128*H128,2)</f>
        <v>0</v>
      </c>
      <c r="K128" s="224" t="s">
        <v>273</v>
      </c>
      <c r="L128" s="41"/>
      <c r="M128" s="229" t="s">
        <v>1</v>
      </c>
      <c r="N128" s="230"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274</v>
      </c>
      <c r="AT128" s="233" t="s">
        <v>269</v>
      </c>
      <c r="AU128" s="233" t="s">
        <v>81</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274</v>
      </c>
      <c r="BM128" s="233" t="s">
        <v>286</v>
      </c>
    </row>
    <row r="129" s="2" customFormat="1">
      <c r="A129" s="35"/>
      <c r="B129" s="36"/>
      <c r="C129" s="37"/>
      <c r="D129" s="235" t="s">
        <v>275</v>
      </c>
      <c r="E129" s="37"/>
      <c r="F129" s="236" t="s">
        <v>912</v>
      </c>
      <c r="G129" s="37"/>
      <c r="H129" s="37"/>
      <c r="I129" s="237"/>
      <c r="J129" s="37"/>
      <c r="K129" s="37"/>
      <c r="L129" s="41"/>
      <c r="M129" s="238"/>
      <c r="N129" s="239"/>
      <c r="O129" s="88"/>
      <c r="P129" s="88"/>
      <c r="Q129" s="88"/>
      <c r="R129" s="88"/>
      <c r="S129" s="88"/>
      <c r="T129" s="89"/>
      <c r="U129" s="35"/>
      <c r="V129" s="35"/>
      <c r="W129" s="35"/>
      <c r="X129" s="35"/>
      <c r="Y129" s="35"/>
      <c r="Z129" s="35"/>
      <c r="AA129" s="35"/>
      <c r="AB129" s="35"/>
      <c r="AC129" s="35"/>
      <c r="AD129" s="35"/>
      <c r="AE129" s="35"/>
      <c r="AT129" s="14" t="s">
        <v>275</v>
      </c>
      <c r="AU129" s="14" t="s">
        <v>81</v>
      </c>
    </row>
    <row r="130" s="2" customFormat="1" ht="76.35" customHeight="1">
      <c r="A130" s="35"/>
      <c r="B130" s="36"/>
      <c r="C130" s="222" t="s">
        <v>267</v>
      </c>
      <c r="D130" s="222" t="s">
        <v>269</v>
      </c>
      <c r="E130" s="223" t="s">
        <v>913</v>
      </c>
      <c r="F130" s="224" t="s">
        <v>914</v>
      </c>
      <c r="G130" s="225" t="s">
        <v>296</v>
      </c>
      <c r="H130" s="226">
        <v>1176</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274</v>
      </c>
      <c r="AT130" s="233" t="s">
        <v>269</v>
      </c>
      <c r="AU130" s="233" t="s">
        <v>81</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274</v>
      </c>
      <c r="BM130" s="233" t="s">
        <v>290</v>
      </c>
    </row>
    <row r="131" s="2" customFormat="1">
      <c r="A131" s="35"/>
      <c r="B131" s="36"/>
      <c r="C131" s="37"/>
      <c r="D131" s="235" t="s">
        <v>275</v>
      </c>
      <c r="E131" s="37"/>
      <c r="F131" s="236" t="s">
        <v>915</v>
      </c>
      <c r="G131" s="37"/>
      <c r="H131" s="37"/>
      <c r="I131" s="237"/>
      <c r="J131" s="37"/>
      <c r="K131" s="37"/>
      <c r="L131" s="41"/>
      <c r="M131" s="238"/>
      <c r="N131" s="239"/>
      <c r="O131" s="88"/>
      <c r="P131" s="88"/>
      <c r="Q131" s="88"/>
      <c r="R131" s="88"/>
      <c r="S131" s="88"/>
      <c r="T131" s="89"/>
      <c r="U131" s="35"/>
      <c r="V131" s="35"/>
      <c r="W131" s="35"/>
      <c r="X131" s="35"/>
      <c r="Y131" s="35"/>
      <c r="Z131" s="35"/>
      <c r="AA131" s="35"/>
      <c r="AB131" s="35"/>
      <c r="AC131" s="35"/>
      <c r="AD131" s="35"/>
      <c r="AE131" s="35"/>
      <c r="AT131" s="14" t="s">
        <v>275</v>
      </c>
      <c r="AU131" s="14" t="s">
        <v>81</v>
      </c>
    </row>
    <row r="132" s="2" customFormat="1" ht="101.25" customHeight="1">
      <c r="A132" s="35"/>
      <c r="B132" s="36"/>
      <c r="C132" s="222" t="s">
        <v>283</v>
      </c>
      <c r="D132" s="222" t="s">
        <v>269</v>
      </c>
      <c r="E132" s="223" t="s">
        <v>300</v>
      </c>
      <c r="F132" s="224" t="s">
        <v>301</v>
      </c>
      <c r="G132" s="225" t="s">
        <v>302</v>
      </c>
      <c r="H132" s="226">
        <v>2471.4000000000001</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274</v>
      </c>
      <c r="AT132" s="233" t="s">
        <v>269</v>
      </c>
      <c r="AU132" s="233" t="s">
        <v>81</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274</v>
      </c>
      <c r="BM132" s="233" t="s">
        <v>8</v>
      </c>
    </row>
    <row r="133" s="2" customFormat="1">
      <c r="A133" s="35"/>
      <c r="B133" s="36"/>
      <c r="C133" s="37"/>
      <c r="D133" s="235" t="s">
        <v>275</v>
      </c>
      <c r="E133" s="37"/>
      <c r="F133" s="236" t="s">
        <v>916</v>
      </c>
      <c r="G133" s="37"/>
      <c r="H133" s="37"/>
      <c r="I133" s="237"/>
      <c r="J133" s="37"/>
      <c r="K133" s="37"/>
      <c r="L133" s="41"/>
      <c r="M133" s="238"/>
      <c r="N133" s="239"/>
      <c r="O133" s="88"/>
      <c r="P133" s="88"/>
      <c r="Q133" s="88"/>
      <c r="R133" s="88"/>
      <c r="S133" s="88"/>
      <c r="T133" s="89"/>
      <c r="U133" s="35"/>
      <c r="V133" s="35"/>
      <c r="W133" s="35"/>
      <c r="X133" s="35"/>
      <c r="Y133" s="35"/>
      <c r="Z133" s="35"/>
      <c r="AA133" s="35"/>
      <c r="AB133" s="35"/>
      <c r="AC133" s="35"/>
      <c r="AD133" s="35"/>
      <c r="AE133" s="35"/>
      <c r="AT133" s="14" t="s">
        <v>275</v>
      </c>
      <c r="AU133" s="14" t="s">
        <v>81</v>
      </c>
    </row>
    <row r="134" s="2" customFormat="1" ht="78" customHeight="1">
      <c r="A134" s="35"/>
      <c r="B134" s="36"/>
      <c r="C134" s="222" t="s">
        <v>917</v>
      </c>
      <c r="D134" s="222" t="s">
        <v>269</v>
      </c>
      <c r="E134" s="223" t="s">
        <v>305</v>
      </c>
      <c r="F134" s="224" t="s">
        <v>306</v>
      </c>
      <c r="G134" s="225" t="s">
        <v>302</v>
      </c>
      <c r="H134" s="226">
        <v>2417.4000000000001</v>
      </c>
      <c r="I134" s="227"/>
      <c r="J134" s="228">
        <f>ROUND(I134*H134,2)</f>
        <v>0</v>
      </c>
      <c r="K134" s="224" t="s">
        <v>273</v>
      </c>
      <c r="L134" s="41"/>
      <c r="M134" s="229" t="s">
        <v>1</v>
      </c>
      <c r="N134" s="230"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274</v>
      </c>
      <c r="AT134" s="233" t="s">
        <v>269</v>
      </c>
      <c r="AU134" s="233" t="s">
        <v>81</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274</v>
      </c>
      <c r="BM134" s="233" t="s">
        <v>918</v>
      </c>
    </row>
    <row r="135" s="2" customFormat="1">
      <c r="A135" s="35"/>
      <c r="B135" s="36"/>
      <c r="C135" s="37"/>
      <c r="D135" s="235" t="s">
        <v>275</v>
      </c>
      <c r="E135" s="37"/>
      <c r="F135" s="236" t="s">
        <v>919</v>
      </c>
      <c r="G135" s="37"/>
      <c r="H135" s="37"/>
      <c r="I135" s="237"/>
      <c r="J135" s="37"/>
      <c r="K135" s="37"/>
      <c r="L135" s="41"/>
      <c r="M135" s="238"/>
      <c r="N135" s="239"/>
      <c r="O135" s="88"/>
      <c r="P135" s="88"/>
      <c r="Q135" s="88"/>
      <c r="R135" s="88"/>
      <c r="S135" s="88"/>
      <c r="T135" s="89"/>
      <c r="U135" s="35"/>
      <c r="V135" s="35"/>
      <c r="W135" s="35"/>
      <c r="X135" s="35"/>
      <c r="Y135" s="35"/>
      <c r="Z135" s="35"/>
      <c r="AA135" s="35"/>
      <c r="AB135" s="35"/>
      <c r="AC135" s="35"/>
      <c r="AD135" s="35"/>
      <c r="AE135" s="35"/>
      <c r="AT135" s="14" t="s">
        <v>275</v>
      </c>
      <c r="AU135" s="14" t="s">
        <v>81</v>
      </c>
    </row>
    <row r="136" s="2" customFormat="1" ht="101.25" customHeight="1">
      <c r="A136" s="35"/>
      <c r="B136" s="36"/>
      <c r="C136" s="222" t="s">
        <v>286</v>
      </c>
      <c r="D136" s="222" t="s">
        <v>269</v>
      </c>
      <c r="E136" s="223" t="s">
        <v>300</v>
      </c>
      <c r="F136" s="224" t="s">
        <v>301</v>
      </c>
      <c r="G136" s="225" t="s">
        <v>302</v>
      </c>
      <c r="H136" s="226">
        <v>2471.4000000000001</v>
      </c>
      <c r="I136" s="227"/>
      <c r="J136" s="228">
        <f>ROUND(I136*H136,2)</f>
        <v>0</v>
      </c>
      <c r="K136" s="224" t="s">
        <v>273</v>
      </c>
      <c r="L136" s="41"/>
      <c r="M136" s="229" t="s">
        <v>1</v>
      </c>
      <c r="N136" s="230"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274</v>
      </c>
      <c r="AT136" s="233" t="s">
        <v>269</v>
      </c>
      <c r="AU136" s="233" t="s">
        <v>81</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274</v>
      </c>
      <c r="BM136" s="233" t="s">
        <v>297</v>
      </c>
    </row>
    <row r="137" s="2" customFormat="1">
      <c r="A137" s="35"/>
      <c r="B137" s="36"/>
      <c r="C137" s="37"/>
      <c r="D137" s="235" t="s">
        <v>275</v>
      </c>
      <c r="E137" s="37"/>
      <c r="F137" s="236" t="s">
        <v>920</v>
      </c>
      <c r="G137" s="37"/>
      <c r="H137" s="37"/>
      <c r="I137" s="237"/>
      <c r="J137" s="37"/>
      <c r="K137" s="37"/>
      <c r="L137" s="41"/>
      <c r="M137" s="238"/>
      <c r="N137" s="239"/>
      <c r="O137" s="88"/>
      <c r="P137" s="88"/>
      <c r="Q137" s="88"/>
      <c r="R137" s="88"/>
      <c r="S137" s="88"/>
      <c r="T137" s="89"/>
      <c r="U137" s="35"/>
      <c r="V137" s="35"/>
      <c r="W137" s="35"/>
      <c r="X137" s="35"/>
      <c r="Y137" s="35"/>
      <c r="Z137" s="35"/>
      <c r="AA137" s="35"/>
      <c r="AB137" s="35"/>
      <c r="AC137" s="35"/>
      <c r="AD137" s="35"/>
      <c r="AE137" s="35"/>
      <c r="AT137" s="14" t="s">
        <v>275</v>
      </c>
      <c r="AU137" s="14" t="s">
        <v>81</v>
      </c>
    </row>
    <row r="138" s="2" customFormat="1" ht="111.75" customHeight="1">
      <c r="A138" s="35"/>
      <c r="B138" s="36"/>
      <c r="C138" s="222" t="s">
        <v>299</v>
      </c>
      <c r="D138" s="222" t="s">
        <v>269</v>
      </c>
      <c r="E138" s="223" t="s">
        <v>312</v>
      </c>
      <c r="F138" s="224" t="s">
        <v>313</v>
      </c>
      <c r="G138" s="225" t="s">
        <v>302</v>
      </c>
      <c r="H138" s="226">
        <v>4942.8000000000002</v>
      </c>
      <c r="I138" s="227"/>
      <c r="J138" s="228">
        <f>ROUND(I138*H138,2)</f>
        <v>0</v>
      </c>
      <c r="K138" s="224" t="s">
        <v>273</v>
      </c>
      <c r="L138" s="41"/>
      <c r="M138" s="229" t="s">
        <v>1</v>
      </c>
      <c r="N138" s="230"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274</v>
      </c>
      <c r="AT138" s="233" t="s">
        <v>269</v>
      </c>
      <c r="AU138" s="233" t="s">
        <v>81</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274</v>
      </c>
      <c r="BM138" s="233" t="s">
        <v>303</v>
      </c>
    </row>
    <row r="139" s="2" customFormat="1">
      <c r="A139" s="35"/>
      <c r="B139" s="36"/>
      <c r="C139" s="37"/>
      <c r="D139" s="235" t="s">
        <v>275</v>
      </c>
      <c r="E139" s="37"/>
      <c r="F139" s="236" t="s">
        <v>921</v>
      </c>
      <c r="G139" s="37"/>
      <c r="H139" s="37"/>
      <c r="I139" s="237"/>
      <c r="J139" s="37"/>
      <c r="K139" s="37"/>
      <c r="L139" s="41"/>
      <c r="M139" s="238"/>
      <c r="N139" s="239"/>
      <c r="O139" s="88"/>
      <c r="P139" s="88"/>
      <c r="Q139" s="88"/>
      <c r="R139" s="88"/>
      <c r="S139" s="88"/>
      <c r="T139" s="89"/>
      <c r="U139" s="35"/>
      <c r="V139" s="35"/>
      <c r="W139" s="35"/>
      <c r="X139" s="35"/>
      <c r="Y139" s="35"/>
      <c r="Z139" s="35"/>
      <c r="AA139" s="35"/>
      <c r="AB139" s="35"/>
      <c r="AC139" s="35"/>
      <c r="AD139" s="35"/>
      <c r="AE139" s="35"/>
      <c r="AT139" s="14" t="s">
        <v>275</v>
      </c>
      <c r="AU139" s="14" t="s">
        <v>81</v>
      </c>
    </row>
    <row r="140" s="2" customFormat="1" ht="100.5" customHeight="1">
      <c r="A140" s="35"/>
      <c r="B140" s="36"/>
      <c r="C140" s="222" t="s">
        <v>290</v>
      </c>
      <c r="D140" s="222" t="s">
        <v>269</v>
      </c>
      <c r="E140" s="223" t="s">
        <v>317</v>
      </c>
      <c r="F140" s="224" t="s">
        <v>318</v>
      </c>
      <c r="G140" s="225" t="s">
        <v>302</v>
      </c>
      <c r="H140" s="226">
        <v>2471.4000000000001</v>
      </c>
      <c r="I140" s="227"/>
      <c r="J140" s="228">
        <f>ROUND(I140*H140,2)</f>
        <v>0</v>
      </c>
      <c r="K140" s="224" t="s">
        <v>273</v>
      </c>
      <c r="L140" s="41"/>
      <c r="M140" s="229" t="s">
        <v>1</v>
      </c>
      <c r="N140" s="230"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274</v>
      </c>
      <c r="AT140" s="233" t="s">
        <v>269</v>
      </c>
      <c r="AU140" s="233" t="s">
        <v>81</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274</v>
      </c>
      <c r="BM140" s="233" t="s">
        <v>307</v>
      </c>
    </row>
    <row r="141" s="2" customFormat="1">
      <c r="A141" s="35"/>
      <c r="B141" s="36"/>
      <c r="C141" s="37"/>
      <c r="D141" s="235" t="s">
        <v>275</v>
      </c>
      <c r="E141" s="37"/>
      <c r="F141" s="236" t="s">
        <v>922</v>
      </c>
      <c r="G141" s="37"/>
      <c r="H141" s="37"/>
      <c r="I141" s="237"/>
      <c r="J141" s="37"/>
      <c r="K141" s="37"/>
      <c r="L141" s="41"/>
      <c r="M141" s="238"/>
      <c r="N141" s="239"/>
      <c r="O141" s="88"/>
      <c r="P141" s="88"/>
      <c r="Q141" s="88"/>
      <c r="R141" s="88"/>
      <c r="S141" s="88"/>
      <c r="T141" s="89"/>
      <c r="U141" s="35"/>
      <c r="V141" s="35"/>
      <c r="W141" s="35"/>
      <c r="X141" s="35"/>
      <c r="Y141" s="35"/>
      <c r="Z141" s="35"/>
      <c r="AA141" s="35"/>
      <c r="AB141" s="35"/>
      <c r="AC141" s="35"/>
      <c r="AD141" s="35"/>
      <c r="AE141" s="35"/>
      <c r="AT141" s="14" t="s">
        <v>275</v>
      </c>
      <c r="AU141" s="14" t="s">
        <v>81</v>
      </c>
    </row>
    <row r="142" s="2" customFormat="1" ht="76.35" customHeight="1">
      <c r="A142" s="35"/>
      <c r="B142" s="36"/>
      <c r="C142" s="222" t="s">
        <v>309</v>
      </c>
      <c r="D142" s="222" t="s">
        <v>269</v>
      </c>
      <c r="E142" s="223" t="s">
        <v>325</v>
      </c>
      <c r="F142" s="224" t="s">
        <v>326</v>
      </c>
      <c r="G142" s="225" t="s">
        <v>289</v>
      </c>
      <c r="H142" s="226">
        <v>0.83499999999999996</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274</v>
      </c>
      <c r="AT142" s="233" t="s">
        <v>269</v>
      </c>
      <c r="AU142" s="233" t="s">
        <v>81</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274</v>
      </c>
      <c r="BM142" s="233" t="s">
        <v>310</v>
      </c>
    </row>
    <row r="143" s="2" customFormat="1">
      <c r="A143" s="35"/>
      <c r="B143" s="36"/>
      <c r="C143" s="37"/>
      <c r="D143" s="235" t="s">
        <v>275</v>
      </c>
      <c r="E143" s="37"/>
      <c r="F143" s="236" t="s">
        <v>908</v>
      </c>
      <c r="G143" s="37"/>
      <c r="H143" s="37"/>
      <c r="I143" s="237"/>
      <c r="J143" s="37"/>
      <c r="K143" s="37"/>
      <c r="L143" s="41"/>
      <c r="M143" s="238"/>
      <c r="N143" s="239"/>
      <c r="O143" s="88"/>
      <c r="P143" s="88"/>
      <c r="Q143" s="88"/>
      <c r="R143" s="88"/>
      <c r="S143" s="88"/>
      <c r="T143" s="89"/>
      <c r="U143" s="35"/>
      <c r="V143" s="35"/>
      <c r="W143" s="35"/>
      <c r="X143" s="35"/>
      <c r="Y143" s="35"/>
      <c r="Z143" s="35"/>
      <c r="AA143" s="35"/>
      <c r="AB143" s="35"/>
      <c r="AC143" s="35"/>
      <c r="AD143" s="35"/>
      <c r="AE143" s="35"/>
      <c r="AT143" s="14" t="s">
        <v>275</v>
      </c>
      <c r="AU143" s="14" t="s">
        <v>81</v>
      </c>
    </row>
    <row r="144" s="2" customFormat="1" ht="76.35" customHeight="1">
      <c r="A144" s="35"/>
      <c r="B144" s="36"/>
      <c r="C144" s="222" t="s">
        <v>8</v>
      </c>
      <c r="D144" s="222" t="s">
        <v>269</v>
      </c>
      <c r="E144" s="223" t="s">
        <v>582</v>
      </c>
      <c r="F144" s="224" t="s">
        <v>583</v>
      </c>
      <c r="G144" s="225" t="s">
        <v>296</v>
      </c>
      <c r="H144" s="226">
        <v>1680</v>
      </c>
      <c r="I144" s="227"/>
      <c r="J144" s="228">
        <f>ROUND(I144*H144,2)</f>
        <v>0</v>
      </c>
      <c r="K144" s="224" t="s">
        <v>273</v>
      </c>
      <c r="L144" s="41"/>
      <c r="M144" s="229" t="s">
        <v>1</v>
      </c>
      <c r="N144" s="230"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274</v>
      </c>
      <c r="AT144" s="233" t="s">
        <v>269</v>
      </c>
      <c r="AU144" s="233" t="s">
        <v>81</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274</v>
      </c>
      <c r="BM144" s="233" t="s">
        <v>314</v>
      </c>
    </row>
    <row r="145" s="2" customFormat="1">
      <c r="A145" s="35"/>
      <c r="B145" s="36"/>
      <c r="C145" s="37"/>
      <c r="D145" s="235" t="s">
        <v>275</v>
      </c>
      <c r="E145" s="37"/>
      <c r="F145" s="236" t="s">
        <v>923</v>
      </c>
      <c r="G145" s="37"/>
      <c r="H145" s="37"/>
      <c r="I145" s="237"/>
      <c r="J145" s="37"/>
      <c r="K145" s="37"/>
      <c r="L145" s="41"/>
      <c r="M145" s="238"/>
      <c r="N145" s="239"/>
      <c r="O145" s="88"/>
      <c r="P145" s="88"/>
      <c r="Q145" s="88"/>
      <c r="R145" s="88"/>
      <c r="S145" s="88"/>
      <c r="T145" s="89"/>
      <c r="U145" s="35"/>
      <c r="V145" s="35"/>
      <c r="W145" s="35"/>
      <c r="X145" s="35"/>
      <c r="Y145" s="35"/>
      <c r="Z145" s="35"/>
      <c r="AA145" s="35"/>
      <c r="AB145" s="35"/>
      <c r="AC145" s="35"/>
      <c r="AD145" s="35"/>
      <c r="AE145" s="35"/>
      <c r="AT145" s="14" t="s">
        <v>275</v>
      </c>
      <c r="AU145" s="14" t="s">
        <v>81</v>
      </c>
    </row>
    <row r="146" s="2" customFormat="1" ht="21.75" customHeight="1">
      <c r="A146" s="35"/>
      <c r="B146" s="36"/>
      <c r="C146" s="240" t="s">
        <v>316</v>
      </c>
      <c r="D146" s="240" t="s">
        <v>329</v>
      </c>
      <c r="E146" s="241" t="s">
        <v>330</v>
      </c>
      <c r="F146" s="242" t="s">
        <v>331</v>
      </c>
      <c r="G146" s="243" t="s">
        <v>302</v>
      </c>
      <c r="H146" s="244">
        <v>4834</v>
      </c>
      <c r="I146" s="245"/>
      <c r="J146" s="246">
        <f>ROUND(I146*H146,2)</f>
        <v>0</v>
      </c>
      <c r="K146" s="242" t="s">
        <v>273</v>
      </c>
      <c r="L146" s="247"/>
      <c r="M146" s="248" t="s">
        <v>1</v>
      </c>
      <c r="N146" s="249" t="s">
        <v>38</v>
      </c>
      <c r="O146" s="88"/>
      <c r="P146" s="231">
        <f>O146*H146</f>
        <v>0</v>
      </c>
      <c r="Q146" s="231">
        <v>1</v>
      </c>
      <c r="R146" s="231">
        <f>Q146*H146</f>
        <v>4834</v>
      </c>
      <c r="S146" s="231">
        <v>0</v>
      </c>
      <c r="T146" s="232">
        <f>S146*H146</f>
        <v>0</v>
      </c>
      <c r="U146" s="35"/>
      <c r="V146" s="35"/>
      <c r="W146" s="35"/>
      <c r="X146" s="35"/>
      <c r="Y146" s="35"/>
      <c r="Z146" s="35"/>
      <c r="AA146" s="35"/>
      <c r="AB146" s="35"/>
      <c r="AC146" s="35"/>
      <c r="AD146" s="35"/>
      <c r="AE146" s="35"/>
      <c r="AR146" s="233" t="s">
        <v>286</v>
      </c>
      <c r="AT146" s="233" t="s">
        <v>329</v>
      </c>
      <c r="AU146" s="233" t="s">
        <v>81</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274</v>
      </c>
      <c r="BM146" s="233" t="s">
        <v>319</v>
      </c>
    </row>
    <row r="147" s="2" customFormat="1">
      <c r="A147" s="35"/>
      <c r="B147" s="36"/>
      <c r="C147" s="37"/>
      <c r="D147" s="235" t="s">
        <v>275</v>
      </c>
      <c r="E147" s="37"/>
      <c r="F147" s="236" t="s">
        <v>924</v>
      </c>
      <c r="G147" s="37"/>
      <c r="H147" s="37"/>
      <c r="I147" s="237"/>
      <c r="J147" s="37"/>
      <c r="K147" s="37"/>
      <c r="L147" s="41"/>
      <c r="M147" s="238"/>
      <c r="N147" s="239"/>
      <c r="O147" s="88"/>
      <c r="P147" s="88"/>
      <c r="Q147" s="88"/>
      <c r="R147" s="88"/>
      <c r="S147" s="88"/>
      <c r="T147" s="89"/>
      <c r="U147" s="35"/>
      <c r="V147" s="35"/>
      <c r="W147" s="35"/>
      <c r="X147" s="35"/>
      <c r="Y147" s="35"/>
      <c r="Z147" s="35"/>
      <c r="AA147" s="35"/>
      <c r="AB147" s="35"/>
      <c r="AC147" s="35"/>
      <c r="AD147" s="35"/>
      <c r="AE147" s="35"/>
      <c r="AT147" s="14" t="s">
        <v>275</v>
      </c>
      <c r="AU147" s="14" t="s">
        <v>81</v>
      </c>
    </row>
    <row r="148" s="2" customFormat="1" ht="101.25" customHeight="1">
      <c r="A148" s="35"/>
      <c r="B148" s="36"/>
      <c r="C148" s="222" t="s">
        <v>918</v>
      </c>
      <c r="D148" s="222" t="s">
        <v>269</v>
      </c>
      <c r="E148" s="223" t="s">
        <v>300</v>
      </c>
      <c r="F148" s="224" t="s">
        <v>301</v>
      </c>
      <c r="G148" s="225" t="s">
        <v>302</v>
      </c>
      <c r="H148" s="226">
        <v>4834</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274</v>
      </c>
      <c r="AT148" s="233" t="s">
        <v>269</v>
      </c>
      <c r="AU148" s="233" t="s">
        <v>81</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274</v>
      </c>
      <c r="BM148" s="233" t="s">
        <v>370</v>
      </c>
    </row>
    <row r="149" s="2" customFormat="1">
      <c r="A149" s="35"/>
      <c r="B149" s="36"/>
      <c r="C149" s="37"/>
      <c r="D149" s="235" t="s">
        <v>275</v>
      </c>
      <c r="E149" s="37"/>
      <c r="F149" s="236" t="s">
        <v>925</v>
      </c>
      <c r="G149" s="37"/>
      <c r="H149" s="37"/>
      <c r="I149" s="237"/>
      <c r="J149" s="37"/>
      <c r="K149" s="37"/>
      <c r="L149" s="41"/>
      <c r="M149" s="238"/>
      <c r="N149" s="239"/>
      <c r="O149" s="88"/>
      <c r="P149" s="88"/>
      <c r="Q149" s="88"/>
      <c r="R149" s="88"/>
      <c r="S149" s="88"/>
      <c r="T149" s="89"/>
      <c r="U149" s="35"/>
      <c r="V149" s="35"/>
      <c r="W149" s="35"/>
      <c r="X149" s="35"/>
      <c r="Y149" s="35"/>
      <c r="Z149" s="35"/>
      <c r="AA149" s="35"/>
      <c r="AB149" s="35"/>
      <c r="AC149" s="35"/>
      <c r="AD149" s="35"/>
      <c r="AE149" s="35"/>
      <c r="AT149" s="14" t="s">
        <v>275</v>
      </c>
      <c r="AU149" s="14" t="s">
        <v>81</v>
      </c>
    </row>
    <row r="150" s="2" customFormat="1" ht="111.75" customHeight="1">
      <c r="A150" s="35"/>
      <c r="B150" s="36"/>
      <c r="C150" s="222" t="s">
        <v>321</v>
      </c>
      <c r="D150" s="222" t="s">
        <v>269</v>
      </c>
      <c r="E150" s="223" t="s">
        <v>312</v>
      </c>
      <c r="F150" s="224" t="s">
        <v>313</v>
      </c>
      <c r="G150" s="225" t="s">
        <v>302</v>
      </c>
      <c r="H150" s="226">
        <v>33838</v>
      </c>
      <c r="I150" s="227"/>
      <c r="J150" s="228">
        <f>ROUND(I150*H150,2)</f>
        <v>0</v>
      </c>
      <c r="K150" s="224" t="s">
        <v>273</v>
      </c>
      <c r="L150" s="41"/>
      <c r="M150" s="229" t="s">
        <v>1</v>
      </c>
      <c r="N150" s="230"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274</v>
      </c>
      <c r="AT150" s="233" t="s">
        <v>269</v>
      </c>
      <c r="AU150" s="233" t="s">
        <v>81</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274</v>
      </c>
      <c r="BM150" s="233" t="s">
        <v>324</v>
      </c>
    </row>
    <row r="151" s="2" customFormat="1">
      <c r="A151" s="35"/>
      <c r="B151" s="36"/>
      <c r="C151" s="37"/>
      <c r="D151" s="235" t="s">
        <v>275</v>
      </c>
      <c r="E151" s="37"/>
      <c r="F151" s="236" t="s">
        <v>926</v>
      </c>
      <c r="G151" s="37"/>
      <c r="H151" s="37"/>
      <c r="I151" s="237"/>
      <c r="J151" s="37"/>
      <c r="K151" s="37"/>
      <c r="L151" s="41"/>
      <c r="M151" s="238"/>
      <c r="N151" s="239"/>
      <c r="O151" s="88"/>
      <c r="P151" s="88"/>
      <c r="Q151" s="88"/>
      <c r="R151" s="88"/>
      <c r="S151" s="88"/>
      <c r="T151" s="89"/>
      <c r="U151" s="35"/>
      <c r="V151" s="35"/>
      <c r="W151" s="35"/>
      <c r="X151" s="35"/>
      <c r="Y151" s="35"/>
      <c r="Z151" s="35"/>
      <c r="AA151" s="35"/>
      <c r="AB151" s="35"/>
      <c r="AC151" s="35"/>
      <c r="AD151" s="35"/>
      <c r="AE151" s="35"/>
      <c r="AT151" s="14" t="s">
        <v>275</v>
      </c>
      <c r="AU151" s="14" t="s">
        <v>81</v>
      </c>
    </row>
    <row r="152" s="2" customFormat="1" ht="49.05" customHeight="1">
      <c r="A152" s="35"/>
      <c r="B152" s="36"/>
      <c r="C152" s="222" t="s">
        <v>297</v>
      </c>
      <c r="D152" s="222" t="s">
        <v>269</v>
      </c>
      <c r="E152" s="223" t="s">
        <v>606</v>
      </c>
      <c r="F152" s="224" t="s">
        <v>607</v>
      </c>
      <c r="G152" s="225" t="s">
        <v>279</v>
      </c>
      <c r="H152" s="226">
        <v>700</v>
      </c>
      <c r="I152" s="227"/>
      <c r="J152" s="228">
        <f>ROUND(I152*H152,2)</f>
        <v>0</v>
      </c>
      <c r="K152" s="224" t="s">
        <v>273</v>
      </c>
      <c r="L152" s="41"/>
      <c r="M152" s="229" t="s">
        <v>1</v>
      </c>
      <c r="N152" s="230"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274</v>
      </c>
      <c r="AT152" s="233" t="s">
        <v>269</v>
      </c>
      <c r="AU152" s="233" t="s">
        <v>81</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274</v>
      </c>
      <c r="BM152" s="233" t="s">
        <v>327</v>
      </c>
    </row>
    <row r="153" s="2" customFormat="1">
      <c r="A153" s="35"/>
      <c r="B153" s="36"/>
      <c r="C153" s="37"/>
      <c r="D153" s="235" t="s">
        <v>275</v>
      </c>
      <c r="E153" s="37"/>
      <c r="F153" s="236" t="s">
        <v>927</v>
      </c>
      <c r="G153" s="37"/>
      <c r="H153" s="37"/>
      <c r="I153" s="237"/>
      <c r="J153" s="37"/>
      <c r="K153" s="37"/>
      <c r="L153" s="41"/>
      <c r="M153" s="238"/>
      <c r="N153" s="239"/>
      <c r="O153" s="88"/>
      <c r="P153" s="88"/>
      <c r="Q153" s="88"/>
      <c r="R153" s="88"/>
      <c r="S153" s="88"/>
      <c r="T153" s="89"/>
      <c r="U153" s="35"/>
      <c r="V153" s="35"/>
      <c r="W153" s="35"/>
      <c r="X153" s="35"/>
      <c r="Y153" s="35"/>
      <c r="Z153" s="35"/>
      <c r="AA153" s="35"/>
      <c r="AB153" s="35"/>
      <c r="AC153" s="35"/>
      <c r="AD153" s="35"/>
      <c r="AE153" s="35"/>
      <c r="AT153" s="14" t="s">
        <v>275</v>
      </c>
      <c r="AU153" s="14" t="s">
        <v>81</v>
      </c>
    </row>
    <row r="154" s="2" customFormat="1" ht="55.5" customHeight="1">
      <c r="A154" s="35"/>
      <c r="B154" s="36"/>
      <c r="C154" s="222" t="s">
        <v>328</v>
      </c>
      <c r="D154" s="222" t="s">
        <v>269</v>
      </c>
      <c r="E154" s="223" t="s">
        <v>611</v>
      </c>
      <c r="F154" s="224" t="s">
        <v>612</v>
      </c>
      <c r="G154" s="225" t="s">
        <v>279</v>
      </c>
      <c r="H154" s="226">
        <v>700</v>
      </c>
      <c r="I154" s="227"/>
      <c r="J154" s="228">
        <f>ROUND(I154*H154,2)</f>
        <v>0</v>
      </c>
      <c r="K154" s="224" t="s">
        <v>273</v>
      </c>
      <c r="L154" s="41"/>
      <c r="M154" s="229" t="s">
        <v>1</v>
      </c>
      <c r="N154" s="230"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274</v>
      </c>
      <c r="AT154" s="233" t="s">
        <v>269</v>
      </c>
      <c r="AU154" s="233" t="s">
        <v>81</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274</v>
      </c>
      <c r="BM154" s="233" t="s">
        <v>332</v>
      </c>
    </row>
    <row r="155" s="2" customFormat="1">
      <c r="A155" s="35"/>
      <c r="B155" s="36"/>
      <c r="C155" s="37"/>
      <c r="D155" s="235" t="s">
        <v>275</v>
      </c>
      <c r="E155" s="37"/>
      <c r="F155" s="236" t="s">
        <v>927</v>
      </c>
      <c r="G155" s="37"/>
      <c r="H155" s="37"/>
      <c r="I155" s="237"/>
      <c r="J155" s="37"/>
      <c r="K155" s="37"/>
      <c r="L155" s="41"/>
      <c r="M155" s="238"/>
      <c r="N155" s="239"/>
      <c r="O155" s="88"/>
      <c r="P155" s="88"/>
      <c r="Q155" s="88"/>
      <c r="R155" s="88"/>
      <c r="S155" s="88"/>
      <c r="T155" s="89"/>
      <c r="U155" s="35"/>
      <c r="V155" s="35"/>
      <c r="W155" s="35"/>
      <c r="X155" s="35"/>
      <c r="Y155" s="35"/>
      <c r="Z155" s="35"/>
      <c r="AA155" s="35"/>
      <c r="AB155" s="35"/>
      <c r="AC155" s="35"/>
      <c r="AD155" s="35"/>
      <c r="AE155" s="35"/>
      <c r="AT155" s="14" t="s">
        <v>275</v>
      </c>
      <c r="AU155" s="14" t="s">
        <v>81</v>
      </c>
    </row>
    <row r="156" s="2" customFormat="1" ht="24.15" customHeight="1">
      <c r="A156" s="35"/>
      <c r="B156" s="36"/>
      <c r="C156" s="240" t="s">
        <v>303</v>
      </c>
      <c r="D156" s="240" t="s">
        <v>329</v>
      </c>
      <c r="E156" s="241" t="s">
        <v>614</v>
      </c>
      <c r="F156" s="242" t="s">
        <v>615</v>
      </c>
      <c r="G156" s="243" t="s">
        <v>296</v>
      </c>
      <c r="H156" s="244">
        <v>10.5</v>
      </c>
      <c r="I156" s="245"/>
      <c r="J156" s="246">
        <f>ROUND(I156*H156,2)</f>
        <v>0</v>
      </c>
      <c r="K156" s="242" t="s">
        <v>273</v>
      </c>
      <c r="L156" s="247"/>
      <c r="M156" s="248" t="s">
        <v>1</v>
      </c>
      <c r="N156" s="249" t="s">
        <v>38</v>
      </c>
      <c r="O156" s="88"/>
      <c r="P156" s="231">
        <f>O156*H156</f>
        <v>0</v>
      </c>
      <c r="Q156" s="231">
        <v>2.4289999999999998</v>
      </c>
      <c r="R156" s="231">
        <f>Q156*H156</f>
        <v>25.504499999999997</v>
      </c>
      <c r="S156" s="231">
        <v>0</v>
      </c>
      <c r="T156" s="232">
        <f>S156*H156</f>
        <v>0</v>
      </c>
      <c r="U156" s="35"/>
      <c r="V156" s="35"/>
      <c r="W156" s="35"/>
      <c r="X156" s="35"/>
      <c r="Y156" s="35"/>
      <c r="Z156" s="35"/>
      <c r="AA156" s="35"/>
      <c r="AB156" s="35"/>
      <c r="AC156" s="35"/>
      <c r="AD156" s="35"/>
      <c r="AE156" s="35"/>
      <c r="AR156" s="233" t="s">
        <v>286</v>
      </c>
      <c r="AT156" s="233" t="s">
        <v>329</v>
      </c>
      <c r="AU156" s="233" t="s">
        <v>81</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274</v>
      </c>
      <c r="BM156" s="233" t="s">
        <v>407</v>
      </c>
    </row>
    <row r="157" s="2" customFormat="1">
      <c r="A157" s="35"/>
      <c r="B157" s="36"/>
      <c r="C157" s="37"/>
      <c r="D157" s="235" t="s">
        <v>275</v>
      </c>
      <c r="E157" s="37"/>
      <c r="F157" s="236" t="s">
        <v>928</v>
      </c>
      <c r="G157" s="37"/>
      <c r="H157" s="37"/>
      <c r="I157" s="237"/>
      <c r="J157" s="37"/>
      <c r="K157" s="37"/>
      <c r="L157" s="41"/>
      <c r="M157" s="238"/>
      <c r="N157" s="239"/>
      <c r="O157" s="88"/>
      <c r="P157" s="88"/>
      <c r="Q157" s="88"/>
      <c r="R157" s="88"/>
      <c r="S157" s="88"/>
      <c r="T157" s="89"/>
      <c r="U157" s="35"/>
      <c r="V157" s="35"/>
      <c r="W157" s="35"/>
      <c r="X157" s="35"/>
      <c r="Y157" s="35"/>
      <c r="Z157" s="35"/>
      <c r="AA157" s="35"/>
      <c r="AB157" s="35"/>
      <c r="AC157" s="35"/>
      <c r="AD157" s="35"/>
      <c r="AE157" s="35"/>
      <c r="AT157" s="14" t="s">
        <v>275</v>
      </c>
      <c r="AU157" s="14" t="s">
        <v>81</v>
      </c>
    </row>
    <row r="158" s="2" customFormat="1" ht="101.25" customHeight="1">
      <c r="A158" s="35"/>
      <c r="B158" s="36"/>
      <c r="C158" s="222" t="s">
        <v>334</v>
      </c>
      <c r="D158" s="222" t="s">
        <v>269</v>
      </c>
      <c r="E158" s="223" t="s">
        <v>300</v>
      </c>
      <c r="F158" s="224" t="s">
        <v>301</v>
      </c>
      <c r="G158" s="225" t="s">
        <v>302</v>
      </c>
      <c r="H158" s="226">
        <v>26.25</v>
      </c>
      <c r="I158" s="227"/>
      <c r="J158" s="228">
        <f>ROUND(I158*H158,2)</f>
        <v>0</v>
      </c>
      <c r="K158" s="224" t="s">
        <v>273</v>
      </c>
      <c r="L158" s="41"/>
      <c r="M158" s="229" t="s">
        <v>1</v>
      </c>
      <c r="N158" s="230" t="s">
        <v>38</v>
      </c>
      <c r="O158" s="88"/>
      <c r="P158" s="231">
        <f>O158*H158</f>
        <v>0</v>
      </c>
      <c r="Q158" s="231">
        <v>0</v>
      </c>
      <c r="R158" s="231">
        <f>Q158*H158</f>
        <v>0</v>
      </c>
      <c r="S158" s="231">
        <v>0</v>
      </c>
      <c r="T158" s="232">
        <f>S158*H158</f>
        <v>0</v>
      </c>
      <c r="U158" s="35"/>
      <c r="V158" s="35"/>
      <c r="W158" s="35"/>
      <c r="X158" s="35"/>
      <c r="Y158" s="35"/>
      <c r="Z158" s="35"/>
      <c r="AA158" s="35"/>
      <c r="AB158" s="35"/>
      <c r="AC158" s="35"/>
      <c r="AD158" s="35"/>
      <c r="AE158" s="35"/>
      <c r="AR158" s="233" t="s">
        <v>274</v>
      </c>
      <c r="AT158" s="233" t="s">
        <v>269</v>
      </c>
      <c r="AU158" s="233" t="s">
        <v>81</v>
      </c>
      <c r="AY158" s="14" t="s">
        <v>266</v>
      </c>
      <c r="BE158" s="234">
        <f>IF(N158="základní",J158,0)</f>
        <v>0</v>
      </c>
      <c r="BF158" s="234">
        <f>IF(N158="snížená",J158,0)</f>
        <v>0</v>
      </c>
      <c r="BG158" s="234">
        <f>IF(N158="zákl. přenesená",J158,0)</f>
        <v>0</v>
      </c>
      <c r="BH158" s="234">
        <f>IF(N158="sníž. přenesená",J158,0)</f>
        <v>0</v>
      </c>
      <c r="BI158" s="234">
        <f>IF(N158="nulová",J158,0)</f>
        <v>0</v>
      </c>
      <c r="BJ158" s="14" t="s">
        <v>81</v>
      </c>
      <c r="BK158" s="234">
        <f>ROUND(I158*H158,2)</f>
        <v>0</v>
      </c>
      <c r="BL158" s="14" t="s">
        <v>274</v>
      </c>
      <c r="BM158" s="233" t="s">
        <v>335</v>
      </c>
    </row>
    <row r="159" s="2" customFormat="1">
      <c r="A159" s="35"/>
      <c r="B159" s="36"/>
      <c r="C159" s="37"/>
      <c r="D159" s="235" t="s">
        <v>275</v>
      </c>
      <c r="E159" s="37"/>
      <c r="F159" s="236" t="s">
        <v>929</v>
      </c>
      <c r="G159" s="37"/>
      <c r="H159" s="37"/>
      <c r="I159" s="237"/>
      <c r="J159" s="37"/>
      <c r="K159" s="37"/>
      <c r="L159" s="41"/>
      <c r="M159" s="238"/>
      <c r="N159" s="239"/>
      <c r="O159" s="88"/>
      <c r="P159" s="88"/>
      <c r="Q159" s="88"/>
      <c r="R159" s="88"/>
      <c r="S159" s="88"/>
      <c r="T159" s="89"/>
      <c r="U159" s="35"/>
      <c r="V159" s="35"/>
      <c r="W159" s="35"/>
      <c r="X159" s="35"/>
      <c r="Y159" s="35"/>
      <c r="Z159" s="35"/>
      <c r="AA159" s="35"/>
      <c r="AB159" s="35"/>
      <c r="AC159" s="35"/>
      <c r="AD159" s="35"/>
      <c r="AE159" s="35"/>
      <c r="AT159" s="14" t="s">
        <v>275</v>
      </c>
      <c r="AU159" s="14" t="s">
        <v>81</v>
      </c>
    </row>
    <row r="160" s="2" customFormat="1" ht="55.5" customHeight="1">
      <c r="A160" s="35"/>
      <c r="B160" s="36"/>
      <c r="C160" s="222" t="s">
        <v>307</v>
      </c>
      <c r="D160" s="222" t="s">
        <v>269</v>
      </c>
      <c r="E160" s="223" t="s">
        <v>930</v>
      </c>
      <c r="F160" s="224" t="s">
        <v>931</v>
      </c>
      <c r="G160" s="225" t="s">
        <v>791</v>
      </c>
      <c r="H160" s="226">
        <v>700</v>
      </c>
      <c r="I160" s="227"/>
      <c r="J160" s="228">
        <f>ROUND(I160*H160,2)</f>
        <v>0</v>
      </c>
      <c r="K160" s="224" t="s">
        <v>273</v>
      </c>
      <c r="L160" s="41"/>
      <c r="M160" s="229" t="s">
        <v>1</v>
      </c>
      <c r="N160" s="230" t="s">
        <v>38</v>
      </c>
      <c r="O160" s="88"/>
      <c r="P160" s="231">
        <f>O160*H160</f>
        <v>0</v>
      </c>
      <c r="Q160" s="231">
        <v>0</v>
      </c>
      <c r="R160" s="231">
        <f>Q160*H160</f>
        <v>0</v>
      </c>
      <c r="S160" s="231">
        <v>0</v>
      </c>
      <c r="T160" s="232">
        <f>S160*H160</f>
        <v>0</v>
      </c>
      <c r="U160" s="35"/>
      <c r="V160" s="35"/>
      <c r="W160" s="35"/>
      <c r="X160" s="35"/>
      <c r="Y160" s="35"/>
      <c r="Z160" s="35"/>
      <c r="AA160" s="35"/>
      <c r="AB160" s="35"/>
      <c r="AC160" s="35"/>
      <c r="AD160" s="35"/>
      <c r="AE160" s="35"/>
      <c r="AR160" s="233" t="s">
        <v>274</v>
      </c>
      <c r="AT160" s="233" t="s">
        <v>269</v>
      </c>
      <c r="AU160" s="233" t="s">
        <v>81</v>
      </c>
      <c r="AY160" s="14" t="s">
        <v>266</v>
      </c>
      <c r="BE160" s="234">
        <f>IF(N160="základní",J160,0)</f>
        <v>0</v>
      </c>
      <c r="BF160" s="234">
        <f>IF(N160="snížená",J160,0)</f>
        <v>0</v>
      </c>
      <c r="BG160" s="234">
        <f>IF(N160="zákl. přenesená",J160,0)</f>
        <v>0</v>
      </c>
      <c r="BH160" s="234">
        <f>IF(N160="sníž. přenesená",J160,0)</f>
        <v>0</v>
      </c>
      <c r="BI160" s="234">
        <f>IF(N160="nulová",J160,0)</f>
        <v>0</v>
      </c>
      <c r="BJ160" s="14" t="s">
        <v>81</v>
      </c>
      <c r="BK160" s="234">
        <f>ROUND(I160*H160,2)</f>
        <v>0</v>
      </c>
      <c r="BL160" s="14" t="s">
        <v>274</v>
      </c>
      <c r="BM160" s="233" t="s">
        <v>337</v>
      </c>
    </row>
    <row r="161" s="2" customFormat="1">
      <c r="A161" s="35"/>
      <c r="B161" s="36"/>
      <c r="C161" s="37"/>
      <c r="D161" s="235" t="s">
        <v>275</v>
      </c>
      <c r="E161" s="37"/>
      <c r="F161" s="236" t="s">
        <v>932</v>
      </c>
      <c r="G161" s="37"/>
      <c r="H161" s="37"/>
      <c r="I161" s="237"/>
      <c r="J161" s="37"/>
      <c r="K161" s="37"/>
      <c r="L161" s="41"/>
      <c r="M161" s="238"/>
      <c r="N161" s="239"/>
      <c r="O161" s="88"/>
      <c r="P161" s="88"/>
      <c r="Q161" s="88"/>
      <c r="R161" s="88"/>
      <c r="S161" s="88"/>
      <c r="T161" s="89"/>
      <c r="U161" s="35"/>
      <c r="V161" s="35"/>
      <c r="W161" s="35"/>
      <c r="X161" s="35"/>
      <c r="Y161" s="35"/>
      <c r="Z161" s="35"/>
      <c r="AA161" s="35"/>
      <c r="AB161" s="35"/>
      <c r="AC161" s="35"/>
      <c r="AD161" s="35"/>
      <c r="AE161" s="35"/>
      <c r="AT161" s="14" t="s">
        <v>275</v>
      </c>
      <c r="AU161" s="14" t="s">
        <v>81</v>
      </c>
    </row>
    <row r="162" s="2" customFormat="1" ht="101.25" customHeight="1">
      <c r="A162" s="35"/>
      <c r="B162" s="36"/>
      <c r="C162" s="222" t="s">
        <v>7</v>
      </c>
      <c r="D162" s="222" t="s">
        <v>269</v>
      </c>
      <c r="E162" s="223" t="s">
        <v>300</v>
      </c>
      <c r="F162" s="224" t="s">
        <v>301</v>
      </c>
      <c r="G162" s="225" t="s">
        <v>302</v>
      </c>
      <c r="H162" s="226">
        <v>154</v>
      </c>
      <c r="I162" s="227"/>
      <c r="J162" s="228">
        <f>ROUND(I162*H162,2)</f>
        <v>0</v>
      </c>
      <c r="K162" s="224" t="s">
        <v>273</v>
      </c>
      <c r="L162" s="41"/>
      <c r="M162" s="229" t="s">
        <v>1</v>
      </c>
      <c r="N162" s="230" t="s">
        <v>38</v>
      </c>
      <c r="O162" s="88"/>
      <c r="P162" s="231">
        <f>O162*H162</f>
        <v>0</v>
      </c>
      <c r="Q162" s="231">
        <v>0</v>
      </c>
      <c r="R162" s="231">
        <f>Q162*H162</f>
        <v>0</v>
      </c>
      <c r="S162" s="231">
        <v>0</v>
      </c>
      <c r="T162" s="232">
        <f>S162*H162</f>
        <v>0</v>
      </c>
      <c r="U162" s="35"/>
      <c r="V162" s="35"/>
      <c r="W162" s="35"/>
      <c r="X162" s="35"/>
      <c r="Y162" s="35"/>
      <c r="Z162" s="35"/>
      <c r="AA162" s="35"/>
      <c r="AB162" s="35"/>
      <c r="AC162" s="35"/>
      <c r="AD162" s="35"/>
      <c r="AE162" s="35"/>
      <c r="AR162" s="233" t="s">
        <v>274</v>
      </c>
      <c r="AT162" s="233" t="s">
        <v>269</v>
      </c>
      <c r="AU162" s="233" t="s">
        <v>81</v>
      </c>
      <c r="AY162" s="14" t="s">
        <v>266</v>
      </c>
      <c r="BE162" s="234">
        <f>IF(N162="základní",J162,0)</f>
        <v>0</v>
      </c>
      <c r="BF162" s="234">
        <f>IF(N162="snížená",J162,0)</f>
        <v>0</v>
      </c>
      <c r="BG162" s="234">
        <f>IF(N162="zákl. přenesená",J162,0)</f>
        <v>0</v>
      </c>
      <c r="BH162" s="234">
        <f>IF(N162="sníž. přenesená",J162,0)</f>
        <v>0</v>
      </c>
      <c r="BI162" s="234">
        <f>IF(N162="nulová",J162,0)</f>
        <v>0</v>
      </c>
      <c r="BJ162" s="14" t="s">
        <v>81</v>
      </c>
      <c r="BK162" s="234">
        <f>ROUND(I162*H162,2)</f>
        <v>0</v>
      </c>
      <c r="BL162" s="14" t="s">
        <v>274</v>
      </c>
      <c r="BM162" s="233" t="s">
        <v>341</v>
      </c>
    </row>
    <row r="163" s="2" customFormat="1">
      <c r="A163" s="35"/>
      <c r="B163" s="36"/>
      <c r="C163" s="37"/>
      <c r="D163" s="235" t="s">
        <v>275</v>
      </c>
      <c r="E163" s="37"/>
      <c r="F163" s="236" t="s">
        <v>933</v>
      </c>
      <c r="G163" s="37"/>
      <c r="H163" s="37"/>
      <c r="I163" s="237"/>
      <c r="J163" s="37"/>
      <c r="K163" s="37"/>
      <c r="L163" s="41"/>
      <c r="M163" s="238"/>
      <c r="N163" s="239"/>
      <c r="O163" s="88"/>
      <c r="P163" s="88"/>
      <c r="Q163" s="88"/>
      <c r="R163" s="88"/>
      <c r="S163" s="88"/>
      <c r="T163" s="89"/>
      <c r="U163" s="35"/>
      <c r="V163" s="35"/>
      <c r="W163" s="35"/>
      <c r="X163" s="35"/>
      <c r="Y163" s="35"/>
      <c r="Z163" s="35"/>
      <c r="AA163" s="35"/>
      <c r="AB163" s="35"/>
      <c r="AC163" s="35"/>
      <c r="AD163" s="35"/>
      <c r="AE163" s="35"/>
      <c r="AT163" s="14" t="s">
        <v>275</v>
      </c>
      <c r="AU163" s="14" t="s">
        <v>81</v>
      </c>
    </row>
    <row r="164" s="2" customFormat="1" ht="111.75" customHeight="1">
      <c r="A164" s="35"/>
      <c r="B164" s="36"/>
      <c r="C164" s="222" t="s">
        <v>310</v>
      </c>
      <c r="D164" s="222" t="s">
        <v>269</v>
      </c>
      <c r="E164" s="223" t="s">
        <v>312</v>
      </c>
      <c r="F164" s="224" t="s">
        <v>313</v>
      </c>
      <c r="G164" s="225" t="s">
        <v>302</v>
      </c>
      <c r="H164" s="226">
        <v>154</v>
      </c>
      <c r="I164" s="227"/>
      <c r="J164" s="228">
        <f>ROUND(I164*H164,2)</f>
        <v>0</v>
      </c>
      <c r="K164" s="224" t="s">
        <v>273</v>
      </c>
      <c r="L164" s="41"/>
      <c r="M164" s="229" t="s">
        <v>1</v>
      </c>
      <c r="N164" s="230" t="s">
        <v>38</v>
      </c>
      <c r="O164" s="88"/>
      <c r="P164" s="231">
        <f>O164*H164</f>
        <v>0</v>
      </c>
      <c r="Q164" s="231">
        <v>0</v>
      </c>
      <c r="R164" s="231">
        <f>Q164*H164</f>
        <v>0</v>
      </c>
      <c r="S164" s="231">
        <v>0</v>
      </c>
      <c r="T164" s="232">
        <f>S164*H164</f>
        <v>0</v>
      </c>
      <c r="U164" s="35"/>
      <c r="V164" s="35"/>
      <c r="W164" s="35"/>
      <c r="X164" s="35"/>
      <c r="Y164" s="35"/>
      <c r="Z164" s="35"/>
      <c r="AA164" s="35"/>
      <c r="AB164" s="35"/>
      <c r="AC164" s="35"/>
      <c r="AD164" s="35"/>
      <c r="AE164" s="35"/>
      <c r="AR164" s="233" t="s">
        <v>274</v>
      </c>
      <c r="AT164" s="233" t="s">
        <v>269</v>
      </c>
      <c r="AU164" s="233" t="s">
        <v>81</v>
      </c>
      <c r="AY164" s="14" t="s">
        <v>266</v>
      </c>
      <c r="BE164" s="234">
        <f>IF(N164="základní",J164,0)</f>
        <v>0</v>
      </c>
      <c r="BF164" s="234">
        <f>IF(N164="snížená",J164,0)</f>
        <v>0</v>
      </c>
      <c r="BG164" s="234">
        <f>IF(N164="zákl. přenesená",J164,0)</f>
        <v>0</v>
      </c>
      <c r="BH164" s="234">
        <f>IF(N164="sníž. přenesená",J164,0)</f>
        <v>0</v>
      </c>
      <c r="BI164" s="234">
        <f>IF(N164="nulová",J164,0)</f>
        <v>0</v>
      </c>
      <c r="BJ164" s="14" t="s">
        <v>81</v>
      </c>
      <c r="BK164" s="234">
        <f>ROUND(I164*H164,2)</f>
        <v>0</v>
      </c>
      <c r="BL164" s="14" t="s">
        <v>274</v>
      </c>
      <c r="BM164" s="233" t="s">
        <v>345</v>
      </c>
    </row>
    <row r="165" s="2" customFormat="1">
      <c r="A165" s="35"/>
      <c r="B165" s="36"/>
      <c r="C165" s="37"/>
      <c r="D165" s="235" t="s">
        <v>275</v>
      </c>
      <c r="E165" s="37"/>
      <c r="F165" s="236" t="s">
        <v>934</v>
      </c>
      <c r="G165" s="37"/>
      <c r="H165" s="37"/>
      <c r="I165" s="237"/>
      <c r="J165" s="37"/>
      <c r="K165" s="37"/>
      <c r="L165" s="41"/>
      <c r="M165" s="238"/>
      <c r="N165" s="239"/>
      <c r="O165" s="88"/>
      <c r="P165" s="88"/>
      <c r="Q165" s="88"/>
      <c r="R165" s="88"/>
      <c r="S165" s="88"/>
      <c r="T165" s="89"/>
      <c r="U165" s="35"/>
      <c r="V165" s="35"/>
      <c r="W165" s="35"/>
      <c r="X165" s="35"/>
      <c r="Y165" s="35"/>
      <c r="Z165" s="35"/>
      <c r="AA165" s="35"/>
      <c r="AB165" s="35"/>
      <c r="AC165" s="35"/>
      <c r="AD165" s="35"/>
      <c r="AE165" s="35"/>
      <c r="AT165" s="14" t="s">
        <v>275</v>
      </c>
      <c r="AU165" s="14" t="s">
        <v>81</v>
      </c>
    </row>
    <row r="166" s="2" customFormat="1" ht="100.5" customHeight="1">
      <c r="A166" s="35"/>
      <c r="B166" s="36"/>
      <c r="C166" s="222" t="s">
        <v>347</v>
      </c>
      <c r="D166" s="222" t="s">
        <v>269</v>
      </c>
      <c r="E166" s="223" t="s">
        <v>797</v>
      </c>
      <c r="F166" s="224" t="s">
        <v>798</v>
      </c>
      <c r="G166" s="225" t="s">
        <v>302</v>
      </c>
      <c r="H166" s="226">
        <v>154</v>
      </c>
      <c r="I166" s="227"/>
      <c r="J166" s="228">
        <f>ROUND(I166*H166,2)</f>
        <v>0</v>
      </c>
      <c r="K166" s="224" t="s">
        <v>273</v>
      </c>
      <c r="L166" s="41"/>
      <c r="M166" s="229" t="s">
        <v>1</v>
      </c>
      <c r="N166" s="230" t="s">
        <v>38</v>
      </c>
      <c r="O166" s="88"/>
      <c r="P166" s="231">
        <f>O166*H166</f>
        <v>0</v>
      </c>
      <c r="Q166" s="231">
        <v>0</v>
      </c>
      <c r="R166" s="231">
        <f>Q166*H166</f>
        <v>0</v>
      </c>
      <c r="S166" s="231">
        <v>0</v>
      </c>
      <c r="T166" s="232">
        <f>S166*H166</f>
        <v>0</v>
      </c>
      <c r="U166" s="35"/>
      <c r="V166" s="35"/>
      <c r="W166" s="35"/>
      <c r="X166" s="35"/>
      <c r="Y166" s="35"/>
      <c r="Z166" s="35"/>
      <c r="AA166" s="35"/>
      <c r="AB166" s="35"/>
      <c r="AC166" s="35"/>
      <c r="AD166" s="35"/>
      <c r="AE166" s="35"/>
      <c r="AR166" s="233" t="s">
        <v>274</v>
      </c>
      <c r="AT166" s="233" t="s">
        <v>269</v>
      </c>
      <c r="AU166" s="233" t="s">
        <v>81</v>
      </c>
      <c r="AY166" s="14" t="s">
        <v>266</v>
      </c>
      <c r="BE166" s="234">
        <f>IF(N166="základní",J166,0)</f>
        <v>0</v>
      </c>
      <c r="BF166" s="234">
        <f>IF(N166="snížená",J166,0)</f>
        <v>0</v>
      </c>
      <c r="BG166" s="234">
        <f>IF(N166="zákl. přenesená",J166,0)</f>
        <v>0</v>
      </c>
      <c r="BH166" s="234">
        <f>IF(N166="sníž. přenesená",J166,0)</f>
        <v>0</v>
      </c>
      <c r="BI166" s="234">
        <f>IF(N166="nulová",J166,0)</f>
        <v>0</v>
      </c>
      <c r="BJ166" s="14" t="s">
        <v>81</v>
      </c>
      <c r="BK166" s="234">
        <f>ROUND(I166*H166,2)</f>
        <v>0</v>
      </c>
      <c r="BL166" s="14" t="s">
        <v>274</v>
      </c>
      <c r="BM166" s="233" t="s">
        <v>350</v>
      </c>
    </row>
    <row r="167" s="2" customFormat="1">
      <c r="A167" s="35"/>
      <c r="B167" s="36"/>
      <c r="C167" s="37"/>
      <c r="D167" s="235" t="s">
        <v>275</v>
      </c>
      <c r="E167" s="37"/>
      <c r="F167" s="236" t="s">
        <v>935</v>
      </c>
      <c r="G167" s="37"/>
      <c r="H167" s="37"/>
      <c r="I167" s="237"/>
      <c r="J167" s="37"/>
      <c r="K167" s="37"/>
      <c r="L167" s="41"/>
      <c r="M167" s="238"/>
      <c r="N167" s="239"/>
      <c r="O167" s="88"/>
      <c r="P167" s="88"/>
      <c r="Q167" s="88"/>
      <c r="R167" s="88"/>
      <c r="S167" s="88"/>
      <c r="T167" s="89"/>
      <c r="U167" s="35"/>
      <c r="V167" s="35"/>
      <c r="W167" s="35"/>
      <c r="X167" s="35"/>
      <c r="Y167" s="35"/>
      <c r="Z167" s="35"/>
      <c r="AA167" s="35"/>
      <c r="AB167" s="35"/>
      <c r="AC167" s="35"/>
      <c r="AD167" s="35"/>
      <c r="AE167" s="35"/>
      <c r="AT167" s="14" t="s">
        <v>275</v>
      </c>
      <c r="AU167" s="14" t="s">
        <v>81</v>
      </c>
    </row>
    <row r="168" s="2" customFormat="1" ht="76.35" customHeight="1">
      <c r="A168" s="35"/>
      <c r="B168" s="36"/>
      <c r="C168" s="222" t="s">
        <v>314</v>
      </c>
      <c r="D168" s="222" t="s">
        <v>269</v>
      </c>
      <c r="E168" s="223" t="s">
        <v>936</v>
      </c>
      <c r="F168" s="224" t="s">
        <v>937</v>
      </c>
      <c r="G168" s="225" t="s">
        <v>791</v>
      </c>
      <c r="H168" s="226">
        <v>700</v>
      </c>
      <c r="I168" s="227"/>
      <c r="J168" s="228">
        <f>ROUND(I168*H168,2)</f>
        <v>0</v>
      </c>
      <c r="K168" s="224" t="s">
        <v>273</v>
      </c>
      <c r="L168" s="41"/>
      <c r="M168" s="229" t="s">
        <v>1</v>
      </c>
      <c r="N168" s="230" t="s">
        <v>38</v>
      </c>
      <c r="O168" s="88"/>
      <c r="P168" s="231">
        <f>O168*H168</f>
        <v>0</v>
      </c>
      <c r="Q168" s="231">
        <v>0</v>
      </c>
      <c r="R168" s="231">
        <f>Q168*H168</f>
        <v>0</v>
      </c>
      <c r="S168" s="231">
        <v>0</v>
      </c>
      <c r="T168" s="232">
        <f>S168*H168</f>
        <v>0</v>
      </c>
      <c r="U168" s="35"/>
      <c r="V168" s="35"/>
      <c r="W168" s="35"/>
      <c r="X168" s="35"/>
      <c r="Y168" s="35"/>
      <c r="Z168" s="35"/>
      <c r="AA168" s="35"/>
      <c r="AB168" s="35"/>
      <c r="AC168" s="35"/>
      <c r="AD168" s="35"/>
      <c r="AE168" s="35"/>
      <c r="AR168" s="233" t="s">
        <v>274</v>
      </c>
      <c r="AT168" s="233" t="s">
        <v>269</v>
      </c>
      <c r="AU168" s="233" t="s">
        <v>81</v>
      </c>
      <c r="AY168" s="14" t="s">
        <v>266</v>
      </c>
      <c r="BE168" s="234">
        <f>IF(N168="základní",J168,0)</f>
        <v>0</v>
      </c>
      <c r="BF168" s="234">
        <f>IF(N168="snížená",J168,0)</f>
        <v>0</v>
      </c>
      <c r="BG168" s="234">
        <f>IF(N168="zákl. přenesená",J168,0)</f>
        <v>0</v>
      </c>
      <c r="BH168" s="234">
        <f>IF(N168="sníž. přenesená",J168,0)</f>
        <v>0</v>
      </c>
      <c r="BI168" s="234">
        <f>IF(N168="nulová",J168,0)</f>
        <v>0</v>
      </c>
      <c r="BJ168" s="14" t="s">
        <v>81</v>
      </c>
      <c r="BK168" s="234">
        <f>ROUND(I168*H168,2)</f>
        <v>0</v>
      </c>
      <c r="BL168" s="14" t="s">
        <v>274</v>
      </c>
      <c r="BM168" s="233" t="s">
        <v>354</v>
      </c>
    </row>
    <row r="169" s="2" customFormat="1">
      <c r="A169" s="35"/>
      <c r="B169" s="36"/>
      <c r="C169" s="37"/>
      <c r="D169" s="235" t="s">
        <v>275</v>
      </c>
      <c r="E169" s="37"/>
      <c r="F169" s="236" t="s">
        <v>927</v>
      </c>
      <c r="G169" s="37"/>
      <c r="H169" s="37"/>
      <c r="I169" s="237"/>
      <c r="J169" s="37"/>
      <c r="K169" s="37"/>
      <c r="L169" s="41"/>
      <c r="M169" s="238"/>
      <c r="N169" s="239"/>
      <c r="O169" s="88"/>
      <c r="P169" s="88"/>
      <c r="Q169" s="88"/>
      <c r="R169" s="88"/>
      <c r="S169" s="88"/>
      <c r="T169" s="89"/>
      <c r="U169" s="35"/>
      <c r="V169" s="35"/>
      <c r="W169" s="35"/>
      <c r="X169" s="35"/>
      <c r="Y169" s="35"/>
      <c r="Z169" s="35"/>
      <c r="AA169" s="35"/>
      <c r="AB169" s="35"/>
      <c r="AC169" s="35"/>
      <c r="AD169" s="35"/>
      <c r="AE169" s="35"/>
      <c r="AT169" s="14" t="s">
        <v>275</v>
      </c>
      <c r="AU169" s="14" t="s">
        <v>81</v>
      </c>
    </row>
    <row r="170" s="2" customFormat="1" ht="24.15" customHeight="1">
      <c r="A170" s="35"/>
      <c r="B170" s="36"/>
      <c r="C170" s="240" t="s">
        <v>356</v>
      </c>
      <c r="D170" s="240" t="s">
        <v>329</v>
      </c>
      <c r="E170" s="241" t="s">
        <v>864</v>
      </c>
      <c r="F170" s="242" t="s">
        <v>865</v>
      </c>
      <c r="G170" s="243" t="s">
        <v>302</v>
      </c>
      <c r="H170" s="244">
        <v>175</v>
      </c>
      <c r="I170" s="245"/>
      <c r="J170" s="246">
        <f>ROUND(I170*H170,2)</f>
        <v>0</v>
      </c>
      <c r="K170" s="242" t="s">
        <v>273</v>
      </c>
      <c r="L170" s="247"/>
      <c r="M170" s="248" t="s">
        <v>1</v>
      </c>
      <c r="N170" s="249" t="s">
        <v>38</v>
      </c>
      <c r="O170" s="88"/>
      <c r="P170" s="231">
        <f>O170*H170</f>
        <v>0</v>
      </c>
      <c r="Q170" s="231">
        <v>0</v>
      </c>
      <c r="R170" s="231">
        <f>Q170*H170</f>
        <v>0</v>
      </c>
      <c r="S170" s="231">
        <v>0</v>
      </c>
      <c r="T170" s="232">
        <f>S170*H170</f>
        <v>0</v>
      </c>
      <c r="U170" s="35"/>
      <c r="V170" s="35"/>
      <c r="W170" s="35"/>
      <c r="X170" s="35"/>
      <c r="Y170" s="35"/>
      <c r="Z170" s="35"/>
      <c r="AA170" s="35"/>
      <c r="AB170" s="35"/>
      <c r="AC170" s="35"/>
      <c r="AD170" s="35"/>
      <c r="AE170" s="35"/>
      <c r="AR170" s="233" t="s">
        <v>286</v>
      </c>
      <c r="AT170" s="233" t="s">
        <v>329</v>
      </c>
      <c r="AU170" s="233" t="s">
        <v>81</v>
      </c>
      <c r="AY170" s="14" t="s">
        <v>266</v>
      </c>
      <c r="BE170" s="234">
        <f>IF(N170="základní",J170,0)</f>
        <v>0</v>
      </c>
      <c r="BF170" s="234">
        <f>IF(N170="snížená",J170,0)</f>
        <v>0</v>
      </c>
      <c r="BG170" s="234">
        <f>IF(N170="zákl. přenesená",J170,0)</f>
        <v>0</v>
      </c>
      <c r="BH170" s="234">
        <f>IF(N170="sníž. přenesená",J170,0)</f>
        <v>0</v>
      </c>
      <c r="BI170" s="234">
        <f>IF(N170="nulová",J170,0)</f>
        <v>0</v>
      </c>
      <c r="BJ170" s="14" t="s">
        <v>81</v>
      </c>
      <c r="BK170" s="234">
        <f>ROUND(I170*H170,2)</f>
        <v>0</v>
      </c>
      <c r="BL170" s="14" t="s">
        <v>274</v>
      </c>
      <c r="BM170" s="233" t="s">
        <v>359</v>
      </c>
    </row>
    <row r="171" s="2" customFormat="1">
      <c r="A171" s="35"/>
      <c r="B171" s="36"/>
      <c r="C171" s="37"/>
      <c r="D171" s="235" t="s">
        <v>275</v>
      </c>
      <c r="E171" s="37"/>
      <c r="F171" s="236" t="s">
        <v>938</v>
      </c>
      <c r="G171" s="37"/>
      <c r="H171" s="37"/>
      <c r="I171" s="237"/>
      <c r="J171" s="37"/>
      <c r="K171" s="37"/>
      <c r="L171" s="41"/>
      <c r="M171" s="238"/>
      <c r="N171" s="239"/>
      <c r="O171" s="88"/>
      <c r="P171" s="88"/>
      <c r="Q171" s="88"/>
      <c r="R171" s="88"/>
      <c r="S171" s="88"/>
      <c r="T171" s="89"/>
      <c r="U171" s="35"/>
      <c r="V171" s="35"/>
      <c r="W171" s="35"/>
      <c r="X171" s="35"/>
      <c r="Y171" s="35"/>
      <c r="Z171" s="35"/>
      <c r="AA171" s="35"/>
      <c r="AB171" s="35"/>
      <c r="AC171" s="35"/>
      <c r="AD171" s="35"/>
      <c r="AE171" s="35"/>
      <c r="AT171" s="14" t="s">
        <v>275</v>
      </c>
      <c r="AU171" s="14" t="s">
        <v>81</v>
      </c>
    </row>
    <row r="172" s="2" customFormat="1" ht="101.25" customHeight="1">
      <c r="A172" s="35"/>
      <c r="B172" s="36"/>
      <c r="C172" s="222" t="s">
        <v>319</v>
      </c>
      <c r="D172" s="222" t="s">
        <v>269</v>
      </c>
      <c r="E172" s="223" t="s">
        <v>300</v>
      </c>
      <c r="F172" s="224" t="s">
        <v>301</v>
      </c>
      <c r="G172" s="225" t="s">
        <v>302</v>
      </c>
      <c r="H172" s="226">
        <v>175</v>
      </c>
      <c r="I172" s="227"/>
      <c r="J172" s="228">
        <f>ROUND(I172*H172,2)</f>
        <v>0</v>
      </c>
      <c r="K172" s="224" t="s">
        <v>273</v>
      </c>
      <c r="L172" s="41"/>
      <c r="M172" s="229" t="s">
        <v>1</v>
      </c>
      <c r="N172" s="230" t="s">
        <v>38</v>
      </c>
      <c r="O172" s="88"/>
      <c r="P172" s="231">
        <f>O172*H172</f>
        <v>0</v>
      </c>
      <c r="Q172" s="231">
        <v>0</v>
      </c>
      <c r="R172" s="231">
        <f>Q172*H172</f>
        <v>0</v>
      </c>
      <c r="S172" s="231">
        <v>0</v>
      </c>
      <c r="T172" s="232">
        <f>S172*H172</f>
        <v>0</v>
      </c>
      <c r="U172" s="35"/>
      <c r="V172" s="35"/>
      <c r="W172" s="35"/>
      <c r="X172" s="35"/>
      <c r="Y172" s="35"/>
      <c r="Z172" s="35"/>
      <c r="AA172" s="35"/>
      <c r="AB172" s="35"/>
      <c r="AC172" s="35"/>
      <c r="AD172" s="35"/>
      <c r="AE172" s="35"/>
      <c r="AR172" s="233" t="s">
        <v>274</v>
      </c>
      <c r="AT172" s="233" t="s">
        <v>269</v>
      </c>
      <c r="AU172" s="233" t="s">
        <v>81</v>
      </c>
      <c r="AY172" s="14" t="s">
        <v>266</v>
      </c>
      <c r="BE172" s="234">
        <f>IF(N172="základní",J172,0)</f>
        <v>0</v>
      </c>
      <c r="BF172" s="234">
        <f>IF(N172="snížená",J172,0)</f>
        <v>0</v>
      </c>
      <c r="BG172" s="234">
        <f>IF(N172="zákl. přenesená",J172,0)</f>
        <v>0</v>
      </c>
      <c r="BH172" s="234">
        <f>IF(N172="sníž. přenesená",J172,0)</f>
        <v>0</v>
      </c>
      <c r="BI172" s="234">
        <f>IF(N172="nulová",J172,0)</f>
        <v>0</v>
      </c>
      <c r="BJ172" s="14" t="s">
        <v>81</v>
      </c>
      <c r="BK172" s="234">
        <f>ROUND(I172*H172,2)</f>
        <v>0</v>
      </c>
      <c r="BL172" s="14" t="s">
        <v>274</v>
      </c>
      <c r="BM172" s="233" t="s">
        <v>363</v>
      </c>
    </row>
    <row r="173" s="2" customFormat="1">
      <c r="A173" s="35"/>
      <c r="B173" s="36"/>
      <c r="C173" s="37"/>
      <c r="D173" s="235" t="s">
        <v>275</v>
      </c>
      <c r="E173" s="37"/>
      <c r="F173" s="236" t="s">
        <v>938</v>
      </c>
      <c r="G173" s="37"/>
      <c r="H173" s="37"/>
      <c r="I173" s="237"/>
      <c r="J173" s="37"/>
      <c r="K173" s="37"/>
      <c r="L173" s="41"/>
      <c r="M173" s="238"/>
      <c r="N173" s="239"/>
      <c r="O173" s="88"/>
      <c r="P173" s="88"/>
      <c r="Q173" s="88"/>
      <c r="R173" s="88"/>
      <c r="S173" s="88"/>
      <c r="T173" s="89"/>
      <c r="U173" s="35"/>
      <c r="V173" s="35"/>
      <c r="W173" s="35"/>
      <c r="X173" s="35"/>
      <c r="Y173" s="35"/>
      <c r="Z173" s="35"/>
      <c r="AA173" s="35"/>
      <c r="AB173" s="35"/>
      <c r="AC173" s="35"/>
      <c r="AD173" s="35"/>
      <c r="AE173" s="35"/>
      <c r="AT173" s="14" t="s">
        <v>275</v>
      </c>
      <c r="AU173" s="14" t="s">
        <v>81</v>
      </c>
    </row>
    <row r="174" s="2" customFormat="1" ht="111.75" customHeight="1">
      <c r="A174" s="35"/>
      <c r="B174" s="36"/>
      <c r="C174" s="222" t="s">
        <v>365</v>
      </c>
      <c r="D174" s="222" t="s">
        <v>269</v>
      </c>
      <c r="E174" s="223" t="s">
        <v>312</v>
      </c>
      <c r="F174" s="224" t="s">
        <v>313</v>
      </c>
      <c r="G174" s="225" t="s">
        <v>302</v>
      </c>
      <c r="H174" s="226">
        <v>175</v>
      </c>
      <c r="I174" s="227"/>
      <c r="J174" s="228">
        <f>ROUND(I174*H174,2)</f>
        <v>0</v>
      </c>
      <c r="K174" s="224" t="s">
        <v>273</v>
      </c>
      <c r="L174" s="41"/>
      <c r="M174" s="229" t="s">
        <v>1</v>
      </c>
      <c r="N174" s="230" t="s">
        <v>38</v>
      </c>
      <c r="O174" s="88"/>
      <c r="P174" s="231">
        <f>O174*H174</f>
        <v>0</v>
      </c>
      <c r="Q174" s="231">
        <v>0</v>
      </c>
      <c r="R174" s="231">
        <f>Q174*H174</f>
        <v>0</v>
      </c>
      <c r="S174" s="231">
        <v>0</v>
      </c>
      <c r="T174" s="232">
        <f>S174*H174</f>
        <v>0</v>
      </c>
      <c r="U174" s="35"/>
      <c r="V174" s="35"/>
      <c r="W174" s="35"/>
      <c r="X174" s="35"/>
      <c r="Y174" s="35"/>
      <c r="Z174" s="35"/>
      <c r="AA174" s="35"/>
      <c r="AB174" s="35"/>
      <c r="AC174" s="35"/>
      <c r="AD174" s="35"/>
      <c r="AE174" s="35"/>
      <c r="AR174" s="233" t="s">
        <v>274</v>
      </c>
      <c r="AT174" s="233" t="s">
        <v>269</v>
      </c>
      <c r="AU174" s="233" t="s">
        <v>81</v>
      </c>
      <c r="AY174" s="14" t="s">
        <v>266</v>
      </c>
      <c r="BE174" s="234">
        <f>IF(N174="základní",J174,0)</f>
        <v>0</v>
      </c>
      <c r="BF174" s="234">
        <f>IF(N174="snížená",J174,0)</f>
        <v>0</v>
      </c>
      <c r="BG174" s="234">
        <f>IF(N174="zákl. přenesená",J174,0)</f>
        <v>0</v>
      </c>
      <c r="BH174" s="234">
        <f>IF(N174="sníž. přenesená",J174,0)</f>
        <v>0</v>
      </c>
      <c r="BI174" s="234">
        <f>IF(N174="nulová",J174,0)</f>
        <v>0</v>
      </c>
      <c r="BJ174" s="14" t="s">
        <v>81</v>
      </c>
      <c r="BK174" s="234">
        <f>ROUND(I174*H174,2)</f>
        <v>0</v>
      </c>
      <c r="BL174" s="14" t="s">
        <v>274</v>
      </c>
      <c r="BM174" s="233" t="s">
        <v>368</v>
      </c>
    </row>
    <row r="175" s="2" customFormat="1">
      <c r="A175" s="35"/>
      <c r="B175" s="36"/>
      <c r="C175" s="37"/>
      <c r="D175" s="235" t="s">
        <v>275</v>
      </c>
      <c r="E175" s="37"/>
      <c r="F175" s="236" t="s">
        <v>939</v>
      </c>
      <c r="G175" s="37"/>
      <c r="H175" s="37"/>
      <c r="I175" s="237"/>
      <c r="J175" s="37"/>
      <c r="K175" s="37"/>
      <c r="L175" s="41"/>
      <c r="M175" s="238"/>
      <c r="N175" s="239"/>
      <c r="O175" s="88"/>
      <c r="P175" s="88"/>
      <c r="Q175" s="88"/>
      <c r="R175" s="88"/>
      <c r="S175" s="88"/>
      <c r="T175" s="89"/>
      <c r="U175" s="35"/>
      <c r="V175" s="35"/>
      <c r="W175" s="35"/>
      <c r="X175" s="35"/>
      <c r="Y175" s="35"/>
      <c r="Z175" s="35"/>
      <c r="AA175" s="35"/>
      <c r="AB175" s="35"/>
      <c r="AC175" s="35"/>
      <c r="AD175" s="35"/>
      <c r="AE175" s="35"/>
      <c r="AT175" s="14" t="s">
        <v>275</v>
      </c>
      <c r="AU175" s="14" t="s">
        <v>81</v>
      </c>
    </row>
    <row r="176" s="2" customFormat="1" ht="180.75" customHeight="1">
      <c r="A176" s="35"/>
      <c r="B176" s="36"/>
      <c r="C176" s="222" t="s">
        <v>370</v>
      </c>
      <c r="D176" s="222" t="s">
        <v>269</v>
      </c>
      <c r="E176" s="223" t="s">
        <v>552</v>
      </c>
      <c r="F176" s="224" t="s">
        <v>553</v>
      </c>
      <c r="G176" s="225" t="s">
        <v>289</v>
      </c>
      <c r="H176" s="226">
        <v>10.904999999999999</v>
      </c>
      <c r="I176" s="227"/>
      <c r="J176" s="228">
        <f>ROUND(I176*H176,2)</f>
        <v>0</v>
      </c>
      <c r="K176" s="224" t="s">
        <v>273</v>
      </c>
      <c r="L176" s="41"/>
      <c r="M176" s="229" t="s">
        <v>1</v>
      </c>
      <c r="N176" s="230" t="s">
        <v>38</v>
      </c>
      <c r="O176" s="88"/>
      <c r="P176" s="231">
        <f>O176*H176</f>
        <v>0</v>
      </c>
      <c r="Q176" s="231">
        <v>0</v>
      </c>
      <c r="R176" s="231">
        <f>Q176*H176</f>
        <v>0</v>
      </c>
      <c r="S176" s="231">
        <v>0</v>
      </c>
      <c r="T176" s="232">
        <f>S176*H176</f>
        <v>0</v>
      </c>
      <c r="U176" s="35"/>
      <c r="V176" s="35"/>
      <c r="W176" s="35"/>
      <c r="X176" s="35"/>
      <c r="Y176" s="35"/>
      <c r="Z176" s="35"/>
      <c r="AA176" s="35"/>
      <c r="AB176" s="35"/>
      <c r="AC176" s="35"/>
      <c r="AD176" s="35"/>
      <c r="AE176" s="35"/>
      <c r="AR176" s="233" t="s">
        <v>274</v>
      </c>
      <c r="AT176" s="233" t="s">
        <v>269</v>
      </c>
      <c r="AU176" s="233" t="s">
        <v>81</v>
      </c>
      <c r="AY176" s="14" t="s">
        <v>266</v>
      </c>
      <c r="BE176" s="234">
        <f>IF(N176="základní",J176,0)</f>
        <v>0</v>
      </c>
      <c r="BF176" s="234">
        <f>IF(N176="snížená",J176,0)</f>
        <v>0</v>
      </c>
      <c r="BG176" s="234">
        <f>IF(N176="zákl. přenesená",J176,0)</f>
        <v>0</v>
      </c>
      <c r="BH176" s="234">
        <f>IF(N176="sníž. přenesená",J176,0)</f>
        <v>0</v>
      </c>
      <c r="BI176" s="234">
        <f>IF(N176="nulová",J176,0)</f>
        <v>0</v>
      </c>
      <c r="BJ176" s="14" t="s">
        <v>81</v>
      </c>
      <c r="BK176" s="234">
        <f>ROUND(I176*H176,2)</f>
        <v>0</v>
      </c>
      <c r="BL176" s="14" t="s">
        <v>274</v>
      </c>
      <c r="BM176" s="233" t="s">
        <v>373</v>
      </c>
    </row>
    <row r="177" s="2" customFormat="1">
      <c r="A177" s="35"/>
      <c r="B177" s="36"/>
      <c r="C177" s="37"/>
      <c r="D177" s="235" t="s">
        <v>275</v>
      </c>
      <c r="E177" s="37"/>
      <c r="F177" s="236" t="s">
        <v>940</v>
      </c>
      <c r="G177" s="37"/>
      <c r="H177" s="37"/>
      <c r="I177" s="237"/>
      <c r="J177" s="37"/>
      <c r="K177" s="37"/>
      <c r="L177" s="41"/>
      <c r="M177" s="238"/>
      <c r="N177" s="239"/>
      <c r="O177" s="88"/>
      <c r="P177" s="88"/>
      <c r="Q177" s="88"/>
      <c r="R177" s="88"/>
      <c r="S177" s="88"/>
      <c r="T177" s="89"/>
      <c r="U177" s="35"/>
      <c r="V177" s="35"/>
      <c r="W177" s="35"/>
      <c r="X177" s="35"/>
      <c r="Y177" s="35"/>
      <c r="Z177" s="35"/>
      <c r="AA177" s="35"/>
      <c r="AB177" s="35"/>
      <c r="AC177" s="35"/>
      <c r="AD177" s="35"/>
      <c r="AE177" s="35"/>
      <c r="AT177" s="14" t="s">
        <v>275</v>
      </c>
      <c r="AU177" s="14" t="s">
        <v>81</v>
      </c>
    </row>
    <row r="178" s="2" customFormat="1" ht="55.5" customHeight="1">
      <c r="A178" s="35"/>
      <c r="B178" s="36"/>
      <c r="C178" s="222" t="s">
        <v>375</v>
      </c>
      <c r="D178" s="222" t="s">
        <v>269</v>
      </c>
      <c r="E178" s="223" t="s">
        <v>941</v>
      </c>
      <c r="F178" s="224" t="s">
        <v>942</v>
      </c>
      <c r="G178" s="225" t="s">
        <v>289</v>
      </c>
      <c r="H178" s="226">
        <v>2.835</v>
      </c>
      <c r="I178" s="227"/>
      <c r="J178" s="228">
        <f>ROUND(I178*H178,2)</f>
        <v>0</v>
      </c>
      <c r="K178" s="224" t="s">
        <v>273</v>
      </c>
      <c r="L178" s="41"/>
      <c r="M178" s="229" t="s">
        <v>1</v>
      </c>
      <c r="N178" s="230" t="s">
        <v>38</v>
      </c>
      <c r="O178" s="88"/>
      <c r="P178" s="231">
        <f>O178*H178</f>
        <v>0</v>
      </c>
      <c r="Q178" s="231">
        <v>0</v>
      </c>
      <c r="R178" s="231">
        <f>Q178*H178</f>
        <v>0</v>
      </c>
      <c r="S178" s="231">
        <v>0</v>
      </c>
      <c r="T178" s="232">
        <f>S178*H178</f>
        <v>0</v>
      </c>
      <c r="U178" s="35"/>
      <c r="V178" s="35"/>
      <c r="W178" s="35"/>
      <c r="X178" s="35"/>
      <c r="Y178" s="35"/>
      <c r="Z178" s="35"/>
      <c r="AA178" s="35"/>
      <c r="AB178" s="35"/>
      <c r="AC178" s="35"/>
      <c r="AD178" s="35"/>
      <c r="AE178" s="35"/>
      <c r="AR178" s="233" t="s">
        <v>274</v>
      </c>
      <c r="AT178" s="233" t="s">
        <v>269</v>
      </c>
      <c r="AU178" s="233" t="s">
        <v>81</v>
      </c>
      <c r="AY178" s="14" t="s">
        <v>266</v>
      </c>
      <c r="BE178" s="234">
        <f>IF(N178="základní",J178,0)</f>
        <v>0</v>
      </c>
      <c r="BF178" s="234">
        <f>IF(N178="snížená",J178,0)</f>
        <v>0</v>
      </c>
      <c r="BG178" s="234">
        <f>IF(N178="zákl. přenesená",J178,0)</f>
        <v>0</v>
      </c>
      <c r="BH178" s="234">
        <f>IF(N178="sníž. přenesená",J178,0)</f>
        <v>0</v>
      </c>
      <c r="BI178" s="234">
        <f>IF(N178="nulová",J178,0)</f>
        <v>0</v>
      </c>
      <c r="BJ178" s="14" t="s">
        <v>81</v>
      </c>
      <c r="BK178" s="234">
        <f>ROUND(I178*H178,2)</f>
        <v>0</v>
      </c>
      <c r="BL178" s="14" t="s">
        <v>274</v>
      </c>
      <c r="BM178" s="233" t="s">
        <v>378</v>
      </c>
    </row>
    <row r="179" s="2" customFormat="1">
      <c r="A179" s="35"/>
      <c r="B179" s="36"/>
      <c r="C179" s="37"/>
      <c r="D179" s="235" t="s">
        <v>275</v>
      </c>
      <c r="E179" s="37"/>
      <c r="F179" s="236" t="s">
        <v>943</v>
      </c>
      <c r="G179" s="37"/>
      <c r="H179" s="37"/>
      <c r="I179" s="237"/>
      <c r="J179" s="37"/>
      <c r="K179" s="37"/>
      <c r="L179" s="41"/>
      <c r="M179" s="238"/>
      <c r="N179" s="239"/>
      <c r="O179" s="88"/>
      <c r="P179" s="88"/>
      <c r="Q179" s="88"/>
      <c r="R179" s="88"/>
      <c r="S179" s="88"/>
      <c r="T179" s="89"/>
      <c r="U179" s="35"/>
      <c r="V179" s="35"/>
      <c r="W179" s="35"/>
      <c r="X179" s="35"/>
      <c r="Y179" s="35"/>
      <c r="Z179" s="35"/>
      <c r="AA179" s="35"/>
      <c r="AB179" s="35"/>
      <c r="AC179" s="35"/>
      <c r="AD179" s="35"/>
      <c r="AE179" s="35"/>
      <c r="AT179" s="14" t="s">
        <v>275</v>
      </c>
      <c r="AU179" s="14" t="s">
        <v>81</v>
      </c>
    </row>
    <row r="180" s="2" customFormat="1" ht="55.5" customHeight="1">
      <c r="A180" s="35"/>
      <c r="B180" s="36"/>
      <c r="C180" s="222" t="s">
        <v>324</v>
      </c>
      <c r="D180" s="222" t="s">
        <v>269</v>
      </c>
      <c r="E180" s="223" t="s">
        <v>561</v>
      </c>
      <c r="F180" s="224" t="s">
        <v>562</v>
      </c>
      <c r="G180" s="225" t="s">
        <v>289</v>
      </c>
      <c r="H180" s="226">
        <v>10.904999999999999</v>
      </c>
      <c r="I180" s="227"/>
      <c r="J180" s="228">
        <f>ROUND(I180*H180,2)</f>
        <v>0</v>
      </c>
      <c r="K180" s="224" t="s">
        <v>273</v>
      </c>
      <c r="L180" s="41"/>
      <c r="M180" s="229" t="s">
        <v>1</v>
      </c>
      <c r="N180" s="230" t="s">
        <v>38</v>
      </c>
      <c r="O180" s="88"/>
      <c r="P180" s="231">
        <f>O180*H180</f>
        <v>0</v>
      </c>
      <c r="Q180" s="231">
        <v>0</v>
      </c>
      <c r="R180" s="231">
        <f>Q180*H180</f>
        <v>0</v>
      </c>
      <c r="S180" s="231">
        <v>0</v>
      </c>
      <c r="T180" s="232">
        <f>S180*H180</f>
        <v>0</v>
      </c>
      <c r="U180" s="35"/>
      <c r="V180" s="35"/>
      <c r="W180" s="35"/>
      <c r="X180" s="35"/>
      <c r="Y180" s="35"/>
      <c r="Z180" s="35"/>
      <c r="AA180" s="35"/>
      <c r="AB180" s="35"/>
      <c r="AC180" s="35"/>
      <c r="AD180" s="35"/>
      <c r="AE180" s="35"/>
      <c r="AR180" s="233" t="s">
        <v>274</v>
      </c>
      <c r="AT180" s="233" t="s">
        <v>269</v>
      </c>
      <c r="AU180" s="233" t="s">
        <v>81</v>
      </c>
      <c r="AY180" s="14" t="s">
        <v>266</v>
      </c>
      <c r="BE180" s="234">
        <f>IF(N180="základní",J180,0)</f>
        <v>0</v>
      </c>
      <c r="BF180" s="234">
        <f>IF(N180="snížená",J180,0)</f>
        <v>0</v>
      </c>
      <c r="BG180" s="234">
        <f>IF(N180="zákl. přenesená",J180,0)</f>
        <v>0</v>
      </c>
      <c r="BH180" s="234">
        <f>IF(N180="sníž. přenesená",J180,0)</f>
        <v>0</v>
      </c>
      <c r="BI180" s="234">
        <f>IF(N180="nulová",J180,0)</f>
        <v>0</v>
      </c>
      <c r="BJ180" s="14" t="s">
        <v>81</v>
      </c>
      <c r="BK180" s="234">
        <f>ROUND(I180*H180,2)</f>
        <v>0</v>
      </c>
      <c r="BL180" s="14" t="s">
        <v>274</v>
      </c>
      <c r="BM180" s="233" t="s">
        <v>382</v>
      </c>
    </row>
    <row r="181" s="2" customFormat="1">
      <c r="A181" s="35"/>
      <c r="B181" s="36"/>
      <c r="C181" s="37"/>
      <c r="D181" s="235" t="s">
        <v>275</v>
      </c>
      <c r="E181" s="37"/>
      <c r="F181" s="236" t="s">
        <v>944</v>
      </c>
      <c r="G181" s="37"/>
      <c r="H181" s="37"/>
      <c r="I181" s="237"/>
      <c r="J181" s="37"/>
      <c r="K181" s="37"/>
      <c r="L181" s="41"/>
      <c r="M181" s="238"/>
      <c r="N181" s="239"/>
      <c r="O181" s="88"/>
      <c r="P181" s="88"/>
      <c r="Q181" s="88"/>
      <c r="R181" s="88"/>
      <c r="S181" s="88"/>
      <c r="T181" s="89"/>
      <c r="U181" s="35"/>
      <c r="V181" s="35"/>
      <c r="W181" s="35"/>
      <c r="X181" s="35"/>
      <c r="Y181" s="35"/>
      <c r="Z181" s="35"/>
      <c r="AA181" s="35"/>
      <c r="AB181" s="35"/>
      <c r="AC181" s="35"/>
      <c r="AD181" s="35"/>
      <c r="AE181" s="35"/>
      <c r="AT181" s="14" t="s">
        <v>275</v>
      </c>
      <c r="AU181" s="14" t="s">
        <v>81</v>
      </c>
    </row>
    <row r="182" s="2" customFormat="1" ht="128.55" customHeight="1">
      <c r="A182" s="35"/>
      <c r="B182" s="36"/>
      <c r="C182" s="222" t="s">
        <v>384</v>
      </c>
      <c r="D182" s="222" t="s">
        <v>269</v>
      </c>
      <c r="E182" s="223" t="s">
        <v>568</v>
      </c>
      <c r="F182" s="224" t="s">
        <v>569</v>
      </c>
      <c r="G182" s="225" t="s">
        <v>289</v>
      </c>
      <c r="H182" s="226">
        <v>12</v>
      </c>
      <c r="I182" s="227"/>
      <c r="J182" s="228">
        <f>ROUND(I182*H182,2)</f>
        <v>0</v>
      </c>
      <c r="K182" s="224" t="s">
        <v>273</v>
      </c>
      <c r="L182" s="41"/>
      <c r="M182" s="229" t="s">
        <v>1</v>
      </c>
      <c r="N182" s="230" t="s">
        <v>38</v>
      </c>
      <c r="O182" s="88"/>
      <c r="P182" s="231">
        <f>O182*H182</f>
        <v>0</v>
      </c>
      <c r="Q182" s="231">
        <v>0</v>
      </c>
      <c r="R182" s="231">
        <f>Q182*H182</f>
        <v>0</v>
      </c>
      <c r="S182" s="231">
        <v>0</v>
      </c>
      <c r="T182" s="232">
        <f>S182*H182</f>
        <v>0</v>
      </c>
      <c r="U182" s="35"/>
      <c r="V182" s="35"/>
      <c r="W182" s="35"/>
      <c r="X182" s="35"/>
      <c r="Y182" s="35"/>
      <c r="Z182" s="35"/>
      <c r="AA182" s="35"/>
      <c r="AB182" s="35"/>
      <c r="AC182" s="35"/>
      <c r="AD182" s="35"/>
      <c r="AE182" s="35"/>
      <c r="AR182" s="233" t="s">
        <v>274</v>
      </c>
      <c r="AT182" s="233" t="s">
        <v>269</v>
      </c>
      <c r="AU182" s="233" t="s">
        <v>81</v>
      </c>
      <c r="AY182" s="14" t="s">
        <v>266</v>
      </c>
      <c r="BE182" s="234">
        <f>IF(N182="základní",J182,0)</f>
        <v>0</v>
      </c>
      <c r="BF182" s="234">
        <f>IF(N182="snížená",J182,0)</f>
        <v>0</v>
      </c>
      <c r="BG182" s="234">
        <f>IF(N182="zákl. přenesená",J182,0)</f>
        <v>0</v>
      </c>
      <c r="BH182" s="234">
        <f>IF(N182="sníž. přenesená",J182,0)</f>
        <v>0</v>
      </c>
      <c r="BI182" s="234">
        <f>IF(N182="nulová",J182,0)</f>
        <v>0</v>
      </c>
      <c r="BJ182" s="14" t="s">
        <v>81</v>
      </c>
      <c r="BK182" s="234">
        <f>ROUND(I182*H182,2)</f>
        <v>0</v>
      </c>
      <c r="BL182" s="14" t="s">
        <v>274</v>
      </c>
      <c r="BM182" s="233" t="s">
        <v>385</v>
      </c>
    </row>
    <row r="183" s="2" customFormat="1">
      <c r="A183" s="35"/>
      <c r="B183" s="36"/>
      <c r="C183" s="37"/>
      <c r="D183" s="235" t="s">
        <v>275</v>
      </c>
      <c r="E183" s="37"/>
      <c r="F183" s="236" t="s">
        <v>945</v>
      </c>
      <c r="G183" s="37"/>
      <c r="H183" s="37"/>
      <c r="I183" s="237"/>
      <c r="J183" s="37"/>
      <c r="K183" s="37"/>
      <c r="L183" s="41"/>
      <c r="M183" s="238"/>
      <c r="N183" s="239"/>
      <c r="O183" s="88"/>
      <c r="P183" s="88"/>
      <c r="Q183" s="88"/>
      <c r="R183" s="88"/>
      <c r="S183" s="88"/>
      <c r="T183" s="89"/>
      <c r="U183" s="35"/>
      <c r="V183" s="35"/>
      <c r="W183" s="35"/>
      <c r="X183" s="35"/>
      <c r="Y183" s="35"/>
      <c r="Z183" s="35"/>
      <c r="AA183" s="35"/>
      <c r="AB183" s="35"/>
      <c r="AC183" s="35"/>
      <c r="AD183" s="35"/>
      <c r="AE183" s="35"/>
      <c r="AT183" s="14" t="s">
        <v>275</v>
      </c>
      <c r="AU183" s="14" t="s">
        <v>81</v>
      </c>
    </row>
    <row r="184" s="2" customFormat="1" ht="55.5" customHeight="1">
      <c r="A184" s="35"/>
      <c r="B184" s="36"/>
      <c r="C184" s="222" t="s">
        <v>327</v>
      </c>
      <c r="D184" s="222" t="s">
        <v>269</v>
      </c>
      <c r="E184" s="223" t="s">
        <v>561</v>
      </c>
      <c r="F184" s="224" t="s">
        <v>562</v>
      </c>
      <c r="G184" s="225" t="s">
        <v>289</v>
      </c>
      <c r="H184" s="226">
        <v>12</v>
      </c>
      <c r="I184" s="227"/>
      <c r="J184" s="228">
        <f>ROUND(I184*H184,2)</f>
        <v>0</v>
      </c>
      <c r="K184" s="224" t="s">
        <v>273</v>
      </c>
      <c r="L184" s="41"/>
      <c r="M184" s="229" t="s">
        <v>1</v>
      </c>
      <c r="N184" s="230" t="s">
        <v>38</v>
      </c>
      <c r="O184" s="88"/>
      <c r="P184" s="231">
        <f>O184*H184</f>
        <v>0</v>
      </c>
      <c r="Q184" s="231">
        <v>0</v>
      </c>
      <c r="R184" s="231">
        <f>Q184*H184</f>
        <v>0</v>
      </c>
      <c r="S184" s="231">
        <v>0</v>
      </c>
      <c r="T184" s="232">
        <f>S184*H184</f>
        <v>0</v>
      </c>
      <c r="U184" s="35"/>
      <c r="V184" s="35"/>
      <c r="W184" s="35"/>
      <c r="X184" s="35"/>
      <c r="Y184" s="35"/>
      <c r="Z184" s="35"/>
      <c r="AA184" s="35"/>
      <c r="AB184" s="35"/>
      <c r="AC184" s="35"/>
      <c r="AD184" s="35"/>
      <c r="AE184" s="35"/>
      <c r="AR184" s="233" t="s">
        <v>274</v>
      </c>
      <c r="AT184" s="233" t="s">
        <v>269</v>
      </c>
      <c r="AU184" s="233" t="s">
        <v>81</v>
      </c>
      <c r="AY184" s="14" t="s">
        <v>266</v>
      </c>
      <c r="BE184" s="234">
        <f>IF(N184="základní",J184,0)</f>
        <v>0</v>
      </c>
      <c r="BF184" s="234">
        <f>IF(N184="snížená",J184,0)</f>
        <v>0</v>
      </c>
      <c r="BG184" s="234">
        <f>IF(N184="zákl. přenesená",J184,0)</f>
        <v>0</v>
      </c>
      <c r="BH184" s="234">
        <f>IF(N184="sníž. přenesená",J184,0)</f>
        <v>0</v>
      </c>
      <c r="BI184" s="234">
        <f>IF(N184="nulová",J184,0)</f>
        <v>0</v>
      </c>
      <c r="BJ184" s="14" t="s">
        <v>81</v>
      </c>
      <c r="BK184" s="234">
        <f>ROUND(I184*H184,2)</f>
        <v>0</v>
      </c>
      <c r="BL184" s="14" t="s">
        <v>274</v>
      </c>
      <c r="BM184" s="233" t="s">
        <v>387</v>
      </c>
    </row>
    <row r="185" s="2" customFormat="1">
      <c r="A185" s="35"/>
      <c r="B185" s="36"/>
      <c r="C185" s="37"/>
      <c r="D185" s="235" t="s">
        <v>275</v>
      </c>
      <c r="E185" s="37"/>
      <c r="F185" s="236" t="s">
        <v>946</v>
      </c>
      <c r="G185" s="37"/>
      <c r="H185" s="37"/>
      <c r="I185" s="237"/>
      <c r="J185" s="37"/>
      <c r="K185" s="37"/>
      <c r="L185" s="41"/>
      <c r="M185" s="238"/>
      <c r="N185" s="239"/>
      <c r="O185" s="88"/>
      <c r="P185" s="88"/>
      <c r="Q185" s="88"/>
      <c r="R185" s="88"/>
      <c r="S185" s="88"/>
      <c r="T185" s="89"/>
      <c r="U185" s="35"/>
      <c r="V185" s="35"/>
      <c r="W185" s="35"/>
      <c r="X185" s="35"/>
      <c r="Y185" s="35"/>
      <c r="Z185" s="35"/>
      <c r="AA185" s="35"/>
      <c r="AB185" s="35"/>
      <c r="AC185" s="35"/>
      <c r="AD185" s="35"/>
      <c r="AE185" s="35"/>
      <c r="AT185" s="14" t="s">
        <v>275</v>
      </c>
      <c r="AU185" s="14" t="s">
        <v>81</v>
      </c>
    </row>
    <row r="186" s="2" customFormat="1" ht="76.35" customHeight="1">
      <c r="A186" s="35"/>
      <c r="B186" s="36"/>
      <c r="C186" s="222" t="s">
        <v>393</v>
      </c>
      <c r="D186" s="222" t="s">
        <v>269</v>
      </c>
      <c r="E186" s="223" t="s">
        <v>582</v>
      </c>
      <c r="F186" s="224" t="s">
        <v>583</v>
      </c>
      <c r="G186" s="225" t="s">
        <v>296</v>
      </c>
      <c r="H186" s="226">
        <v>1150</v>
      </c>
      <c r="I186" s="227"/>
      <c r="J186" s="228">
        <f>ROUND(I186*H186,2)</f>
        <v>0</v>
      </c>
      <c r="K186" s="224" t="s">
        <v>273</v>
      </c>
      <c r="L186" s="41"/>
      <c r="M186" s="229" t="s">
        <v>1</v>
      </c>
      <c r="N186" s="230" t="s">
        <v>38</v>
      </c>
      <c r="O186" s="88"/>
      <c r="P186" s="231">
        <f>O186*H186</f>
        <v>0</v>
      </c>
      <c r="Q186" s="231">
        <v>0</v>
      </c>
      <c r="R186" s="231">
        <f>Q186*H186</f>
        <v>0</v>
      </c>
      <c r="S186" s="231">
        <v>0</v>
      </c>
      <c r="T186" s="232">
        <f>S186*H186</f>
        <v>0</v>
      </c>
      <c r="U186" s="35"/>
      <c r="V186" s="35"/>
      <c r="W186" s="35"/>
      <c r="X186" s="35"/>
      <c r="Y186" s="35"/>
      <c r="Z186" s="35"/>
      <c r="AA186" s="35"/>
      <c r="AB186" s="35"/>
      <c r="AC186" s="35"/>
      <c r="AD186" s="35"/>
      <c r="AE186" s="35"/>
      <c r="AR186" s="233" t="s">
        <v>274</v>
      </c>
      <c r="AT186" s="233" t="s">
        <v>269</v>
      </c>
      <c r="AU186" s="233" t="s">
        <v>81</v>
      </c>
      <c r="AY186" s="14" t="s">
        <v>266</v>
      </c>
      <c r="BE186" s="234">
        <f>IF(N186="základní",J186,0)</f>
        <v>0</v>
      </c>
      <c r="BF186" s="234">
        <f>IF(N186="snížená",J186,0)</f>
        <v>0</v>
      </c>
      <c r="BG186" s="234">
        <f>IF(N186="zákl. přenesená",J186,0)</f>
        <v>0</v>
      </c>
      <c r="BH186" s="234">
        <f>IF(N186="sníž. přenesená",J186,0)</f>
        <v>0</v>
      </c>
      <c r="BI186" s="234">
        <f>IF(N186="nulová",J186,0)</f>
        <v>0</v>
      </c>
      <c r="BJ186" s="14" t="s">
        <v>81</v>
      </c>
      <c r="BK186" s="234">
        <f>ROUND(I186*H186,2)</f>
        <v>0</v>
      </c>
      <c r="BL186" s="14" t="s">
        <v>274</v>
      </c>
      <c r="BM186" s="233" t="s">
        <v>391</v>
      </c>
    </row>
    <row r="187" s="2" customFormat="1">
      <c r="A187" s="35"/>
      <c r="B187" s="36"/>
      <c r="C187" s="37"/>
      <c r="D187" s="235" t="s">
        <v>275</v>
      </c>
      <c r="E187" s="37"/>
      <c r="F187" s="236" t="s">
        <v>947</v>
      </c>
      <c r="G187" s="37"/>
      <c r="H187" s="37"/>
      <c r="I187" s="237"/>
      <c r="J187" s="37"/>
      <c r="K187" s="37"/>
      <c r="L187" s="41"/>
      <c r="M187" s="238"/>
      <c r="N187" s="239"/>
      <c r="O187" s="88"/>
      <c r="P187" s="88"/>
      <c r="Q187" s="88"/>
      <c r="R187" s="88"/>
      <c r="S187" s="88"/>
      <c r="T187" s="89"/>
      <c r="U187" s="35"/>
      <c r="V187" s="35"/>
      <c r="W187" s="35"/>
      <c r="X187" s="35"/>
      <c r="Y187" s="35"/>
      <c r="Z187" s="35"/>
      <c r="AA187" s="35"/>
      <c r="AB187" s="35"/>
      <c r="AC187" s="35"/>
      <c r="AD187" s="35"/>
      <c r="AE187" s="35"/>
      <c r="AT187" s="14" t="s">
        <v>275</v>
      </c>
      <c r="AU187" s="14" t="s">
        <v>81</v>
      </c>
    </row>
    <row r="188" s="2" customFormat="1" ht="21.75" customHeight="1">
      <c r="A188" s="35"/>
      <c r="B188" s="36"/>
      <c r="C188" s="240" t="s">
        <v>332</v>
      </c>
      <c r="D188" s="240" t="s">
        <v>329</v>
      </c>
      <c r="E188" s="241" t="s">
        <v>330</v>
      </c>
      <c r="F188" s="242" t="s">
        <v>331</v>
      </c>
      <c r="G188" s="243" t="s">
        <v>302</v>
      </c>
      <c r="H188" s="244">
        <v>2300</v>
      </c>
      <c r="I188" s="245"/>
      <c r="J188" s="246">
        <f>ROUND(I188*H188,2)</f>
        <v>0</v>
      </c>
      <c r="K188" s="242" t="s">
        <v>273</v>
      </c>
      <c r="L188" s="247"/>
      <c r="M188" s="248" t="s">
        <v>1</v>
      </c>
      <c r="N188" s="249" t="s">
        <v>38</v>
      </c>
      <c r="O188" s="88"/>
      <c r="P188" s="231">
        <f>O188*H188</f>
        <v>0</v>
      </c>
      <c r="Q188" s="231">
        <v>1</v>
      </c>
      <c r="R188" s="231">
        <f>Q188*H188</f>
        <v>2300</v>
      </c>
      <c r="S188" s="231">
        <v>0</v>
      </c>
      <c r="T188" s="232">
        <f>S188*H188</f>
        <v>0</v>
      </c>
      <c r="U188" s="35"/>
      <c r="V188" s="35"/>
      <c r="W188" s="35"/>
      <c r="X188" s="35"/>
      <c r="Y188" s="35"/>
      <c r="Z188" s="35"/>
      <c r="AA188" s="35"/>
      <c r="AB188" s="35"/>
      <c r="AC188" s="35"/>
      <c r="AD188" s="35"/>
      <c r="AE188" s="35"/>
      <c r="AR188" s="233" t="s">
        <v>286</v>
      </c>
      <c r="AT188" s="233" t="s">
        <v>329</v>
      </c>
      <c r="AU188" s="233" t="s">
        <v>81</v>
      </c>
      <c r="AY188" s="14" t="s">
        <v>266</v>
      </c>
      <c r="BE188" s="234">
        <f>IF(N188="základní",J188,0)</f>
        <v>0</v>
      </c>
      <c r="BF188" s="234">
        <f>IF(N188="snížená",J188,0)</f>
        <v>0</v>
      </c>
      <c r="BG188" s="234">
        <f>IF(N188="zákl. přenesená",J188,0)</f>
        <v>0</v>
      </c>
      <c r="BH188" s="234">
        <f>IF(N188="sníž. přenesená",J188,0)</f>
        <v>0</v>
      </c>
      <c r="BI188" s="234">
        <f>IF(N188="nulová",J188,0)</f>
        <v>0</v>
      </c>
      <c r="BJ188" s="14" t="s">
        <v>81</v>
      </c>
      <c r="BK188" s="234">
        <f>ROUND(I188*H188,2)</f>
        <v>0</v>
      </c>
      <c r="BL188" s="14" t="s">
        <v>274</v>
      </c>
      <c r="BM188" s="233" t="s">
        <v>396</v>
      </c>
    </row>
    <row r="189" s="2" customFormat="1">
      <c r="A189" s="35"/>
      <c r="B189" s="36"/>
      <c r="C189" s="37"/>
      <c r="D189" s="235" t="s">
        <v>275</v>
      </c>
      <c r="E189" s="37"/>
      <c r="F189" s="236" t="s">
        <v>948</v>
      </c>
      <c r="G189" s="37"/>
      <c r="H189" s="37"/>
      <c r="I189" s="237"/>
      <c r="J189" s="37"/>
      <c r="K189" s="37"/>
      <c r="L189" s="41"/>
      <c r="M189" s="238"/>
      <c r="N189" s="239"/>
      <c r="O189" s="88"/>
      <c r="P189" s="88"/>
      <c r="Q189" s="88"/>
      <c r="R189" s="88"/>
      <c r="S189" s="88"/>
      <c r="T189" s="89"/>
      <c r="U189" s="35"/>
      <c r="V189" s="35"/>
      <c r="W189" s="35"/>
      <c r="X189" s="35"/>
      <c r="Y189" s="35"/>
      <c r="Z189" s="35"/>
      <c r="AA189" s="35"/>
      <c r="AB189" s="35"/>
      <c r="AC189" s="35"/>
      <c r="AD189" s="35"/>
      <c r="AE189" s="35"/>
      <c r="AT189" s="14" t="s">
        <v>275</v>
      </c>
      <c r="AU189" s="14" t="s">
        <v>81</v>
      </c>
    </row>
    <row r="190" s="2" customFormat="1" ht="101.25" customHeight="1">
      <c r="A190" s="35"/>
      <c r="B190" s="36"/>
      <c r="C190" s="222" t="s">
        <v>402</v>
      </c>
      <c r="D190" s="222" t="s">
        <v>269</v>
      </c>
      <c r="E190" s="223" t="s">
        <v>300</v>
      </c>
      <c r="F190" s="224" t="s">
        <v>301</v>
      </c>
      <c r="G190" s="225" t="s">
        <v>302</v>
      </c>
      <c r="H190" s="226">
        <v>2300</v>
      </c>
      <c r="I190" s="227"/>
      <c r="J190" s="228">
        <f>ROUND(I190*H190,2)</f>
        <v>0</v>
      </c>
      <c r="K190" s="224" t="s">
        <v>273</v>
      </c>
      <c r="L190" s="41"/>
      <c r="M190" s="229" t="s">
        <v>1</v>
      </c>
      <c r="N190" s="230" t="s">
        <v>38</v>
      </c>
      <c r="O190" s="88"/>
      <c r="P190" s="231">
        <f>O190*H190</f>
        <v>0</v>
      </c>
      <c r="Q190" s="231">
        <v>0</v>
      </c>
      <c r="R190" s="231">
        <f>Q190*H190</f>
        <v>0</v>
      </c>
      <c r="S190" s="231">
        <v>0</v>
      </c>
      <c r="T190" s="232">
        <f>S190*H190</f>
        <v>0</v>
      </c>
      <c r="U190" s="35"/>
      <c r="V190" s="35"/>
      <c r="W190" s="35"/>
      <c r="X190" s="35"/>
      <c r="Y190" s="35"/>
      <c r="Z190" s="35"/>
      <c r="AA190" s="35"/>
      <c r="AB190" s="35"/>
      <c r="AC190" s="35"/>
      <c r="AD190" s="35"/>
      <c r="AE190" s="35"/>
      <c r="AR190" s="233" t="s">
        <v>274</v>
      </c>
      <c r="AT190" s="233" t="s">
        <v>269</v>
      </c>
      <c r="AU190" s="233" t="s">
        <v>81</v>
      </c>
      <c r="AY190" s="14" t="s">
        <v>266</v>
      </c>
      <c r="BE190" s="234">
        <f>IF(N190="základní",J190,0)</f>
        <v>0</v>
      </c>
      <c r="BF190" s="234">
        <f>IF(N190="snížená",J190,0)</f>
        <v>0</v>
      </c>
      <c r="BG190" s="234">
        <f>IF(N190="zákl. přenesená",J190,0)</f>
        <v>0</v>
      </c>
      <c r="BH190" s="234">
        <f>IF(N190="sníž. přenesená",J190,0)</f>
        <v>0</v>
      </c>
      <c r="BI190" s="234">
        <f>IF(N190="nulová",J190,0)</f>
        <v>0</v>
      </c>
      <c r="BJ190" s="14" t="s">
        <v>81</v>
      </c>
      <c r="BK190" s="234">
        <f>ROUND(I190*H190,2)</f>
        <v>0</v>
      </c>
      <c r="BL190" s="14" t="s">
        <v>274</v>
      </c>
      <c r="BM190" s="233" t="s">
        <v>400</v>
      </c>
    </row>
    <row r="191" s="2" customFormat="1">
      <c r="A191" s="35"/>
      <c r="B191" s="36"/>
      <c r="C191" s="37"/>
      <c r="D191" s="235" t="s">
        <v>275</v>
      </c>
      <c r="E191" s="37"/>
      <c r="F191" s="236" t="s">
        <v>949</v>
      </c>
      <c r="G191" s="37"/>
      <c r="H191" s="37"/>
      <c r="I191" s="237"/>
      <c r="J191" s="37"/>
      <c r="K191" s="37"/>
      <c r="L191" s="41"/>
      <c r="M191" s="238"/>
      <c r="N191" s="239"/>
      <c r="O191" s="88"/>
      <c r="P191" s="88"/>
      <c r="Q191" s="88"/>
      <c r="R191" s="88"/>
      <c r="S191" s="88"/>
      <c r="T191" s="89"/>
      <c r="U191" s="35"/>
      <c r="V191" s="35"/>
      <c r="W191" s="35"/>
      <c r="X191" s="35"/>
      <c r="Y191" s="35"/>
      <c r="Z191" s="35"/>
      <c r="AA191" s="35"/>
      <c r="AB191" s="35"/>
      <c r="AC191" s="35"/>
      <c r="AD191" s="35"/>
      <c r="AE191" s="35"/>
      <c r="AT191" s="14" t="s">
        <v>275</v>
      </c>
      <c r="AU191" s="14" t="s">
        <v>81</v>
      </c>
    </row>
    <row r="192" s="2" customFormat="1" ht="111.75" customHeight="1">
      <c r="A192" s="35"/>
      <c r="B192" s="36"/>
      <c r="C192" s="222" t="s">
        <v>407</v>
      </c>
      <c r="D192" s="222" t="s">
        <v>269</v>
      </c>
      <c r="E192" s="223" t="s">
        <v>312</v>
      </c>
      <c r="F192" s="224" t="s">
        <v>313</v>
      </c>
      <c r="G192" s="225" t="s">
        <v>302</v>
      </c>
      <c r="H192" s="226">
        <v>16100</v>
      </c>
      <c r="I192" s="227"/>
      <c r="J192" s="228">
        <f>ROUND(I192*H192,2)</f>
        <v>0</v>
      </c>
      <c r="K192" s="224" t="s">
        <v>273</v>
      </c>
      <c r="L192" s="41"/>
      <c r="M192" s="229" t="s">
        <v>1</v>
      </c>
      <c r="N192" s="230" t="s">
        <v>38</v>
      </c>
      <c r="O192" s="88"/>
      <c r="P192" s="231">
        <f>O192*H192</f>
        <v>0</v>
      </c>
      <c r="Q192" s="231">
        <v>0</v>
      </c>
      <c r="R192" s="231">
        <f>Q192*H192</f>
        <v>0</v>
      </c>
      <c r="S192" s="231">
        <v>0</v>
      </c>
      <c r="T192" s="232">
        <f>S192*H192</f>
        <v>0</v>
      </c>
      <c r="U192" s="35"/>
      <c r="V192" s="35"/>
      <c r="W192" s="35"/>
      <c r="X192" s="35"/>
      <c r="Y192" s="35"/>
      <c r="Z192" s="35"/>
      <c r="AA192" s="35"/>
      <c r="AB192" s="35"/>
      <c r="AC192" s="35"/>
      <c r="AD192" s="35"/>
      <c r="AE192" s="35"/>
      <c r="AR192" s="233" t="s">
        <v>274</v>
      </c>
      <c r="AT192" s="233" t="s">
        <v>269</v>
      </c>
      <c r="AU192" s="233" t="s">
        <v>81</v>
      </c>
      <c r="AY192" s="14" t="s">
        <v>266</v>
      </c>
      <c r="BE192" s="234">
        <f>IF(N192="základní",J192,0)</f>
        <v>0</v>
      </c>
      <c r="BF192" s="234">
        <f>IF(N192="snížená",J192,0)</f>
        <v>0</v>
      </c>
      <c r="BG192" s="234">
        <f>IF(N192="zákl. přenesená",J192,0)</f>
        <v>0</v>
      </c>
      <c r="BH192" s="234">
        <f>IF(N192="sníž. přenesená",J192,0)</f>
        <v>0</v>
      </c>
      <c r="BI192" s="234">
        <f>IF(N192="nulová",J192,0)</f>
        <v>0</v>
      </c>
      <c r="BJ192" s="14" t="s">
        <v>81</v>
      </c>
      <c r="BK192" s="234">
        <f>ROUND(I192*H192,2)</f>
        <v>0</v>
      </c>
      <c r="BL192" s="14" t="s">
        <v>274</v>
      </c>
      <c r="BM192" s="233" t="s">
        <v>405</v>
      </c>
    </row>
    <row r="193" s="2" customFormat="1">
      <c r="A193" s="35"/>
      <c r="B193" s="36"/>
      <c r="C193" s="37"/>
      <c r="D193" s="235" t="s">
        <v>275</v>
      </c>
      <c r="E193" s="37"/>
      <c r="F193" s="236" t="s">
        <v>950</v>
      </c>
      <c r="G193" s="37"/>
      <c r="H193" s="37"/>
      <c r="I193" s="237"/>
      <c r="J193" s="37"/>
      <c r="K193" s="37"/>
      <c r="L193" s="41"/>
      <c r="M193" s="238"/>
      <c r="N193" s="239"/>
      <c r="O193" s="88"/>
      <c r="P193" s="88"/>
      <c r="Q193" s="88"/>
      <c r="R193" s="88"/>
      <c r="S193" s="88"/>
      <c r="T193" s="89"/>
      <c r="U193" s="35"/>
      <c r="V193" s="35"/>
      <c r="W193" s="35"/>
      <c r="X193" s="35"/>
      <c r="Y193" s="35"/>
      <c r="Z193" s="35"/>
      <c r="AA193" s="35"/>
      <c r="AB193" s="35"/>
      <c r="AC193" s="35"/>
      <c r="AD193" s="35"/>
      <c r="AE193" s="35"/>
      <c r="AT193" s="14" t="s">
        <v>275</v>
      </c>
      <c r="AU193" s="14" t="s">
        <v>81</v>
      </c>
    </row>
    <row r="194" s="2" customFormat="1" ht="37.8" customHeight="1">
      <c r="A194" s="35"/>
      <c r="B194" s="36"/>
      <c r="C194" s="222" t="s">
        <v>412</v>
      </c>
      <c r="D194" s="222" t="s">
        <v>269</v>
      </c>
      <c r="E194" s="223" t="s">
        <v>436</v>
      </c>
      <c r="F194" s="224" t="s">
        <v>951</v>
      </c>
      <c r="G194" s="225" t="s">
        <v>279</v>
      </c>
      <c r="H194" s="226">
        <v>13740</v>
      </c>
      <c r="I194" s="227"/>
      <c r="J194" s="228">
        <f>ROUND(I194*H194,2)</f>
        <v>0</v>
      </c>
      <c r="K194" s="224" t="s">
        <v>1</v>
      </c>
      <c r="L194" s="41"/>
      <c r="M194" s="229" t="s">
        <v>1</v>
      </c>
      <c r="N194" s="230" t="s">
        <v>38</v>
      </c>
      <c r="O194" s="88"/>
      <c r="P194" s="231">
        <f>O194*H194</f>
        <v>0</v>
      </c>
      <c r="Q194" s="231">
        <v>0</v>
      </c>
      <c r="R194" s="231">
        <f>Q194*H194</f>
        <v>0</v>
      </c>
      <c r="S194" s="231">
        <v>0</v>
      </c>
      <c r="T194" s="232">
        <f>S194*H194</f>
        <v>0</v>
      </c>
      <c r="U194" s="35"/>
      <c r="V194" s="35"/>
      <c r="W194" s="35"/>
      <c r="X194" s="35"/>
      <c r="Y194" s="35"/>
      <c r="Z194" s="35"/>
      <c r="AA194" s="35"/>
      <c r="AB194" s="35"/>
      <c r="AC194" s="35"/>
      <c r="AD194" s="35"/>
      <c r="AE194" s="35"/>
      <c r="AR194" s="233" t="s">
        <v>274</v>
      </c>
      <c r="AT194" s="233" t="s">
        <v>269</v>
      </c>
      <c r="AU194" s="233" t="s">
        <v>81</v>
      </c>
      <c r="AY194" s="14" t="s">
        <v>266</v>
      </c>
      <c r="BE194" s="234">
        <f>IF(N194="základní",J194,0)</f>
        <v>0</v>
      </c>
      <c r="BF194" s="234">
        <f>IF(N194="snížená",J194,0)</f>
        <v>0</v>
      </c>
      <c r="BG194" s="234">
        <f>IF(N194="zákl. přenesená",J194,0)</f>
        <v>0</v>
      </c>
      <c r="BH194" s="234">
        <f>IF(N194="sníž. přenesená",J194,0)</f>
        <v>0</v>
      </c>
      <c r="BI194" s="234">
        <f>IF(N194="nulová",J194,0)</f>
        <v>0</v>
      </c>
      <c r="BJ194" s="14" t="s">
        <v>81</v>
      </c>
      <c r="BK194" s="234">
        <f>ROUND(I194*H194,2)</f>
        <v>0</v>
      </c>
      <c r="BL194" s="14" t="s">
        <v>274</v>
      </c>
      <c r="BM194" s="233" t="s">
        <v>410</v>
      </c>
    </row>
    <row r="195" s="2" customFormat="1">
      <c r="A195" s="35"/>
      <c r="B195" s="36"/>
      <c r="C195" s="37"/>
      <c r="D195" s="235" t="s">
        <v>275</v>
      </c>
      <c r="E195" s="37"/>
      <c r="F195" s="236" t="s">
        <v>952</v>
      </c>
      <c r="G195" s="37"/>
      <c r="H195" s="37"/>
      <c r="I195" s="237"/>
      <c r="J195" s="37"/>
      <c r="K195" s="37"/>
      <c r="L195" s="41"/>
      <c r="M195" s="238"/>
      <c r="N195" s="239"/>
      <c r="O195" s="88"/>
      <c r="P195" s="88"/>
      <c r="Q195" s="88"/>
      <c r="R195" s="88"/>
      <c r="S195" s="88"/>
      <c r="T195" s="89"/>
      <c r="U195" s="35"/>
      <c r="V195" s="35"/>
      <c r="W195" s="35"/>
      <c r="X195" s="35"/>
      <c r="Y195" s="35"/>
      <c r="Z195" s="35"/>
      <c r="AA195" s="35"/>
      <c r="AB195" s="35"/>
      <c r="AC195" s="35"/>
      <c r="AD195" s="35"/>
      <c r="AE195" s="35"/>
      <c r="AT195" s="14" t="s">
        <v>275</v>
      </c>
      <c r="AU195" s="14" t="s">
        <v>81</v>
      </c>
    </row>
    <row r="196" s="2" customFormat="1" ht="101.25" customHeight="1">
      <c r="A196" s="35"/>
      <c r="B196" s="36"/>
      <c r="C196" s="222" t="s">
        <v>335</v>
      </c>
      <c r="D196" s="222" t="s">
        <v>269</v>
      </c>
      <c r="E196" s="223" t="s">
        <v>389</v>
      </c>
      <c r="F196" s="224" t="s">
        <v>390</v>
      </c>
      <c r="G196" s="225" t="s">
        <v>279</v>
      </c>
      <c r="H196" s="226">
        <v>42</v>
      </c>
      <c r="I196" s="227"/>
      <c r="J196" s="228">
        <f>ROUND(I196*H196,2)</f>
        <v>0</v>
      </c>
      <c r="K196" s="224" t="s">
        <v>273</v>
      </c>
      <c r="L196" s="41"/>
      <c r="M196" s="229" t="s">
        <v>1</v>
      </c>
      <c r="N196" s="230" t="s">
        <v>38</v>
      </c>
      <c r="O196" s="88"/>
      <c r="P196" s="231">
        <f>O196*H196</f>
        <v>0</v>
      </c>
      <c r="Q196" s="231">
        <v>0</v>
      </c>
      <c r="R196" s="231">
        <f>Q196*H196</f>
        <v>0</v>
      </c>
      <c r="S196" s="231">
        <v>0</v>
      </c>
      <c r="T196" s="232">
        <f>S196*H196</f>
        <v>0</v>
      </c>
      <c r="U196" s="35"/>
      <c r="V196" s="35"/>
      <c r="W196" s="35"/>
      <c r="X196" s="35"/>
      <c r="Y196" s="35"/>
      <c r="Z196" s="35"/>
      <c r="AA196" s="35"/>
      <c r="AB196" s="35"/>
      <c r="AC196" s="35"/>
      <c r="AD196" s="35"/>
      <c r="AE196" s="35"/>
      <c r="AR196" s="233" t="s">
        <v>274</v>
      </c>
      <c r="AT196" s="233" t="s">
        <v>269</v>
      </c>
      <c r="AU196" s="233" t="s">
        <v>81</v>
      </c>
      <c r="AY196" s="14" t="s">
        <v>266</v>
      </c>
      <c r="BE196" s="234">
        <f>IF(N196="základní",J196,0)</f>
        <v>0</v>
      </c>
      <c r="BF196" s="234">
        <f>IF(N196="snížená",J196,0)</f>
        <v>0</v>
      </c>
      <c r="BG196" s="234">
        <f>IF(N196="zákl. přenesená",J196,0)</f>
        <v>0</v>
      </c>
      <c r="BH196" s="234">
        <f>IF(N196="sníž. přenesená",J196,0)</f>
        <v>0</v>
      </c>
      <c r="BI196" s="234">
        <f>IF(N196="nulová",J196,0)</f>
        <v>0</v>
      </c>
      <c r="BJ196" s="14" t="s">
        <v>81</v>
      </c>
      <c r="BK196" s="234">
        <f>ROUND(I196*H196,2)</f>
        <v>0</v>
      </c>
      <c r="BL196" s="14" t="s">
        <v>274</v>
      </c>
      <c r="BM196" s="233" t="s">
        <v>415</v>
      </c>
    </row>
    <row r="197" s="2" customFormat="1">
      <c r="A197" s="35"/>
      <c r="B197" s="36"/>
      <c r="C197" s="37"/>
      <c r="D197" s="235" t="s">
        <v>275</v>
      </c>
      <c r="E197" s="37"/>
      <c r="F197" s="236" t="s">
        <v>953</v>
      </c>
      <c r="G197" s="37"/>
      <c r="H197" s="37"/>
      <c r="I197" s="237"/>
      <c r="J197" s="37"/>
      <c r="K197" s="37"/>
      <c r="L197" s="41"/>
      <c r="M197" s="238"/>
      <c r="N197" s="239"/>
      <c r="O197" s="88"/>
      <c r="P197" s="88"/>
      <c r="Q197" s="88"/>
      <c r="R197" s="88"/>
      <c r="S197" s="88"/>
      <c r="T197" s="89"/>
      <c r="U197" s="35"/>
      <c r="V197" s="35"/>
      <c r="W197" s="35"/>
      <c r="X197" s="35"/>
      <c r="Y197" s="35"/>
      <c r="Z197" s="35"/>
      <c r="AA197" s="35"/>
      <c r="AB197" s="35"/>
      <c r="AC197" s="35"/>
      <c r="AD197" s="35"/>
      <c r="AE197" s="35"/>
      <c r="AT197" s="14" t="s">
        <v>275</v>
      </c>
      <c r="AU197" s="14" t="s">
        <v>81</v>
      </c>
    </row>
    <row r="198" s="2" customFormat="1" ht="111.75" customHeight="1">
      <c r="A198" s="35"/>
      <c r="B198" s="36"/>
      <c r="C198" s="222" t="s">
        <v>421</v>
      </c>
      <c r="D198" s="222" t="s">
        <v>269</v>
      </c>
      <c r="E198" s="223" t="s">
        <v>394</v>
      </c>
      <c r="F198" s="224" t="s">
        <v>395</v>
      </c>
      <c r="G198" s="225" t="s">
        <v>279</v>
      </c>
      <c r="H198" s="226">
        <v>1400</v>
      </c>
      <c r="I198" s="227"/>
      <c r="J198" s="228">
        <f>ROUND(I198*H198,2)</f>
        <v>0</v>
      </c>
      <c r="K198" s="224" t="s">
        <v>273</v>
      </c>
      <c r="L198" s="41"/>
      <c r="M198" s="229" t="s">
        <v>1</v>
      </c>
      <c r="N198" s="230" t="s">
        <v>38</v>
      </c>
      <c r="O198" s="88"/>
      <c r="P198" s="231">
        <f>O198*H198</f>
        <v>0</v>
      </c>
      <c r="Q198" s="231">
        <v>0</v>
      </c>
      <c r="R198" s="231">
        <f>Q198*H198</f>
        <v>0</v>
      </c>
      <c r="S198" s="231">
        <v>0</v>
      </c>
      <c r="T198" s="232">
        <f>S198*H198</f>
        <v>0</v>
      </c>
      <c r="U198" s="35"/>
      <c r="V198" s="35"/>
      <c r="W198" s="35"/>
      <c r="X198" s="35"/>
      <c r="Y198" s="35"/>
      <c r="Z198" s="35"/>
      <c r="AA198" s="35"/>
      <c r="AB198" s="35"/>
      <c r="AC198" s="35"/>
      <c r="AD198" s="35"/>
      <c r="AE198" s="35"/>
      <c r="AR198" s="233" t="s">
        <v>274</v>
      </c>
      <c r="AT198" s="233" t="s">
        <v>269</v>
      </c>
      <c r="AU198" s="233" t="s">
        <v>81</v>
      </c>
      <c r="AY198" s="14" t="s">
        <v>266</v>
      </c>
      <c r="BE198" s="234">
        <f>IF(N198="základní",J198,0)</f>
        <v>0</v>
      </c>
      <c r="BF198" s="234">
        <f>IF(N198="snížená",J198,0)</f>
        <v>0</v>
      </c>
      <c r="BG198" s="234">
        <f>IF(N198="zákl. přenesená",J198,0)</f>
        <v>0</v>
      </c>
      <c r="BH198" s="234">
        <f>IF(N198="sníž. přenesená",J198,0)</f>
        <v>0</v>
      </c>
      <c r="BI198" s="234">
        <f>IF(N198="nulová",J198,0)</f>
        <v>0</v>
      </c>
      <c r="BJ198" s="14" t="s">
        <v>81</v>
      </c>
      <c r="BK198" s="234">
        <f>ROUND(I198*H198,2)</f>
        <v>0</v>
      </c>
      <c r="BL198" s="14" t="s">
        <v>274</v>
      </c>
      <c r="BM198" s="233" t="s">
        <v>419</v>
      </c>
    </row>
    <row r="199" s="2" customFormat="1">
      <c r="A199" s="35"/>
      <c r="B199" s="36"/>
      <c r="C199" s="37"/>
      <c r="D199" s="235" t="s">
        <v>275</v>
      </c>
      <c r="E199" s="37"/>
      <c r="F199" s="236" t="s">
        <v>954</v>
      </c>
      <c r="G199" s="37"/>
      <c r="H199" s="37"/>
      <c r="I199" s="237"/>
      <c r="J199" s="37"/>
      <c r="K199" s="37"/>
      <c r="L199" s="41"/>
      <c r="M199" s="238"/>
      <c r="N199" s="239"/>
      <c r="O199" s="88"/>
      <c r="P199" s="88"/>
      <c r="Q199" s="88"/>
      <c r="R199" s="88"/>
      <c r="S199" s="88"/>
      <c r="T199" s="89"/>
      <c r="U199" s="35"/>
      <c r="V199" s="35"/>
      <c r="W199" s="35"/>
      <c r="X199" s="35"/>
      <c r="Y199" s="35"/>
      <c r="Z199" s="35"/>
      <c r="AA199" s="35"/>
      <c r="AB199" s="35"/>
      <c r="AC199" s="35"/>
      <c r="AD199" s="35"/>
      <c r="AE199" s="35"/>
      <c r="AT199" s="14" t="s">
        <v>275</v>
      </c>
      <c r="AU199" s="14" t="s">
        <v>81</v>
      </c>
    </row>
    <row r="200" s="2" customFormat="1" ht="180.75" customHeight="1">
      <c r="A200" s="35"/>
      <c r="B200" s="36"/>
      <c r="C200" s="222" t="s">
        <v>337</v>
      </c>
      <c r="D200" s="222" t="s">
        <v>269</v>
      </c>
      <c r="E200" s="223" t="s">
        <v>339</v>
      </c>
      <c r="F200" s="224" t="s">
        <v>340</v>
      </c>
      <c r="G200" s="225" t="s">
        <v>272</v>
      </c>
      <c r="H200" s="226">
        <v>519</v>
      </c>
      <c r="I200" s="227"/>
      <c r="J200" s="228">
        <f>ROUND(I200*H200,2)</f>
        <v>0</v>
      </c>
      <c r="K200" s="224" t="s">
        <v>273</v>
      </c>
      <c r="L200" s="41"/>
      <c r="M200" s="229" t="s">
        <v>1</v>
      </c>
      <c r="N200" s="230" t="s">
        <v>38</v>
      </c>
      <c r="O200" s="88"/>
      <c r="P200" s="231">
        <f>O200*H200</f>
        <v>0</v>
      </c>
      <c r="Q200" s="231">
        <v>0</v>
      </c>
      <c r="R200" s="231">
        <f>Q200*H200</f>
        <v>0</v>
      </c>
      <c r="S200" s="231">
        <v>0</v>
      </c>
      <c r="T200" s="232">
        <f>S200*H200</f>
        <v>0</v>
      </c>
      <c r="U200" s="35"/>
      <c r="V200" s="35"/>
      <c r="W200" s="35"/>
      <c r="X200" s="35"/>
      <c r="Y200" s="35"/>
      <c r="Z200" s="35"/>
      <c r="AA200" s="35"/>
      <c r="AB200" s="35"/>
      <c r="AC200" s="35"/>
      <c r="AD200" s="35"/>
      <c r="AE200" s="35"/>
      <c r="AR200" s="233" t="s">
        <v>274</v>
      </c>
      <c r="AT200" s="233" t="s">
        <v>269</v>
      </c>
      <c r="AU200" s="233" t="s">
        <v>81</v>
      </c>
      <c r="AY200" s="14" t="s">
        <v>266</v>
      </c>
      <c r="BE200" s="234">
        <f>IF(N200="základní",J200,0)</f>
        <v>0</v>
      </c>
      <c r="BF200" s="234">
        <f>IF(N200="snížená",J200,0)</f>
        <v>0</v>
      </c>
      <c r="BG200" s="234">
        <f>IF(N200="zákl. přenesená",J200,0)</f>
        <v>0</v>
      </c>
      <c r="BH200" s="234">
        <f>IF(N200="sníž. přenesená",J200,0)</f>
        <v>0</v>
      </c>
      <c r="BI200" s="234">
        <f>IF(N200="nulová",J200,0)</f>
        <v>0</v>
      </c>
      <c r="BJ200" s="14" t="s">
        <v>81</v>
      </c>
      <c r="BK200" s="234">
        <f>ROUND(I200*H200,2)</f>
        <v>0</v>
      </c>
      <c r="BL200" s="14" t="s">
        <v>274</v>
      </c>
      <c r="BM200" s="233" t="s">
        <v>424</v>
      </c>
    </row>
    <row r="201" s="2" customFormat="1">
      <c r="A201" s="35"/>
      <c r="B201" s="36"/>
      <c r="C201" s="37"/>
      <c r="D201" s="235" t="s">
        <v>275</v>
      </c>
      <c r="E201" s="37"/>
      <c r="F201" s="236" t="s">
        <v>955</v>
      </c>
      <c r="G201" s="37"/>
      <c r="H201" s="37"/>
      <c r="I201" s="237"/>
      <c r="J201" s="37"/>
      <c r="K201" s="37"/>
      <c r="L201" s="41"/>
      <c r="M201" s="238"/>
      <c r="N201" s="239"/>
      <c r="O201" s="88"/>
      <c r="P201" s="88"/>
      <c r="Q201" s="88"/>
      <c r="R201" s="88"/>
      <c r="S201" s="88"/>
      <c r="T201" s="89"/>
      <c r="U201" s="35"/>
      <c r="V201" s="35"/>
      <c r="W201" s="35"/>
      <c r="X201" s="35"/>
      <c r="Y201" s="35"/>
      <c r="Z201" s="35"/>
      <c r="AA201" s="35"/>
      <c r="AB201" s="35"/>
      <c r="AC201" s="35"/>
      <c r="AD201" s="35"/>
      <c r="AE201" s="35"/>
      <c r="AT201" s="14" t="s">
        <v>275</v>
      </c>
      <c r="AU201" s="14" t="s">
        <v>81</v>
      </c>
    </row>
    <row r="202" s="2" customFormat="1" ht="78" customHeight="1">
      <c r="A202" s="35"/>
      <c r="B202" s="36"/>
      <c r="C202" s="222" t="s">
        <v>428</v>
      </c>
      <c r="D202" s="222" t="s">
        <v>269</v>
      </c>
      <c r="E202" s="223" t="s">
        <v>357</v>
      </c>
      <c r="F202" s="224" t="s">
        <v>358</v>
      </c>
      <c r="G202" s="225" t="s">
        <v>272</v>
      </c>
      <c r="H202" s="226">
        <v>4000</v>
      </c>
      <c r="I202" s="227"/>
      <c r="J202" s="228">
        <f>ROUND(I202*H202,2)</f>
        <v>0</v>
      </c>
      <c r="K202" s="224" t="s">
        <v>273</v>
      </c>
      <c r="L202" s="41"/>
      <c r="M202" s="229" t="s">
        <v>1</v>
      </c>
      <c r="N202" s="230" t="s">
        <v>38</v>
      </c>
      <c r="O202" s="88"/>
      <c r="P202" s="231">
        <f>O202*H202</f>
        <v>0</v>
      </c>
      <c r="Q202" s="231">
        <v>0</v>
      </c>
      <c r="R202" s="231">
        <f>Q202*H202</f>
        <v>0</v>
      </c>
      <c r="S202" s="231">
        <v>0</v>
      </c>
      <c r="T202" s="232">
        <f>S202*H202</f>
        <v>0</v>
      </c>
      <c r="U202" s="35"/>
      <c r="V202" s="35"/>
      <c r="W202" s="35"/>
      <c r="X202" s="35"/>
      <c r="Y202" s="35"/>
      <c r="Z202" s="35"/>
      <c r="AA202" s="35"/>
      <c r="AB202" s="35"/>
      <c r="AC202" s="35"/>
      <c r="AD202" s="35"/>
      <c r="AE202" s="35"/>
      <c r="AR202" s="233" t="s">
        <v>274</v>
      </c>
      <c r="AT202" s="233" t="s">
        <v>269</v>
      </c>
      <c r="AU202" s="233" t="s">
        <v>81</v>
      </c>
      <c r="AY202" s="14" t="s">
        <v>266</v>
      </c>
      <c r="BE202" s="234">
        <f>IF(N202="základní",J202,0)</f>
        <v>0</v>
      </c>
      <c r="BF202" s="234">
        <f>IF(N202="snížená",J202,0)</f>
        <v>0</v>
      </c>
      <c r="BG202" s="234">
        <f>IF(N202="zákl. přenesená",J202,0)</f>
        <v>0</v>
      </c>
      <c r="BH202" s="234">
        <f>IF(N202="sníž. přenesená",J202,0)</f>
        <v>0</v>
      </c>
      <c r="BI202" s="234">
        <f>IF(N202="nulová",J202,0)</f>
        <v>0</v>
      </c>
      <c r="BJ202" s="14" t="s">
        <v>81</v>
      </c>
      <c r="BK202" s="234">
        <f>ROUND(I202*H202,2)</f>
        <v>0</v>
      </c>
      <c r="BL202" s="14" t="s">
        <v>274</v>
      </c>
      <c r="BM202" s="233" t="s">
        <v>426</v>
      </c>
    </row>
    <row r="203" s="2" customFormat="1">
      <c r="A203" s="35"/>
      <c r="B203" s="36"/>
      <c r="C203" s="37"/>
      <c r="D203" s="235" t="s">
        <v>275</v>
      </c>
      <c r="E203" s="37"/>
      <c r="F203" s="236" t="s">
        <v>956</v>
      </c>
      <c r="G203" s="37"/>
      <c r="H203" s="37"/>
      <c r="I203" s="237"/>
      <c r="J203" s="37"/>
      <c r="K203" s="37"/>
      <c r="L203" s="41"/>
      <c r="M203" s="238"/>
      <c r="N203" s="239"/>
      <c r="O203" s="88"/>
      <c r="P203" s="88"/>
      <c r="Q203" s="88"/>
      <c r="R203" s="88"/>
      <c r="S203" s="88"/>
      <c r="T203" s="89"/>
      <c r="U203" s="35"/>
      <c r="V203" s="35"/>
      <c r="W203" s="35"/>
      <c r="X203" s="35"/>
      <c r="Y203" s="35"/>
      <c r="Z203" s="35"/>
      <c r="AA203" s="35"/>
      <c r="AB203" s="35"/>
      <c r="AC203" s="35"/>
      <c r="AD203" s="35"/>
      <c r="AE203" s="35"/>
      <c r="AT203" s="14" t="s">
        <v>275</v>
      </c>
      <c r="AU203" s="14" t="s">
        <v>81</v>
      </c>
    </row>
    <row r="204" s="2" customFormat="1" ht="66.75" customHeight="1">
      <c r="A204" s="35"/>
      <c r="B204" s="36"/>
      <c r="C204" s="222" t="s">
        <v>341</v>
      </c>
      <c r="D204" s="222" t="s">
        <v>269</v>
      </c>
      <c r="E204" s="223" t="s">
        <v>366</v>
      </c>
      <c r="F204" s="224" t="s">
        <v>367</v>
      </c>
      <c r="G204" s="225" t="s">
        <v>272</v>
      </c>
      <c r="H204" s="226">
        <v>2000</v>
      </c>
      <c r="I204" s="227"/>
      <c r="J204" s="228">
        <f>ROUND(I204*H204,2)</f>
        <v>0</v>
      </c>
      <c r="K204" s="224" t="s">
        <v>273</v>
      </c>
      <c r="L204" s="41"/>
      <c r="M204" s="229" t="s">
        <v>1</v>
      </c>
      <c r="N204" s="230" t="s">
        <v>38</v>
      </c>
      <c r="O204" s="88"/>
      <c r="P204" s="231">
        <f>O204*H204</f>
        <v>0</v>
      </c>
      <c r="Q204" s="231">
        <v>0</v>
      </c>
      <c r="R204" s="231">
        <f>Q204*H204</f>
        <v>0</v>
      </c>
      <c r="S204" s="231">
        <v>0</v>
      </c>
      <c r="T204" s="232">
        <f>S204*H204</f>
        <v>0</v>
      </c>
      <c r="U204" s="35"/>
      <c r="V204" s="35"/>
      <c r="W204" s="35"/>
      <c r="X204" s="35"/>
      <c r="Y204" s="35"/>
      <c r="Z204" s="35"/>
      <c r="AA204" s="35"/>
      <c r="AB204" s="35"/>
      <c r="AC204" s="35"/>
      <c r="AD204" s="35"/>
      <c r="AE204" s="35"/>
      <c r="AR204" s="233" t="s">
        <v>274</v>
      </c>
      <c r="AT204" s="233" t="s">
        <v>269</v>
      </c>
      <c r="AU204" s="233" t="s">
        <v>81</v>
      </c>
      <c r="AY204" s="14" t="s">
        <v>266</v>
      </c>
      <c r="BE204" s="234">
        <f>IF(N204="základní",J204,0)</f>
        <v>0</v>
      </c>
      <c r="BF204" s="234">
        <f>IF(N204="snížená",J204,0)</f>
        <v>0</v>
      </c>
      <c r="BG204" s="234">
        <f>IF(N204="zákl. přenesená",J204,0)</f>
        <v>0</v>
      </c>
      <c r="BH204" s="234">
        <f>IF(N204="sníž. přenesená",J204,0)</f>
        <v>0</v>
      </c>
      <c r="BI204" s="234">
        <f>IF(N204="nulová",J204,0)</f>
        <v>0</v>
      </c>
      <c r="BJ204" s="14" t="s">
        <v>81</v>
      </c>
      <c r="BK204" s="234">
        <f>ROUND(I204*H204,2)</f>
        <v>0</v>
      </c>
      <c r="BL204" s="14" t="s">
        <v>274</v>
      </c>
      <c r="BM204" s="233" t="s">
        <v>429</v>
      </c>
    </row>
    <row r="205" s="2" customFormat="1">
      <c r="A205" s="35"/>
      <c r="B205" s="36"/>
      <c r="C205" s="37"/>
      <c r="D205" s="235" t="s">
        <v>275</v>
      </c>
      <c r="E205" s="37"/>
      <c r="F205" s="236" t="s">
        <v>957</v>
      </c>
      <c r="G205" s="37"/>
      <c r="H205" s="37"/>
      <c r="I205" s="237"/>
      <c r="J205" s="37"/>
      <c r="K205" s="37"/>
      <c r="L205" s="41"/>
      <c r="M205" s="238"/>
      <c r="N205" s="239"/>
      <c r="O205" s="88"/>
      <c r="P205" s="88"/>
      <c r="Q205" s="88"/>
      <c r="R205" s="88"/>
      <c r="S205" s="88"/>
      <c r="T205" s="89"/>
      <c r="U205" s="35"/>
      <c r="V205" s="35"/>
      <c r="W205" s="35"/>
      <c r="X205" s="35"/>
      <c r="Y205" s="35"/>
      <c r="Z205" s="35"/>
      <c r="AA205" s="35"/>
      <c r="AB205" s="35"/>
      <c r="AC205" s="35"/>
      <c r="AD205" s="35"/>
      <c r="AE205" s="35"/>
      <c r="AT205" s="14" t="s">
        <v>275</v>
      </c>
      <c r="AU205" s="14" t="s">
        <v>81</v>
      </c>
    </row>
    <row r="206" s="2" customFormat="1" ht="66.75" customHeight="1">
      <c r="A206" s="35"/>
      <c r="B206" s="36"/>
      <c r="C206" s="222" t="s">
        <v>433</v>
      </c>
      <c r="D206" s="222" t="s">
        <v>269</v>
      </c>
      <c r="E206" s="223" t="s">
        <v>958</v>
      </c>
      <c r="F206" s="224" t="s">
        <v>959</v>
      </c>
      <c r="G206" s="225" t="s">
        <v>272</v>
      </c>
      <c r="H206" s="226">
        <v>2000</v>
      </c>
      <c r="I206" s="227"/>
      <c r="J206" s="228">
        <f>ROUND(I206*H206,2)</f>
        <v>0</v>
      </c>
      <c r="K206" s="224" t="s">
        <v>273</v>
      </c>
      <c r="L206" s="41"/>
      <c r="M206" s="229" t="s">
        <v>1</v>
      </c>
      <c r="N206" s="230" t="s">
        <v>38</v>
      </c>
      <c r="O206" s="88"/>
      <c r="P206" s="231">
        <f>O206*H206</f>
        <v>0</v>
      </c>
      <c r="Q206" s="231">
        <v>0</v>
      </c>
      <c r="R206" s="231">
        <f>Q206*H206</f>
        <v>0</v>
      </c>
      <c r="S206" s="231">
        <v>0</v>
      </c>
      <c r="T206" s="232">
        <f>S206*H206</f>
        <v>0</v>
      </c>
      <c r="U206" s="35"/>
      <c r="V206" s="35"/>
      <c r="W206" s="35"/>
      <c r="X206" s="35"/>
      <c r="Y206" s="35"/>
      <c r="Z206" s="35"/>
      <c r="AA206" s="35"/>
      <c r="AB206" s="35"/>
      <c r="AC206" s="35"/>
      <c r="AD206" s="35"/>
      <c r="AE206" s="35"/>
      <c r="AR206" s="233" t="s">
        <v>274</v>
      </c>
      <c r="AT206" s="233" t="s">
        <v>269</v>
      </c>
      <c r="AU206" s="233" t="s">
        <v>81</v>
      </c>
      <c r="AY206" s="14" t="s">
        <v>266</v>
      </c>
      <c r="BE206" s="234">
        <f>IF(N206="základní",J206,0)</f>
        <v>0</v>
      </c>
      <c r="BF206" s="234">
        <f>IF(N206="snížená",J206,0)</f>
        <v>0</v>
      </c>
      <c r="BG206" s="234">
        <f>IF(N206="zákl. přenesená",J206,0)</f>
        <v>0</v>
      </c>
      <c r="BH206" s="234">
        <f>IF(N206="sníž. přenesená",J206,0)</f>
        <v>0</v>
      </c>
      <c r="BI206" s="234">
        <f>IF(N206="nulová",J206,0)</f>
        <v>0</v>
      </c>
      <c r="BJ206" s="14" t="s">
        <v>81</v>
      </c>
      <c r="BK206" s="234">
        <f>ROUND(I206*H206,2)</f>
        <v>0</v>
      </c>
      <c r="BL206" s="14" t="s">
        <v>274</v>
      </c>
      <c r="BM206" s="233" t="s">
        <v>431</v>
      </c>
    </row>
    <row r="207" s="2" customFormat="1">
      <c r="A207" s="35"/>
      <c r="B207" s="36"/>
      <c r="C207" s="37"/>
      <c r="D207" s="235" t="s">
        <v>275</v>
      </c>
      <c r="E207" s="37"/>
      <c r="F207" s="236" t="s">
        <v>957</v>
      </c>
      <c r="G207" s="37"/>
      <c r="H207" s="37"/>
      <c r="I207" s="237"/>
      <c r="J207" s="37"/>
      <c r="K207" s="37"/>
      <c r="L207" s="41"/>
      <c r="M207" s="238"/>
      <c r="N207" s="239"/>
      <c r="O207" s="88"/>
      <c r="P207" s="88"/>
      <c r="Q207" s="88"/>
      <c r="R207" s="88"/>
      <c r="S207" s="88"/>
      <c r="T207" s="89"/>
      <c r="U207" s="35"/>
      <c r="V207" s="35"/>
      <c r="W207" s="35"/>
      <c r="X207" s="35"/>
      <c r="Y207" s="35"/>
      <c r="Z207" s="35"/>
      <c r="AA207" s="35"/>
      <c r="AB207" s="35"/>
      <c r="AC207" s="35"/>
      <c r="AD207" s="35"/>
      <c r="AE207" s="35"/>
      <c r="AT207" s="14" t="s">
        <v>275</v>
      </c>
      <c r="AU207" s="14" t="s">
        <v>81</v>
      </c>
    </row>
    <row r="208" s="2" customFormat="1" ht="90" customHeight="1">
      <c r="A208" s="35"/>
      <c r="B208" s="36"/>
      <c r="C208" s="222" t="s">
        <v>345</v>
      </c>
      <c r="D208" s="222" t="s">
        <v>269</v>
      </c>
      <c r="E208" s="223" t="s">
        <v>376</v>
      </c>
      <c r="F208" s="224" t="s">
        <v>377</v>
      </c>
      <c r="G208" s="225" t="s">
        <v>302</v>
      </c>
      <c r="H208" s="226">
        <v>285.25299999999999</v>
      </c>
      <c r="I208" s="227"/>
      <c r="J208" s="228">
        <f>ROUND(I208*H208,2)</f>
        <v>0</v>
      </c>
      <c r="K208" s="224" t="s">
        <v>273</v>
      </c>
      <c r="L208" s="41"/>
      <c r="M208" s="229" t="s">
        <v>1</v>
      </c>
      <c r="N208" s="230" t="s">
        <v>38</v>
      </c>
      <c r="O208" s="88"/>
      <c r="P208" s="231">
        <f>O208*H208</f>
        <v>0</v>
      </c>
      <c r="Q208" s="231">
        <v>0</v>
      </c>
      <c r="R208" s="231">
        <f>Q208*H208</f>
        <v>0</v>
      </c>
      <c r="S208" s="231">
        <v>0</v>
      </c>
      <c r="T208" s="232">
        <f>S208*H208</f>
        <v>0</v>
      </c>
      <c r="U208" s="35"/>
      <c r="V208" s="35"/>
      <c r="W208" s="35"/>
      <c r="X208" s="35"/>
      <c r="Y208" s="35"/>
      <c r="Z208" s="35"/>
      <c r="AA208" s="35"/>
      <c r="AB208" s="35"/>
      <c r="AC208" s="35"/>
      <c r="AD208" s="35"/>
      <c r="AE208" s="35"/>
      <c r="AR208" s="233" t="s">
        <v>274</v>
      </c>
      <c r="AT208" s="233" t="s">
        <v>269</v>
      </c>
      <c r="AU208" s="233" t="s">
        <v>81</v>
      </c>
      <c r="AY208" s="14" t="s">
        <v>266</v>
      </c>
      <c r="BE208" s="234">
        <f>IF(N208="základní",J208,0)</f>
        <v>0</v>
      </c>
      <c r="BF208" s="234">
        <f>IF(N208="snížená",J208,0)</f>
        <v>0</v>
      </c>
      <c r="BG208" s="234">
        <f>IF(N208="zákl. přenesená",J208,0)</f>
        <v>0</v>
      </c>
      <c r="BH208" s="234">
        <f>IF(N208="sníž. přenesená",J208,0)</f>
        <v>0</v>
      </c>
      <c r="BI208" s="234">
        <f>IF(N208="nulová",J208,0)</f>
        <v>0</v>
      </c>
      <c r="BJ208" s="14" t="s">
        <v>81</v>
      </c>
      <c r="BK208" s="234">
        <f>ROUND(I208*H208,2)</f>
        <v>0</v>
      </c>
      <c r="BL208" s="14" t="s">
        <v>274</v>
      </c>
      <c r="BM208" s="233" t="s">
        <v>434</v>
      </c>
    </row>
    <row r="209" s="2" customFormat="1">
      <c r="A209" s="35"/>
      <c r="B209" s="36"/>
      <c r="C209" s="37"/>
      <c r="D209" s="235" t="s">
        <v>275</v>
      </c>
      <c r="E209" s="37"/>
      <c r="F209" s="236" t="s">
        <v>960</v>
      </c>
      <c r="G209" s="37"/>
      <c r="H209" s="37"/>
      <c r="I209" s="237"/>
      <c r="J209" s="37"/>
      <c r="K209" s="37"/>
      <c r="L209" s="41"/>
      <c r="M209" s="238"/>
      <c r="N209" s="239"/>
      <c r="O209" s="88"/>
      <c r="P209" s="88"/>
      <c r="Q209" s="88"/>
      <c r="R209" s="88"/>
      <c r="S209" s="88"/>
      <c r="T209" s="89"/>
      <c r="U209" s="35"/>
      <c r="V209" s="35"/>
      <c r="W209" s="35"/>
      <c r="X209" s="35"/>
      <c r="Y209" s="35"/>
      <c r="Z209" s="35"/>
      <c r="AA209" s="35"/>
      <c r="AB209" s="35"/>
      <c r="AC209" s="35"/>
      <c r="AD209" s="35"/>
      <c r="AE209" s="35"/>
      <c r="AT209" s="14" t="s">
        <v>275</v>
      </c>
      <c r="AU209" s="14" t="s">
        <v>81</v>
      </c>
    </row>
    <row r="210" s="2" customFormat="1" ht="114.9" customHeight="1">
      <c r="A210" s="35"/>
      <c r="B210" s="36"/>
      <c r="C210" s="222" t="s">
        <v>440</v>
      </c>
      <c r="D210" s="222" t="s">
        <v>269</v>
      </c>
      <c r="E210" s="223" t="s">
        <v>380</v>
      </c>
      <c r="F210" s="224" t="s">
        <v>381</v>
      </c>
      <c r="G210" s="225" t="s">
        <v>302</v>
      </c>
      <c r="H210" s="226">
        <v>285.25299999999999</v>
      </c>
      <c r="I210" s="227"/>
      <c r="J210" s="228">
        <f>ROUND(I210*H210,2)</f>
        <v>0</v>
      </c>
      <c r="K210" s="224" t="s">
        <v>273</v>
      </c>
      <c r="L210" s="41"/>
      <c r="M210" s="229" t="s">
        <v>1</v>
      </c>
      <c r="N210" s="230" t="s">
        <v>38</v>
      </c>
      <c r="O210" s="88"/>
      <c r="P210" s="231">
        <f>O210*H210</f>
        <v>0</v>
      </c>
      <c r="Q210" s="231">
        <v>0</v>
      </c>
      <c r="R210" s="231">
        <f>Q210*H210</f>
        <v>0</v>
      </c>
      <c r="S210" s="231">
        <v>0</v>
      </c>
      <c r="T210" s="232">
        <f>S210*H210</f>
        <v>0</v>
      </c>
      <c r="U210" s="35"/>
      <c r="V210" s="35"/>
      <c r="W210" s="35"/>
      <c r="X210" s="35"/>
      <c r="Y210" s="35"/>
      <c r="Z210" s="35"/>
      <c r="AA210" s="35"/>
      <c r="AB210" s="35"/>
      <c r="AC210" s="35"/>
      <c r="AD210" s="35"/>
      <c r="AE210" s="35"/>
      <c r="AR210" s="233" t="s">
        <v>274</v>
      </c>
      <c r="AT210" s="233" t="s">
        <v>269</v>
      </c>
      <c r="AU210" s="233" t="s">
        <v>81</v>
      </c>
      <c r="AY210" s="14" t="s">
        <v>266</v>
      </c>
      <c r="BE210" s="234">
        <f>IF(N210="základní",J210,0)</f>
        <v>0</v>
      </c>
      <c r="BF210" s="234">
        <f>IF(N210="snížená",J210,0)</f>
        <v>0</v>
      </c>
      <c r="BG210" s="234">
        <f>IF(N210="zákl. přenesená",J210,0)</f>
        <v>0</v>
      </c>
      <c r="BH210" s="234">
        <f>IF(N210="sníž. přenesená",J210,0)</f>
        <v>0</v>
      </c>
      <c r="BI210" s="234">
        <f>IF(N210="nulová",J210,0)</f>
        <v>0</v>
      </c>
      <c r="BJ210" s="14" t="s">
        <v>81</v>
      </c>
      <c r="BK210" s="234">
        <f>ROUND(I210*H210,2)</f>
        <v>0</v>
      </c>
      <c r="BL210" s="14" t="s">
        <v>274</v>
      </c>
      <c r="BM210" s="233" t="s">
        <v>438</v>
      </c>
    </row>
    <row r="211" s="2" customFormat="1">
      <c r="A211" s="35"/>
      <c r="B211" s="36"/>
      <c r="C211" s="37"/>
      <c r="D211" s="235" t="s">
        <v>275</v>
      </c>
      <c r="E211" s="37"/>
      <c r="F211" s="236" t="s">
        <v>961</v>
      </c>
      <c r="G211" s="37"/>
      <c r="H211" s="37"/>
      <c r="I211" s="237"/>
      <c r="J211" s="37"/>
      <c r="K211" s="37"/>
      <c r="L211" s="41"/>
      <c r="M211" s="238"/>
      <c r="N211" s="239"/>
      <c r="O211" s="88"/>
      <c r="P211" s="88"/>
      <c r="Q211" s="88"/>
      <c r="R211" s="88"/>
      <c r="S211" s="88"/>
      <c r="T211" s="89"/>
      <c r="U211" s="35"/>
      <c r="V211" s="35"/>
      <c r="W211" s="35"/>
      <c r="X211" s="35"/>
      <c r="Y211" s="35"/>
      <c r="Z211" s="35"/>
      <c r="AA211" s="35"/>
      <c r="AB211" s="35"/>
      <c r="AC211" s="35"/>
      <c r="AD211" s="35"/>
      <c r="AE211" s="35"/>
      <c r="AT211" s="14" t="s">
        <v>275</v>
      </c>
      <c r="AU211" s="14" t="s">
        <v>81</v>
      </c>
    </row>
    <row r="212" s="2" customFormat="1" ht="90" customHeight="1">
      <c r="A212" s="35"/>
      <c r="B212" s="36"/>
      <c r="C212" s="222" t="s">
        <v>350</v>
      </c>
      <c r="D212" s="222" t="s">
        <v>269</v>
      </c>
      <c r="E212" s="223" t="s">
        <v>376</v>
      </c>
      <c r="F212" s="224" t="s">
        <v>377</v>
      </c>
      <c r="G212" s="225" t="s">
        <v>302</v>
      </c>
      <c r="H212" s="226">
        <v>285.25299999999999</v>
      </c>
      <c r="I212" s="227"/>
      <c r="J212" s="228">
        <f>ROUND(I212*H212,2)</f>
        <v>0</v>
      </c>
      <c r="K212" s="224" t="s">
        <v>273</v>
      </c>
      <c r="L212" s="41"/>
      <c r="M212" s="229" t="s">
        <v>1</v>
      </c>
      <c r="N212" s="230" t="s">
        <v>38</v>
      </c>
      <c r="O212" s="88"/>
      <c r="P212" s="231">
        <f>O212*H212</f>
        <v>0</v>
      </c>
      <c r="Q212" s="231">
        <v>0</v>
      </c>
      <c r="R212" s="231">
        <f>Q212*H212</f>
        <v>0</v>
      </c>
      <c r="S212" s="231">
        <v>0</v>
      </c>
      <c r="T212" s="232">
        <f>S212*H212</f>
        <v>0</v>
      </c>
      <c r="U212" s="35"/>
      <c r="V212" s="35"/>
      <c r="W212" s="35"/>
      <c r="X212" s="35"/>
      <c r="Y212" s="35"/>
      <c r="Z212" s="35"/>
      <c r="AA212" s="35"/>
      <c r="AB212" s="35"/>
      <c r="AC212" s="35"/>
      <c r="AD212" s="35"/>
      <c r="AE212" s="35"/>
      <c r="AR212" s="233" t="s">
        <v>274</v>
      </c>
      <c r="AT212" s="233" t="s">
        <v>269</v>
      </c>
      <c r="AU212" s="233" t="s">
        <v>81</v>
      </c>
      <c r="AY212" s="14" t="s">
        <v>266</v>
      </c>
      <c r="BE212" s="234">
        <f>IF(N212="základní",J212,0)</f>
        <v>0</v>
      </c>
      <c r="BF212" s="234">
        <f>IF(N212="snížená",J212,0)</f>
        <v>0</v>
      </c>
      <c r="BG212" s="234">
        <f>IF(N212="zákl. přenesená",J212,0)</f>
        <v>0</v>
      </c>
      <c r="BH212" s="234">
        <f>IF(N212="sníž. přenesená",J212,0)</f>
        <v>0</v>
      </c>
      <c r="BI212" s="234">
        <f>IF(N212="nulová",J212,0)</f>
        <v>0</v>
      </c>
      <c r="BJ212" s="14" t="s">
        <v>81</v>
      </c>
      <c r="BK212" s="234">
        <f>ROUND(I212*H212,2)</f>
        <v>0</v>
      </c>
      <c r="BL212" s="14" t="s">
        <v>274</v>
      </c>
      <c r="BM212" s="233" t="s">
        <v>443</v>
      </c>
    </row>
    <row r="213" s="2" customFormat="1">
      <c r="A213" s="35"/>
      <c r="B213" s="36"/>
      <c r="C213" s="37"/>
      <c r="D213" s="235" t="s">
        <v>275</v>
      </c>
      <c r="E213" s="37"/>
      <c r="F213" s="236" t="s">
        <v>962</v>
      </c>
      <c r="G213" s="37"/>
      <c r="H213" s="37"/>
      <c r="I213" s="237"/>
      <c r="J213" s="37"/>
      <c r="K213" s="37"/>
      <c r="L213" s="41"/>
      <c r="M213" s="238"/>
      <c r="N213" s="239"/>
      <c r="O213" s="88"/>
      <c r="P213" s="88"/>
      <c r="Q213" s="88"/>
      <c r="R213" s="88"/>
      <c r="S213" s="88"/>
      <c r="T213" s="89"/>
      <c r="U213" s="35"/>
      <c r="V213" s="35"/>
      <c r="W213" s="35"/>
      <c r="X213" s="35"/>
      <c r="Y213" s="35"/>
      <c r="Z213" s="35"/>
      <c r="AA213" s="35"/>
      <c r="AB213" s="35"/>
      <c r="AC213" s="35"/>
      <c r="AD213" s="35"/>
      <c r="AE213" s="35"/>
      <c r="AT213" s="14" t="s">
        <v>275</v>
      </c>
      <c r="AU213" s="14" t="s">
        <v>81</v>
      </c>
    </row>
    <row r="214" s="2" customFormat="1" ht="114.9" customHeight="1">
      <c r="A214" s="35"/>
      <c r="B214" s="36"/>
      <c r="C214" s="222" t="s">
        <v>449</v>
      </c>
      <c r="D214" s="222" t="s">
        <v>269</v>
      </c>
      <c r="E214" s="223" t="s">
        <v>380</v>
      </c>
      <c r="F214" s="224" t="s">
        <v>381</v>
      </c>
      <c r="G214" s="225" t="s">
        <v>302</v>
      </c>
      <c r="H214" s="226">
        <v>285.25299999999999</v>
      </c>
      <c r="I214" s="227"/>
      <c r="J214" s="228">
        <f>ROUND(I214*H214,2)</f>
        <v>0</v>
      </c>
      <c r="K214" s="224" t="s">
        <v>273</v>
      </c>
      <c r="L214" s="41"/>
      <c r="M214" s="229" t="s">
        <v>1</v>
      </c>
      <c r="N214" s="230" t="s">
        <v>38</v>
      </c>
      <c r="O214" s="88"/>
      <c r="P214" s="231">
        <f>O214*H214</f>
        <v>0</v>
      </c>
      <c r="Q214" s="231">
        <v>0</v>
      </c>
      <c r="R214" s="231">
        <f>Q214*H214</f>
        <v>0</v>
      </c>
      <c r="S214" s="231">
        <v>0</v>
      </c>
      <c r="T214" s="232">
        <f>S214*H214</f>
        <v>0</v>
      </c>
      <c r="U214" s="35"/>
      <c r="V214" s="35"/>
      <c r="W214" s="35"/>
      <c r="X214" s="35"/>
      <c r="Y214" s="35"/>
      <c r="Z214" s="35"/>
      <c r="AA214" s="35"/>
      <c r="AB214" s="35"/>
      <c r="AC214" s="35"/>
      <c r="AD214" s="35"/>
      <c r="AE214" s="35"/>
      <c r="AR214" s="233" t="s">
        <v>274</v>
      </c>
      <c r="AT214" s="233" t="s">
        <v>269</v>
      </c>
      <c r="AU214" s="233" t="s">
        <v>81</v>
      </c>
      <c r="AY214" s="14" t="s">
        <v>266</v>
      </c>
      <c r="BE214" s="234">
        <f>IF(N214="základní",J214,0)</f>
        <v>0</v>
      </c>
      <c r="BF214" s="234">
        <f>IF(N214="snížená",J214,0)</f>
        <v>0</v>
      </c>
      <c r="BG214" s="234">
        <f>IF(N214="zákl. přenesená",J214,0)</f>
        <v>0</v>
      </c>
      <c r="BH214" s="234">
        <f>IF(N214="sníž. přenesená",J214,0)</f>
        <v>0</v>
      </c>
      <c r="BI214" s="234">
        <f>IF(N214="nulová",J214,0)</f>
        <v>0</v>
      </c>
      <c r="BJ214" s="14" t="s">
        <v>81</v>
      </c>
      <c r="BK214" s="234">
        <f>ROUND(I214*H214,2)</f>
        <v>0</v>
      </c>
      <c r="BL214" s="14" t="s">
        <v>274</v>
      </c>
      <c r="BM214" s="233" t="s">
        <v>447</v>
      </c>
    </row>
    <row r="215" s="2" customFormat="1">
      <c r="A215" s="35"/>
      <c r="B215" s="36"/>
      <c r="C215" s="37"/>
      <c r="D215" s="235" t="s">
        <v>275</v>
      </c>
      <c r="E215" s="37"/>
      <c r="F215" s="236" t="s">
        <v>963</v>
      </c>
      <c r="G215" s="37"/>
      <c r="H215" s="37"/>
      <c r="I215" s="237"/>
      <c r="J215" s="37"/>
      <c r="K215" s="37"/>
      <c r="L215" s="41"/>
      <c r="M215" s="238"/>
      <c r="N215" s="239"/>
      <c r="O215" s="88"/>
      <c r="P215" s="88"/>
      <c r="Q215" s="88"/>
      <c r="R215" s="88"/>
      <c r="S215" s="88"/>
      <c r="T215" s="89"/>
      <c r="U215" s="35"/>
      <c r="V215" s="35"/>
      <c r="W215" s="35"/>
      <c r="X215" s="35"/>
      <c r="Y215" s="35"/>
      <c r="Z215" s="35"/>
      <c r="AA215" s="35"/>
      <c r="AB215" s="35"/>
      <c r="AC215" s="35"/>
      <c r="AD215" s="35"/>
      <c r="AE215" s="35"/>
      <c r="AT215" s="14" t="s">
        <v>275</v>
      </c>
      <c r="AU215" s="14" t="s">
        <v>81</v>
      </c>
    </row>
    <row r="216" s="2" customFormat="1" ht="114.9" customHeight="1">
      <c r="A216" s="35"/>
      <c r="B216" s="36"/>
      <c r="C216" s="222" t="s">
        <v>354</v>
      </c>
      <c r="D216" s="222" t="s">
        <v>269</v>
      </c>
      <c r="E216" s="223" t="s">
        <v>472</v>
      </c>
      <c r="F216" s="224" t="s">
        <v>473</v>
      </c>
      <c r="G216" s="225" t="s">
        <v>474</v>
      </c>
      <c r="H216" s="226">
        <v>112</v>
      </c>
      <c r="I216" s="227"/>
      <c r="J216" s="228">
        <f>ROUND(I216*H216,2)</f>
        <v>0</v>
      </c>
      <c r="K216" s="224" t="s">
        <v>273</v>
      </c>
      <c r="L216" s="41"/>
      <c r="M216" s="229" t="s">
        <v>1</v>
      </c>
      <c r="N216" s="230" t="s">
        <v>38</v>
      </c>
      <c r="O216" s="88"/>
      <c r="P216" s="231">
        <f>O216*H216</f>
        <v>0</v>
      </c>
      <c r="Q216" s="231">
        <v>0</v>
      </c>
      <c r="R216" s="231">
        <f>Q216*H216</f>
        <v>0</v>
      </c>
      <c r="S216" s="231">
        <v>0</v>
      </c>
      <c r="T216" s="232">
        <f>S216*H216</f>
        <v>0</v>
      </c>
      <c r="U216" s="35"/>
      <c r="V216" s="35"/>
      <c r="W216" s="35"/>
      <c r="X216" s="35"/>
      <c r="Y216" s="35"/>
      <c r="Z216" s="35"/>
      <c r="AA216" s="35"/>
      <c r="AB216" s="35"/>
      <c r="AC216" s="35"/>
      <c r="AD216" s="35"/>
      <c r="AE216" s="35"/>
      <c r="AR216" s="233" t="s">
        <v>274</v>
      </c>
      <c r="AT216" s="233" t="s">
        <v>269</v>
      </c>
      <c r="AU216" s="233" t="s">
        <v>81</v>
      </c>
      <c r="AY216" s="14" t="s">
        <v>266</v>
      </c>
      <c r="BE216" s="234">
        <f>IF(N216="základní",J216,0)</f>
        <v>0</v>
      </c>
      <c r="BF216" s="234">
        <f>IF(N216="snížená",J216,0)</f>
        <v>0</v>
      </c>
      <c r="BG216" s="234">
        <f>IF(N216="zákl. přenesená",J216,0)</f>
        <v>0</v>
      </c>
      <c r="BH216" s="234">
        <f>IF(N216="sníž. přenesená",J216,0)</f>
        <v>0</v>
      </c>
      <c r="BI216" s="234">
        <f>IF(N216="nulová",J216,0)</f>
        <v>0</v>
      </c>
      <c r="BJ216" s="14" t="s">
        <v>81</v>
      </c>
      <c r="BK216" s="234">
        <f>ROUND(I216*H216,2)</f>
        <v>0</v>
      </c>
      <c r="BL216" s="14" t="s">
        <v>274</v>
      </c>
      <c r="BM216" s="233" t="s">
        <v>452</v>
      </c>
    </row>
    <row r="217" s="2" customFormat="1">
      <c r="A217" s="35"/>
      <c r="B217" s="36"/>
      <c r="C217" s="37"/>
      <c r="D217" s="235" t="s">
        <v>275</v>
      </c>
      <c r="E217" s="37"/>
      <c r="F217" s="236" t="s">
        <v>964</v>
      </c>
      <c r="G217" s="37"/>
      <c r="H217" s="37"/>
      <c r="I217" s="237"/>
      <c r="J217" s="37"/>
      <c r="K217" s="37"/>
      <c r="L217" s="41"/>
      <c r="M217" s="238"/>
      <c r="N217" s="239"/>
      <c r="O217" s="88"/>
      <c r="P217" s="88"/>
      <c r="Q217" s="88"/>
      <c r="R217" s="88"/>
      <c r="S217" s="88"/>
      <c r="T217" s="89"/>
      <c r="U217" s="35"/>
      <c r="V217" s="35"/>
      <c r="W217" s="35"/>
      <c r="X217" s="35"/>
      <c r="Y217" s="35"/>
      <c r="Z217" s="35"/>
      <c r="AA217" s="35"/>
      <c r="AB217" s="35"/>
      <c r="AC217" s="35"/>
      <c r="AD217" s="35"/>
      <c r="AE217" s="35"/>
      <c r="AT217" s="14" t="s">
        <v>275</v>
      </c>
      <c r="AU217" s="14" t="s">
        <v>81</v>
      </c>
    </row>
    <row r="218" s="2" customFormat="1" ht="142.2" customHeight="1">
      <c r="A218" s="35"/>
      <c r="B218" s="36"/>
      <c r="C218" s="222" t="s">
        <v>458</v>
      </c>
      <c r="D218" s="222" t="s">
        <v>269</v>
      </c>
      <c r="E218" s="223" t="s">
        <v>965</v>
      </c>
      <c r="F218" s="224" t="s">
        <v>966</v>
      </c>
      <c r="G218" s="225" t="s">
        <v>474</v>
      </c>
      <c r="H218" s="226">
        <v>34</v>
      </c>
      <c r="I218" s="227"/>
      <c r="J218" s="228">
        <f>ROUND(I218*H218,2)</f>
        <v>0</v>
      </c>
      <c r="K218" s="224" t="s">
        <v>273</v>
      </c>
      <c r="L218" s="41"/>
      <c r="M218" s="229" t="s">
        <v>1</v>
      </c>
      <c r="N218" s="230" t="s">
        <v>38</v>
      </c>
      <c r="O218" s="88"/>
      <c r="P218" s="231">
        <f>O218*H218</f>
        <v>0</v>
      </c>
      <c r="Q218" s="231">
        <v>0</v>
      </c>
      <c r="R218" s="231">
        <f>Q218*H218</f>
        <v>0</v>
      </c>
      <c r="S218" s="231">
        <v>0</v>
      </c>
      <c r="T218" s="232">
        <f>S218*H218</f>
        <v>0</v>
      </c>
      <c r="U218" s="35"/>
      <c r="V218" s="35"/>
      <c r="W218" s="35"/>
      <c r="X218" s="35"/>
      <c r="Y218" s="35"/>
      <c r="Z218" s="35"/>
      <c r="AA218" s="35"/>
      <c r="AB218" s="35"/>
      <c r="AC218" s="35"/>
      <c r="AD218" s="35"/>
      <c r="AE218" s="35"/>
      <c r="AR218" s="233" t="s">
        <v>274</v>
      </c>
      <c r="AT218" s="233" t="s">
        <v>269</v>
      </c>
      <c r="AU218" s="233" t="s">
        <v>81</v>
      </c>
      <c r="AY218" s="14" t="s">
        <v>266</v>
      </c>
      <c r="BE218" s="234">
        <f>IF(N218="základní",J218,0)</f>
        <v>0</v>
      </c>
      <c r="BF218" s="234">
        <f>IF(N218="snížená",J218,0)</f>
        <v>0</v>
      </c>
      <c r="BG218" s="234">
        <f>IF(N218="zákl. přenesená",J218,0)</f>
        <v>0</v>
      </c>
      <c r="BH218" s="234">
        <f>IF(N218="sníž. přenesená",J218,0)</f>
        <v>0</v>
      </c>
      <c r="BI218" s="234">
        <f>IF(N218="nulová",J218,0)</f>
        <v>0</v>
      </c>
      <c r="BJ218" s="14" t="s">
        <v>81</v>
      </c>
      <c r="BK218" s="234">
        <f>ROUND(I218*H218,2)</f>
        <v>0</v>
      </c>
      <c r="BL218" s="14" t="s">
        <v>274</v>
      </c>
      <c r="BM218" s="233" t="s">
        <v>456</v>
      </c>
    </row>
    <row r="219" s="2" customFormat="1">
      <c r="A219" s="35"/>
      <c r="B219" s="36"/>
      <c r="C219" s="37"/>
      <c r="D219" s="235" t="s">
        <v>275</v>
      </c>
      <c r="E219" s="37"/>
      <c r="F219" s="236" t="s">
        <v>967</v>
      </c>
      <c r="G219" s="37"/>
      <c r="H219" s="37"/>
      <c r="I219" s="237"/>
      <c r="J219" s="37"/>
      <c r="K219" s="37"/>
      <c r="L219" s="41"/>
      <c r="M219" s="238"/>
      <c r="N219" s="239"/>
      <c r="O219" s="88"/>
      <c r="P219" s="88"/>
      <c r="Q219" s="88"/>
      <c r="R219" s="88"/>
      <c r="S219" s="88"/>
      <c r="T219" s="89"/>
      <c r="U219" s="35"/>
      <c r="V219" s="35"/>
      <c r="W219" s="35"/>
      <c r="X219" s="35"/>
      <c r="Y219" s="35"/>
      <c r="Z219" s="35"/>
      <c r="AA219" s="35"/>
      <c r="AB219" s="35"/>
      <c r="AC219" s="35"/>
      <c r="AD219" s="35"/>
      <c r="AE219" s="35"/>
      <c r="AT219" s="14" t="s">
        <v>275</v>
      </c>
      <c r="AU219" s="14" t="s">
        <v>81</v>
      </c>
    </row>
    <row r="220" s="2" customFormat="1" ht="90" customHeight="1">
      <c r="A220" s="35"/>
      <c r="B220" s="36"/>
      <c r="C220" s="222" t="s">
        <v>359</v>
      </c>
      <c r="D220" s="222" t="s">
        <v>269</v>
      </c>
      <c r="E220" s="223" t="s">
        <v>478</v>
      </c>
      <c r="F220" s="224" t="s">
        <v>479</v>
      </c>
      <c r="G220" s="225" t="s">
        <v>474</v>
      </c>
      <c r="H220" s="226">
        <v>36</v>
      </c>
      <c r="I220" s="227"/>
      <c r="J220" s="228">
        <f>ROUND(I220*H220,2)</f>
        <v>0</v>
      </c>
      <c r="K220" s="224" t="s">
        <v>273</v>
      </c>
      <c r="L220" s="41"/>
      <c r="M220" s="229" t="s">
        <v>1</v>
      </c>
      <c r="N220" s="230" t="s">
        <v>38</v>
      </c>
      <c r="O220" s="88"/>
      <c r="P220" s="231">
        <f>O220*H220</f>
        <v>0</v>
      </c>
      <c r="Q220" s="231">
        <v>0</v>
      </c>
      <c r="R220" s="231">
        <f>Q220*H220</f>
        <v>0</v>
      </c>
      <c r="S220" s="231">
        <v>0</v>
      </c>
      <c r="T220" s="232">
        <f>S220*H220</f>
        <v>0</v>
      </c>
      <c r="U220" s="35"/>
      <c r="V220" s="35"/>
      <c r="W220" s="35"/>
      <c r="X220" s="35"/>
      <c r="Y220" s="35"/>
      <c r="Z220" s="35"/>
      <c r="AA220" s="35"/>
      <c r="AB220" s="35"/>
      <c r="AC220" s="35"/>
      <c r="AD220" s="35"/>
      <c r="AE220" s="35"/>
      <c r="AR220" s="233" t="s">
        <v>274</v>
      </c>
      <c r="AT220" s="233" t="s">
        <v>269</v>
      </c>
      <c r="AU220" s="233" t="s">
        <v>81</v>
      </c>
      <c r="AY220" s="14" t="s">
        <v>266</v>
      </c>
      <c r="BE220" s="234">
        <f>IF(N220="základní",J220,0)</f>
        <v>0</v>
      </c>
      <c r="BF220" s="234">
        <f>IF(N220="snížená",J220,0)</f>
        <v>0</v>
      </c>
      <c r="BG220" s="234">
        <f>IF(N220="zákl. přenesená",J220,0)</f>
        <v>0</v>
      </c>
      <c r="BH220" s="234">
        <f>IF(N220="sníž. přenesená",J220,0)</f>
        <v>0</v>
      </c>
      <c r="BI220" s="234">
        <f>IF(N220="nulová",J220,0)</f>
        <v>0</v>
      </c>
      <c r="BJ220" s="14" t="s">
        <v>81</v>
      </c>
      <c r="BK220" s="234">
        <f>ROUND(I220*H220,2)</f>
        <v>0</v>
      </c>
      <c r="BL220" s="14" t="s">
        <v>274</v>
      </c>
      <c r="BM220" s="233" t="s">
        <v>461</v>
      </c>
    </row>
    <row r="221" s="2" customFormat="1">
      <c r="A221" s="35"/>
      <c r="B221" s="36"/>
      <c r="C221" s="37"/>
      <c r="D221" s="235" t="s">
        <v>275</v>
      </c>
      <c r="E221" s="37"/>
      <c r="F221" s="236" t="s">
        <v>968</v>
      </c>
      <c r="G221" s="37"/>
      <c r="H221" s="37"/>
      <c r="I221" s="237"/>
      <c r="J221" s="37"/>
      <c r="K221" s="37"/>
      <c r="L221" s="41"/>
      <c r="M221" s="238"/>
      <c r="N221" s="239"/>
      <c r="O221" s="88"/>
      <c r="P221" s="88"/>
      <c r="Q221" s="88"/>
      <c r="R221" s="88"/>
      <c r="S221" s="88"/>
      <c r="T221" s="89"/>
      <c r="U221" s="35"/>
      <c r="V221" s="35"/>
      <c r="W221" s="35"/>
      <c r="X221" s="35"/>
      <c r="Y221" s="35"/>
      <c r="Z221" s="35"/>
      <c r="AA221" s="35"/>
      <c r="AB221" s="35"/>
      <c r="AC221" s="35"/>
      <c r="AD221" s="35"/>
      <c r="AE221" s="35"/>
      <c r="AT221" s="14" t="s">
        <v>275</v>
      </c>
      <c r="AU221" s="14" t="s">
        <v>81</v>
      </c>
    </row>
    <row r="222" s="2" customFormat="1" ht="90" customHeight="1">
      <c r="A222" s="35"/>
      <c r="B222" s="36"/>
      <c r="C222" s="222" t="s">
        <v>467</v>
      </c>
      <c r="D222" s="222" t="s">
        <v>269</v>
      </c>
      <c r="E222" s="223" t="s">
        <v>482</v>
      </c>
      <c r="F222" s="224" t="s">
        <v>483</v>
      </c>
      <c r="G222" s="225" t="s">
        <v>279</v>
      </c>
      <c r="H222" s="226">
        <v>6950</v>
      </c>
      <c r="I222" s="227"/>
      <c r="J222" s="228">
        <f>ROUND(I222*H222,2)</f>
        <v>0</v>
      </c>
      <c r="K222" s="224" t="s">
        <v>273</v>
      </c>
      <c r="L222" s="41"/>
      <c r="M222" s="229" t="s">
        <v>1</v>
      </c>
      <c r="N222" s="230" t="s">
        <v>38</v>
      </c>
      <c r="O222" s="88"/>
      <c r="P222" s="231">
        <f>O222*H222</f>
        <v>0</v>
      </c>
      <c r="Q222" s="231">
        <v>0</v>
      </c>
      <c r="R222" s="231">
        <f>Q222*H222</f>
        <v>0</v>
      </c>
      <c r="S222" s="231">
        <v>0</v>
      </c>
      <c r="T222" s="232">
        <f>S222*H222</f>
        <v>0</v>
      </c>
      <c r="U222" s="35"/>
      <c r="V222" s="35"/>
      <c r="W222" s="35"/>
      <c r="X222" s="35"/>
      <c r="Y222" s="35"/>
      <c r="Z222" s="35"/>
      <c r="AA222" s="35"/>
      <c r="AB222" s="35"/>
      <c r="AC222" s="35"/>
      <c r="AD222" s="35"/>
      <c r="AE222" s="35"/>
      <c r="AR222" s="233" t="s">
        <v>274</v>
      </c>
      <c r="AT222" s="233" t="s">
        <v>269</v>
      </c>
      <c r="AU222" s="233" t="s">
        <v>81</v>
      </c>
      <c r="AY222" s="14" t="s">
        <v>266</v>
      </c>
      <c r="BE222" s="234">
        <f>IF(N222="základní",J222,0)</f>
        <v>0</v>
      </c>
      <c r="BF222" s="234">
        <f>IF(N222="snížená",J222,0)</f>
        <v>0</v>
      </c>
      <c r="BG222" s="234">
        <f>IF(N222="zákl. přenesená",J222,0)</f>
        <v>0</v>
      </c>
      <c r="BH222" s="234">
        <f>IF(N222="sníž. přenesená",J222,0)</f>
        <v>0</v>
      </c>
      <c r="BI222" s="234">
        <f>IF(N222="nulová",J222,0)</f>
        <v>0</v>
      </c>
      <c r="BJ222" s="14" t="s">
        <v>81</v>
      </c>
      <c r="BK222" s="234">
        <f>ROUND(I222*H222,2)</f>
        <v>0</v>
      </c>
      <c r="BL222" s="14" t="s">
        <v>274</v>
      </c>
      <c r="BM222" s="233" t="s">
        <v>465</v>
      </c>
    </row>
    <row r="223" s="2" customFormat="1">
      <c r="A223" s="35"/>
      <c r="B223" s="36"/>
      <c r="C223" s="37"/>
      <c r="D223" s="235" t="s">
        <v>275</v>
      </c>
      <c r="E223" s="37"/>
      <c r="F223" s="236" t="s">
        <v>969</v>
      </c>
      <c r="G223" s="37"/>
      <c r="H223" s="37"/>
      <c r="I223" s="237"/>
      <c r="J223" s="37"/>
      <c r="K223" s="37"/>
      <c r="L223" s="41"/>
      <c r="M223" s="238"/>
      <c r="N223" s="239"/>
      <c r="O223" s="88"/>
      <c r="P223" s="88"/>
      <c r="Q223" s="88"/>
      <c r="R223" s="88"/>
      <c r="S223" s="88"/>
      <c r="T223" s="89"/>
      <c r="U223" s="35"/>
      <c r="V223" s="35"/>
      <c r="W223" s="35"/>
      <c r="X223" s="35"/>
      <c r="Y223" s="35"/>
      <c r="Z223" s="35"/>
      <c r="AA223" s="35"/>
      <c r="AB223" s="35"/>
      <c r="AC223" s="35"/>
      <c r="AD223" s="35"/>
      <c r="AE223" s="35"/>
      <c r="AT223" s="14" t="s">
        <v>275</v>
      </c>
      <c r="AU223" s="14" t="s">
        <v>81</v>
      </c>
    </row>
    <row r="224" s="2" customFormat="1" ht="90" customHeight="1">
      <c r="A224" s="35"/>
      <c r="B224" s="36"/>
      <c r="C224" s="222" t="s">
        <v>363</v>
      </c>
      <c r="D224" s="222" t="s">
        <v>269</v>
      </c>
      <c r="E224" s="223" t="s">
        <v>487</v>
      </c>
      <c r="F224" s="224" t="s">
        <v>488</v>
      </c>
      <c r="G224" s="225" t="s">
        <v>279</v>
      </c>
      <c r="H224" s="226">
        <v>6950</v>
      </c>
      <c r="I224" s="227"/>
      <c r="J224" s="228">
        <f>ROUND(I224*H224,2)</f>
        <v>0</v>
      </c>
      <c r="K224" s="224" t="s">
        <v>273</v>
      </c>
      <c r="L224" s="41"/>
      <c r="M224" s="229" t="s">
        <v>1</v>
      </c>
      <c r="N224" s="230" t="s">
        <v>38</v>
      </c>
      <c r="O224" s="88"/>
      <c r="P224" s="231">
        <f>O224*H224</f>
        <v>0</v>
      </c>
      <c r="Q224" s="231">
        <v>0</v>
      </c>
      <c r="R224" s="231">
        <f>Q224*H224</f>
        <v>0</v>
      </c>
      <c r="S224" s="231">
        <v>0</v>
      </c>
      <c r="T224" s="232">
        <f>S224*H224</f>
        <v>0</v>
      </c>
      <c r="U224" s="35"/>
      <c r="V224" s="35"/>
      <c r="W224" s="35"/>
      <c r="X224" s="35"/>
      <c r="Y224" s="35"/>
      <c r="Z224" s="35"/>
      <c r="AA224" s="35"/>
      <c r="AB224" s="35"/>
      <c r="AC224" s="35"/>
      <c r="AD224" s="35"/>
      <c r="AE224" s="35"/>
      <c r="AR224" s="233" t="s">
        <v>274</v>
      </c>
      <c r="AT224" s="233" t="s">
        <v>269</v>
      </c>
      <c r="AU224" s="233" t="s">
        <v>81</v>
      </c>
      <c r="AY224" s="14" t="s">
        <v>266</v>
      </c>
      <c r="BE224" s="234">
        <f>IF(N224="základní",J224,0)</f>
        <v>0</v>
      </c>
      <c r="BF224" s="234">
        <f>IF(N224="snížená",J224,0)</f>
        <v>0</v>
      </c>
      <c r="BG224" s="234">
        <f>IF(N224="zákl. přenesená",J224,0)</f>
        <v>0</v>
      </c>
      <c r="BH224" s="234">
        <f>IF(N224="sníž. přenesená",J224,0)</f>
        <v>0</v>
      </c>
      <c r="BI224" s="234">
        <f>IF(N224="nulová",J224,0)</f>
        <v>0</v>
      </c>
      <c r="BJ224" s="14" t="s">
        <v>81</v>
      </c>
      <c r="BK224" s="234">
        <f>ROUND(I224*H224,2)</f>
        <v>0</v>
      </c>
      <c r="BL224" s="14" t="s">
        <v>274</v>
      </c>
      <c r="BM224" s="233" t="s">
        <v>470</v>
      </c>
    </row>
    <row r="225" s="2" customFormat="1">
      <c r="A225" s="35"/>
      <c r="B225" s="36"/>
      <c r="C225" s="37"/>
      <c r="D225" s="235" t="s">
        <v>275</v>
      </c>
      <c r="E225" s="37"/>
      <c r="F225" s="236" t="s">
        <v>969</v>
      </c>
      <c r="G225" s="37"/>
      <c r="H225" s="37"/>
      <c r="I225" s="237"/>
      <c r="J225" s="37"/>
      <c r="K225" s="37"/>
      <c r="L225" s="41"/>
      <c r="M225" s="238"/>
      <c r="N225" s="239"/>
      <c r="O225" s="88"/>
      <c r="P225" s="88"/>
      <c r="Q225" s="88"/>
      <c r="R225" s="88"/>
      <c r="S225" s="88"/>
      <c r="T225" s="89"/>
      <c r="U225" s="35"/>
      <c r="V225" s="35"/>
      <c r="W225" s="35"/>
      <c r="X225" s="35"/>
      <c r="Y225" s="35"/>
      <c r="Z225" s="35"/>
      <c r="AA225" s="35"/>
      <c r="AB225" s="35"/>
      <c r="AC225" s="35"/>
      <c r="AD225" s="35"/>
      <c r="AE225" s="35"/>
      <c r="AT225" s="14" t="s">
        <v>275</v>
      </c>
      <c r="AU225" s="14" t="s">
        <v>81</v>
      </c>
    </row>
    <row r="226" s="2" customFormat="1" ht="55.5" customHeight="1">
      <c r="A226" s="35"/>
      <c r="B226" s="36"/>
      <c r="C226" s="222" t="s">
        <v>477</v>
      </c>
      <c r="D226" s="222" t="s">
        <v>269</v>
      </c>
      <c r="E226" s="223" t="s">
        <v>539</v>
      </c>
      <c r="F226" s="224" t="s">
        <v>540</v>
      </c>
      <c r="G226" s="225" t="s">
        <v>272</v>
      </c>
      <c r="H226" s="226">
        <v>196</v>
      </c>
      <c r="I226" s="227"/>
      <c r="J226" s="228">
        <f>ROUND(I226*H226,2)</f>
        <v>0</v>
      </c>
      <c r="K226" s="224" t="s">
        <v>273</v>
      </c>
      <c r="L226" s="41"/>
      <c r="M226" s="229" t="s">
        <v>1</v>
      </c>
      <c r="N226" s="230" t="s">
        <v>38</v>
      </c>
      <c r="O226" s="88"/>
      <c r="P226" s="231">
        <f>O226*H226</f>
        <v>0</v>
      </c>
      <c r="Q226" s="231">
        <v>0</v>
      </c>
      <c r="R226" s="231">
        <f>Q226*H226</f>
        <v>0</v>
      </c>
      <c r="S226" s="231">
        <v>0</v>
      </c>
      <c r="T226" s="232">
        <f>S226*H226</f>
        <v>0</v>
      </c>
      <c r="U226" s="35"/>
      <c r="V226" s="35"/>
      <c r="W226" s="35"/>
      <c r="X226" s="35"/>
      <c r="Y226" s="35"/>
      <c r="Z226" s="35"/>
      <c r="AA226" s="35"/>
      <c r="AB226" s="35"/>
      <c r="AC226" s="35"/>
      <c r="AD226" s="35"/>
      <c r="AE226" s="35"/>
      <c r="AR226" s="233" t="s">
        <v>274</v>
      </c>
      <c r="AT226" s="233" t="s">
        <v>269</v>
      </c>
      <c r="AU226" s="233" t="s">
        <v>81</v>
      </c>
      <c r="AY226" s="14" t="s">
        <v>266</v>
      </c>
      <c r="BE226" s="234">
        <f>IF(N226="základní",J226,0)</f>
        <v>0</v>
      </c>
      <c r="BF226" s="234">
        <f>IF(N226="snížená",J226,0)</f>
        <v>0</v>
      </c>
      <c r="BG226" s="234">
        <f>IF(N226="zákl. přenesená",J226,0)</f>
        <v>0</v>
      </c>
      <c r="BH226" s="234">
        <f>IF(N226="sníž. přenesená",J226,0)</f>
        <v>0</v>
      </c>
      <c r="BI226" s="234">
        <f>IF(N226="nulová",J226,0)</f>
        <v>0</v>
      </c>
      <c r="BJ226" s="14" t="s">
        <v>81</v>
      </c>
      <c r="BK226" s="234">
        <f>ROUND(I226*H226,2)</f>
        <v>0</v>
      </c>
      <c r="BL226" s="14" t="s">
        <v>274</v>
      </c>
      <c r="BM226" s="233" t="s">
        <v>475</v>
      </c>
    </row>
    <row r="227" s="2" customFormat="1">
      <c r="A227" s="35"/>
      <c r="B227" s="36"/>
      <c r="C227" s="37"/>
      <c r="D227" s="235" t="s">
        <v>275</v>
      </c>
      <c r="E227" s="37"/>
      <c r="F227" s="236" t="s">
        <v>970</v>
      </c>
      <c r="G227" s="37"/>
      <c r="H227" s="37"/>
      <c r="I227" s="237"/>
      <c r="J227" s="37"/>
      <c r="K227" s="37"/>
      <c r="L227" s="41"/>
      <c r="M227" s="238"/>
      <c r="N227" s="239"/>
      <c r="O227" s="88"/>
      <c r="P227" s="88"/>
      <c r="Q227" s="88"/>
      <c r="R227" s="88"/>
      <c r="S227" s="88"/>
      <c r="T227" s="89"/>
      <c r="U227" s="35"/>
      <c r="V227" s="35"/>
      <c r="W227" s="35"/>
      <c r="X227" s="35"/>
      <c r="Y227" s="35"/>
      <c r="Z227" s="35"/>
      <c r="AA227" s="35"/>
      <c r="AB227" s="35"/>
      <c r="AC227" s="35"/>
      <c r="AD227" s="35"/>
      <c r="AE227" s="35"/>
      <c r="AT227" s="14" t="s">
        <v>275</v>
      </c>
      <c r="AU227" s="14" t="s">
        <v>81</v>
      </c>
    </row>
    <row r="228" s="2" customFormat="1" ht="24.15" customHeight="1">
      <c r="A228" s="35"/>
      <c r="B228" s="36"/>
      <c r="C228" s="222" t="s">
        <v>368</v>
      </c>
      <c r="D228" s="222" t="s">
        <v>269</v>
      </c>
      <c r="E228" s="223" t="s">
        <v>544</v>
      </c>
      <c r="F228" s="224" t="s">
        <v>545</v>
      </c>
      <c r="G228" s="225" t="s">
        <v>272</v>
      </c>
      <c r="H228" s="226">
        <v>196</v>
      </c>
      <c r="I228" s="227"/>
      <c r="J228" s="228">
        <f>ROUND(I228*H228,2)</f>
        <v>0</v>
      </c>
      <c r="K228" s="224" t="s">
        <v>273</v>
      </c>
      <c r="L228" s="41"/>
      <c r="M228" s="229" t="s">
        <v>1</v>
      </c>
      <c r="N228" s="230" t="s">
        <v>38</v>
      </c>
      <c r="O228" s="88"/>
      <c r="P228" s="231">
        <f>O228*H228</f>
        <v>0</v>
      </c>
      <c r="Q228" s="231">
        <v>0</v>
      </c>
      <c r="R228" s="231">
        <f>Q228*H228</f>
        <v>0</v>
      </c>
      <c r="S228" s="231">
        <v>0</v>
      </c>
      <c r="T228" s="232">
        <f>S228*H228</f>
        <v>0</v>
      </c>
      <c r="U228" s="35"/>
      <c r="V228" s="35"/>
      <c r="W228" s="35"/>
      <c r="X228" s="35"/>
      <c r="Y228" s="35"/>
      <c r="Z228" s="35"/>
      <c r="AA228" s="35"/>
      <c r="AB228" s="35"/>
      <c r="AC228" s="35"/>
      <c r="AD228" s="35"/>
      <c r="AE228" s="35"/>
      <c r="AR228" s="233" t="s">
        <v>274</v>
      </c>
      <c r="AT228" s="233" t="s">
        <v>269</v>
      </c>
      <c r="AU228" s="233" t="s">
        <v>81</v>
      </c>
      <c r="AY228" s="14" t="s">
        <v>266</v>
      </c>
      <c r="BE228" s="234">
        <f>IF(N228="základní",J228,0)</f>
        <v>0</v>
      </c>
      <c r="BF228" s="234">
        <f>IF(N228="snížená",J228,0)</f>
        <v>0</v>
      </c>
      <c r="BG228" s="234">
        <f>IF(N228="zákl. přenesená",J228,0)</f>
        <v>0</v>
      </c>
      <c r="BH228" s="234">
        <f>IF(N228="sníž. přenesená",J228,0)</f>
        <v>0</v>
      </c>
      <c r="BI228" s="234">
        <f>IF(N228="nulová",J228,0)</f>
        <v>0</v>
      </c>
      <c r="BJ228" s="14" t="s">
        <v>81</v>
      </c>
      <c r="BK228" s="234">
        <f>ROUND(I228*H228,2)</f>
        <v>0</v>
      </c>
      <c r="BL228" s="14" t="s">
        <v>274</v>
      </c>
      <c r="BM228" s="233" t="s">
        <v>480</v>
      </c>
    </row>
    <row r="229" s="2" customFormat="1">
      <c r="A229" s="35"/>
      <c r="B229" s="36"/>
      <c r="C229" s="37"/>
      <c r="D229" s="235" t="s">
        <v>275</v>
      </c>
      <c r="E229" s="37"/>
      <c r="F229" s="236" t="s">
        <v>970</v>
      </c>
      <c r="G229" s="37"/>
      <c r="H229" s="37"/>
      <c r="I229" s="237"/>
      <c r="J229" s="37"/>
      <c r="K229" s="37"/>
      <c r="L229" s="41"/>
      <c r="M229" s="238"/>
      <c r="N229" s="239"/>
      <c r="O229" s="88"/>
      <c r="P229" s="88"/>
      <c r="Q229" s="88"/>
      <c r="R229" s="88"/>
      <c r="S229" s="88"/>
      <c r="T229" s="89"/>
      <c r="U229" s="35"/>
      <c r="V229" s="35"/>
      <c r="W229" s="35"/>
      <c r="X229" s="35"/>
      <c r="Y229" s="35"/>
      <c r="Z229" s="35"/>
      <c r="AA229" s="35"/>
      <c r="AB229" s="35"/>
      <c r="AC229" s="35"/>
      <c r="AD229" s="35"/>
      <c r="AE229" s="35"/>
      <c r="AT229" s="14" t="s">
        <v>275</v>
      </c>
      <c r="AU229" s="14" t="s">
        <v>81</v>
      </c>
    </row>
    <row r="230" s="2" customFormat="1" ht="16.5" customHeight="1">
      <c r="A230" s="35"/>
      <c r="B230" s="36"/>
      <c r="C230" s="222" t="s">
        <v>486</v>
      </c>
      <c r="D230" s="222" t="s">
        <v>269</v>
      </c>
      <c r="E230" s="223" t="s">
        <v>699</v>
      </c>
      <c r="F230" s="224" t="s">
        <v>700</v>
      </c>
      <c r="G230" s="225" t="s">
        <v>272</v>
      </c>
      <c r="H230" s="226">
        <v>24</v>
      </c>
      <c r="I230" s="227"/>
      <c r="J230" s="228">
        <f>ROUND(I230*H230,2)</f>
        <v>0</v>
      </c>
      <c r="K230" s="224" t="s">
        <v>273</v>
      </c>
      <c r="L230" s="41"/>
      <c r="M230" s="229" t="s">
        <v>1</v>
      </c>
      <c r="N230" s="230" t="s">
        <v>38</v>
      </c>
      <c r="O230" s="88"/>
      <c r="P230" s="231">
        <f>O230*H230</f>
        <v>0</v>
      </c>
      <c r="Q230" s="231">
        <v>0</v>
      </c>
      <c r="R230" s="231">
        <f>Q230*H230</f>
        <v>0</v>
      </c>
      <c r="S230" s="231">
        <v>0</v>
      </c>
      <c r="T230" s="232">
        <f>S230*H230</f>
        <v>0</v>
      </c>
      <c r="U230" s="35"/>
      <c r="V230" s="35"/>
      <c r="W230" s="35"/>
      <c r="X230" s="35"/>
      <c r="Y230" s="35"/>
      <c r="Z230" s="35"/>
      <c r="AA230" s="35"/>
      <c r="AB230" s="35"/>
      <c r="AC230" s="35"/>
      <c r="AD230" s="35"/>
      <c r="AE230" s="35"/>
      <c r="AR230" s="233" t="s">
        <v>274</v>
      </c>
      <c r="AT230" s="233" t="s">
        <v>269</v>
      </c>
      <c r="AU230" s="233" t="s">
        <v>81</v>
      </c>
      <c r="AY230" s="14" t="s">
        <v>266</v>
      </c>
      <c r="BE230" s="234">
        <f>IF(N230="základní",J230,0)</f>
        <v>0</v>
      </c>
      <c r="BF230" s="234">
        <f>IF(N230="snížená",J230,0)</f>
        <v>0</v>
      </c>
      <c r="BG230" s="234">
        <f>IF(N230="zákl. přenesená",J230,0)</f>
        <v>0</v>
      </c>
      <c r="BH230" s="234">
        <f>IF(N230="sníž. přenesená",J230,0)</f>
        <v>0</v>
      </c>
      <c r="BI230" s="234">
        <f>IF(N230="nulová",J230,0)</f>
        <v>0</v>
      </c>
      <c r="BJ230" s="14" t="s">
        <v>81</v>
      </c>
      <c r="BK230" s="234">
        <f>ROUND(I230*H230,2)</f>
        <v>0</v>
      </c>
      <c r="BL230" s="14" t="s">
        <v>274</v>
      </c>
      <c r="BM230" s="233" t="s">
        <v>484</v>
      </c>
    </row>
    <row r="231" s="2" customFormat="1">
      <c r="A231" s="35"/>
      <c r="B231" s="36"/>
      <c r="C231" s="37"/>
      <c r="D231" s="235" t="s">
        <v>275</v>
      </c>
      <c r="E231" s="37"/>
      <c r="F231" s="236" t="s">
        <v>971</v>
      </c>
      <c r="G231" s="37"/>
      <c r="H231" s="37"/>
      <c r="I231" s="237"/>
      <c r="J231" s="37"/>
      <c r="K231" s="37"/>
      <c r="L231" s="41"/>
      <c r="M231" s="238"/>
      <c r="N231" s="239"/>
      <c r="O231" s="88"/>
      <c r="P231" s="88"/>
      <c r="Q231" s="88"/>
      <c r="R231" s="88"/>
      <c r="S231" s="88"/>
      <c r="T231" s="89"/>
      <c r="U231" s="35"/>
      <c r="V231" s="35"/>
      <c r="W231" s="35"/>
      <c r="X231" s="35"/>
      <c r="Y231" s="35"/>
      <c r="Z231" s="35"/>
      <c r="AA231" s="35"/>
      <c r="AB231" s="35"/>
      <c r="AC231" s="35"/>
      <c r="AD231" s="35"/>
      <c r="AE231" s="35"/>
      <c r="AT231" s="14" t="s">
        <v>275</v>
      </c>
      <c r="AU231" s="14" t="s">
        <v>81</v>
      </c>
    </row>
    <row r="232" s="2" customFormat="1" ht="62.7" customHeight="1">
      <c r="A232" s="35"/>
      <c r="B232" s="36"/>
      <c r="C232" s="222" t="s">
        <v>373</v>
      </c>
      <c r="D232" s="222" t="s">
        <v>269</v>
      </c>
      <c r="E232" s="223" t="s">
        <v>704</v>
      </c>
      <c r="F232" s="224" t="s">
        <v>705</v>
      </c>
      <c r="G232" s="225" t="s">
        <v>272</v>
      </c>
      <c r="H232" s="226">
        <v>24</v>
      </c>
      <c r="I232" s="227"/>
      <c r="J232" s="228">
        <f>ROUND(I232*H232,2)</f>
        <v>0</v>
      </c>
      <c r="K232" s="224" t="s">
        <v>273</v>
      </c>
      <c r="L232" s="41"/>
      <c r="M232" s="229" t="s">
        <v>1</v>
      </c>
      <c r="N232" s="230" t="s">
        <v>38</v>
      </c>
      <c r="O232" s="88"/>
      <c r="P232" s="231">
        <f>O232*H232</f>
        <v>0</v>
      </c>
      <c r="Q232" s="231">
        <v>0</v>
      </c>
      <c r="R232" s="231">
        <f>Q232*H232</f>
        <v>0</v>
      </c>
      <c r="S232" s="231">
        <v>0</v>
      </c>
      <c r="T232" s="232">
        <f>S232*H232</f>
        <v>0</v>
      </c>
      <c r="U232" s="35"/>
      <c r="V232" s="35"/>
      <c r="W232" s="35"/>
      <c r="X232" s="35"/>
      <c r="Y232" s="35"/>
      <c r="Z232" s="35"/>
      <c r="AA232" s="35"/>
      <c r="AB232" s="35"/>
      <c r="AC232" s="35"/>
      <c r="AD232" s="35"/>
      <c r="AE232" s="35"/>
      <c r="AR232" s="233" t="s">
        <v>274</v>
      </c>
      <c r="AT232" s="233" t="s">
        <v>269</v>
      </c>
      <c r="AU232" s="233" t="s">
        <v>81</v>
      </c>
      <c r="AY232" s="14" t="s">
        <v>266</v>
      </c>
      <c r="BE232" s="234">
        <f>IF(N232="základní",J232,0)</f>
        <v>0</v>
      </c>
      <c r="BF232" s="234">
        <f>IF(N232="snížená",J232,0)</f>
        <v>0</v>
      </c>
      <c r="BG232" s="234">
        <f>IF(N232="zákl. přenesená",J232,0)</f>
        <v>0</v>
      </c>
      <c r="BH232" s="234">
        <f>IF(N232="sníž. přenesená",J232,0)</f>
        <v>0</v>
      </c>
      <c r="BI232" s="234">
        <f>IF(N232="nulová",J232,0)</f>
        <v>0</v>
      </c>
      <c r="BJ232" s="14" t="s">
        <v>81</v>
      </c>
      <c r="BK232" s="234">
        <f>ROUND(I232*H232,2)</f>
        <v>0</v>
      </c>
      <c r="BL232" s="14" t="s">
        <v>274</v>
      </c>
      <c r="BM232" s="233" t="s">
        <v>489</v>
      </c>
    </row>
    <row r="233" s="2" customFormat="1">
      <c r="A233" s="35"/>
      <c r="B233" s="36"/>
      <c r="C233" s="37"/>
      <c r="D233" s="235" t="s">
        <v>275</v>
      </c>
      <c r="E233" s="37"/>
      <c r="F233" s="236" t="s">
        <v>971</v>
      </c>
      <c r="G233" s="37"/>
      <c r="H233" s="37"/>
      <c r="I233" s="237"/>
      <c r="J233" s="37"/>
      <c r="K233" s="37"/>
      <c r="L233" s="41"/>
      <c r="M233" s="238"/>
      <c r="N233" s="239"/>
      <c r="O233" s="88"/>
      <c r="P233" s="88"/>
      <c r="Q233" s="88"/>
      <c r="R233" s="88"/>
      <c r="S233" s="88"/>
      <c r="T233" s="89"/>
      <c r="U233" s="35"/>
      <c r="V233" s="35"/>
      <c r="W233" s="35"/>
      <c r="X233" s="35"/>
      <c r="Y233" s="35"/>
      <c r="Z233" s="35"/>
      <c r="AA233" s="35"/>
      <c r="AB233" s="35"/>
      <c r="AC233" s="35"/>
      <c r="AD233" s="35"/>
      <c r="AE233" s="35"/>
      <c r="AT233" s="14" t="s">
        <v>275</v>
      </c>
      <c r="AU233" s="14" t="s">
        <v>81</v>
      </c>
    </row>
    <row r="234" s="2" customFormat="1" ht="16.5" customHeight="1">
      <c r="A234" s="35"/>
      <c r="B234" s="36"/>
      <c r="C234" s="222" t="s">
        <v>494</v>
      </c>
      <c r="D234" s="222" t="s">
        <v>269</v>
      </c>
      <c r="E234" s="223" t="s">
        <v>707</v>
      </c>
      <c r="F234" s="224" t="s">
        <v>708</v>
      </c>
      <c r="G234" s="225" t="s">
        <v>272</v>
      </c>
      <c r="H234" s="226">
        <v>34</v>
      </c>
      <c r="I234" s="227"/>
      <c r="J234" s="228">
        <f>ROUND(I234*H234,2)</f>
        <v>0</v>
      </c>
      <c r="K234" s="224" t="s">
        <v>273</v>
      </c>
      <c r="L234" s="41"/>
      <c r="M234" s="229" t="s">
        <v>1</v>
      </c>
      <c r="N234" s="230" t="s">
        <v>38</v>
      </c>
      <c r="O234" s="88"/>
      <c r="P234" s="231">
        <f>O234*H234</f>
        <v>0</v>
      </c>
      <c r="Q234" s="231">
        <v>0</v>
      </c>
      <c r="R234" s="231">
        <f>Q234*H234</f>
        <v>0</v>
      </c>
      <c r="S234" s="231">
        <v>0</v>
      </c>
      <c r="T234" s="232">
        <f>S234*H234</f>
        <v>0</v>
      </c>
      <c r="U234" s="35"/>
      <c r="V234" s="35"/>
      <c r="W234" s="35"/>
      <c r="X234" s="35"/>
      <c r="Y234" s="35"/>
      <c r="Z234" s="35"/>
      <c r="AA234" s="35"/>
      <c r="AB234" s="35"/>
      <c r="AC234" s="35"/>
      <c r="AD234" s="35"/>
      <c r="AE234" s="35"/>
      <c r="AR234" s="233" t="s">
        <v>274</v>
      </c>
      <c r="AT234" s="233" t="s">
        <v>269</v>
      </c>
      <c r="AU234" s="233" t="s">
        <v>81</v>
      </c>
      <c r="AY234" s="14" t="s">
        <v>266</v>
      </c>
      <c r="BE234" s="234">
        <f>IF(N234="základní",J234,0)</f>
        <v>0</v>
      </c>
      <c r="BF234" s="234">
        <f>IF(N234="snížená",J234,0)</f>
        <v>0</v>
      </c>
      <c r="BG234" s="234">
        <f>IF(N234="zákl. přenesená",J234,0)</f>
        <v>0</v>
      </c>
      <c r="BH234" s="234">
        <f>IF(N234="sníž. přenesená",J234,0)</f>
        <v>0</v>
      </c>
      <c r="BI234" s="234">
        <f>IF(N234="nulová",J234,0)</f>
        <v>0</v>
      </c>
      <c r="BJ234" s="14" t="s">
        <v>81</v>
      </c>
      <c r="BK234" s="234">
        <f>ROUND(I234*H234,2)</f>
        <v>0</v>
      </c>
      <c r="BL234" s="14" t="s">
        <v>274</v>
      </c>
      <c r="BM234" s="233" t="s">
        <v>492</v>
      </c>
    </row>
    <row r="235" s="2" customFormat="1">
      <c r="A235" s="35"/>
      <c r="B235" s="36"/>
      <c r="C235" s="37"/>
      <c r="D235" s="235" t="s">
        <v>275</v>
      </c>
      <c r="E235" s="37"/>
      <c r="F235" s="236" t="s">
        <v>972</v>
      </c>
      <c r="G235" s="37"/>
      <c r="H235" s="37"/>
      <c r="I235" s="237"/>
      <c r="J235" s="37"/>
      <c r="K235" s="37"/>
      <c r="L235" s="41"/>
      <c r="M235" s="238"/>
      <c r="N235" s="239"/>
      <c r="O235" s="88"/>
      <c r="P235" s="88"/>
      <c r="Q235" s="88"/>
      <c r="R235" s="88"/>
      <c r="S235" s="88"/>
      <c r="T235" s="89"/>
      <c r="U235" s="35"/>
      <c r="V235" s="35"/>
      <c r="W235" s="35"/>
      <c r="X235" s="35"/>
      <c r="Y235" s="35"/>
      <c r="Z235" s="35"/>
      <c r="AA235" s="35"/>
      <c r="AB235" s="35"/>
      <c r="AC235" s="35"/>
      <c r="AD235" s="35"/>
      <c r="AE235" s="35"/>
      <c r="AT235" s="14" t="s">
        <v>275</v>
      </c>
      <c r="AU235" s="14" t="s">
        <v>81</v>
      </c>
    </row>
    <row r="236" s="2" customFormat="1" ht="66.75" customHeight="1">
      <c r="A236" s="35"/>
      <c r="B236" s="36"/>
      <c r="C236" s="222" t="s">
        <v>378</v>
      </c>
      <c r="D236" s="222" t="s">
        <v>269</v>
      </c>
      <c r="E236" s="223" t="s">
        <v>712</v>
      </c>
      <c r="F236" s="224" t="s">
        <v>713</v>
      </c>
      <c r="G236" s="225" t="s">
        <v>272</v>
      </c>
      <c r="H236" s="226">
        <v>34</v>
      </c>
      <c r="I236" s="227"/>
      <c r="J236" s="228">
        <f>ROUND(I236*H236,2)</f>
        <v>0</v>
      </c>
      <c r="K236" s="224" t="s">
        <v>273</v>
      </c>
      <c r="L236" s="41"/>
      <c r="M236" s="229" t="s">
        <v>1</v>
      </c>
      <c r="N236" s="230" t="s">
        <v>38</v>
      </c>
      <c r="O236" s="88"/>
      <c r="P236" s="231">
        <f>O236*H236</f>
        <v>0</v>
      </c>
      <c r="Q236" s="231">
        <v>0</v>
      </c>
      <c r="R236" s="231">
        <f>Q236*H236</f>
        <v>0</v>
      </c>
      <c r="S236" s="231">
        <v>0</v>
      </c>
      <c r="T236" s="232">
        <f>S236*H236</f>
        <v>0</v>
      </c>
      <c r="U236" s="35"/>
      <c r="V236" s="35"/>
      <c r="W236" s="35"/>
      <c r="X236" s="35"/>
      <c r="Y236" s="35"/>
      <c r="Z236" s="35"/>
      <c r="AA236" s="35"/>
      <c r="AB236" s="35"/>
      <c r="AC236" s="35"/>
      <c r="AD236" s="35"/>
      <c r="AE236" s="35"/>
      <c r="AR236" s="233" t="s">
        <v>274</v>
      </c>
      <c r="AT236" s="233" t="s">
        <v>269</v>
      </c>
      <c r="AU236" s="233" t="s">
        <v>81</v>
      </c>
      <c r="AY236" s="14" t="s">
        <v>266</v>
      </c>
      <c r="BE236" s="234">
        <f>IF(N236="základní",J236,0)</f>
        <v>0</v>
      </c>
      <c r="BF236" s="234">
        <f>IF(N236="snížená",J236,0)</f>
        <v>0</v>
      </c>
      <c r="BG236" s="234">
        <f>IF(N236="zákl. přenesená",J236,0)</f>
        <v>0</v>
      </c>
      <c r="BH236" s="234">
        <f>IF(N236="sníž. přenesená",J236,0)</f>
        <v>0</v>
      </c>
      <c r="BI236" s="234">
        <f>IF(N236="nulová",J236,0)</f>
        <v>0</v>
      </c>
      <c r="BJ236" s="14" t="s">
        <v>81</v>
      </c>
      <c r="BK236" s="234">
        <f>ROUND(I236*H236,2)</f>
        <v>0</v>
      </c>
      <c r="BL236" s="14" t="s">
        <v>274</v>
      </c>
      <c r="BM236" s="233" t="s">
        <v>497</v>
      </c>
    </row>
    <row r="237" s="2" customFormat="1">
      <c r="A237" s="35"/>
      <c r="B237" s="36"/>
      <c r="C237" s="37"/>
      <c r="D237" s="235" t="s">
        <v>275</v>
      </c>
      <c r="E237" s="37"/>
      <c r="F237" s="236" t="s">
        <v>972</v>
      </c>
      <c r="G237" s="37"/>
      <c r="H237" s="37"/>
      <c r="I237" s="237"/>
      <c r="J237" s="37"/>
      <c r="K237" s="37"/>
      <c r="L237" s="41"/>
      <c r="M237" s="238"/>
      <c r="N237" s="239"/>
      <c r="O237" s="88"/>
      <c r="P237" s="88"/>
      <c r="Q237" s="88"/>
      <c r="R237" s="88"/>
      <c r="S237" s="88"/>
      <c r="T237" s="89"/>
      <c r="U237" s="35"/>
      <c r="V237" s="35"/>
      <c r="W237" s="35"/>
      <c r="X237" s="35"/>
      <c r="Y237" s="35"/>
      <c r="Z237" s="35"/>
      <c r="AA237" s="35"/>
      <c r="AB237" s="35"/>
      <c r="AC237" s="35"/>
      <c r="AD237" s="35"/>
      <c r="AE237" s="35"/>
      <c r="AT237" s="14" t="s">
        <v>275</v>
      </c>
      <c r="AU237" s="14" t="s">
        <v>81</v>
      </c>
    </row>
    <row r="238" s="2" customFormat="1" ht="49.05" customHeight="1">
      <c r="A238" s="35"/>
      <c r="B238" s="36"/>
      <c r="C238" s="222" t="s">
        <v>503</v>
      </c>
      <c r="D238" s="222" t="s">
        <v>269</v>
      </c>
      <c r="E238" s="223" t="s">
        <v>716</v>
      </c>
      <c r="F238" s="224" t="s">
        <v>717</v>
      </c>
      <c r="G238" s="225" t="s">
        <v>272</v>
      </c>
      <c r="H238" s="226">
        <v>4</v>
      </c>
      <c r="I238" s="227"/>
      <c r="J238" s="228">
        <f>ROUND(I238*H238,2)</f>
        <v>0</v>
      </c>
      <c r="K238" s="224" t="s">
        <v>273</v>
      </c>
      <c r="L238" s="41"/>
      <c r="M238" s="229" t="s">
        <v>1</v>
      </c>
      <c r="N238" s="230" t="s">
        <v>38</v>
      </c>
      <c r="O238" s="88"/>
      <c r="P238" s="231">
        <f>O238*H238</f>
        <v>0</v>
      </c>
      <c r="Q238" s="231">
        <v>0</v>
      </c>
      <c r="R238" s="231">
        <f>Q238*H238</f>
        <v>0</v>
      </c>
      <c r="S238" s="231">
        <v>0</v>
      </c>
      <c r="T238" s="232">
        <f>S238*H238</f>
        <v>0</v>
      </c>
      <c r="U238" s="35"/>
      <c r="V238" s="35"/>
      <c r="W238" s="35"/>
      <c r="X238" s="35"/>
      <c r="Y238" s="35"/>
      <c r="Z238" s="35"/>
      <c r="AA238" s="35"/>
      <c r="AB238" s="35"/>
      <c r="AC238" s="35"/>
      <c r="AD238" s="35"/>
      <c r="AE238" s="35"/>
      <c r="AR238" s="233" t="s">
        <v>274</v>
      </c>
      <c r="AT238" s="233" t="s">
        <v>269</v>
      </c>
      <c r="AU238" s="233" t="s">
        <v>81</v>
      </c>
      <c r="AY238" s="14" t="s">
        <v>266</v>
      </c>
      <c r="BE238" s="234">
        <f>IF(N238="základní",J238,0)</f>
        <v>0</v>
      </c>
      <c r="BF238" s="234">
        <f>IF(N238="snížená",J238,0)</f>
        <v>0</v>
      </c>
      <c r="BG238" s="234">
        <f>IF(N238="zákl. přenesená",J238,0)</f>
        <v>0</v>
      </c>
      <c r="BH238" s="234">
        <f>IF(N238="sníž. přenesená",J238,0)</f>
        <v>0</v>
      </c>
      <c r="BI238" s="234">
        <f>IF(N238="nulová",J238,0)</f>
        <v>0</v>
      </c>
      <c r="BJ238" s="14" t="s">
        <v>81</v>
      </c>
      <c r="BK238" s="234">
        <f>ROUND(I238*H238,2)</f>
        <v>0</v>
      </c>
      <c r="BL238" s="14" t="s">
        <v>274</v>
      </c>
      <c r="BM238" s="233" t="s">
        <v>501</v>
      </c>
    </row>
    <row r="239" s="2" customFormat="1">
      <c r="A239" s="35"/>
      <c r="B239" s="36"/>
      <c r="C239" s="37"/>
      <c r="D239" s="235" t="s">
        <v>275</v>
      </c>
      <c r="E239" s="37"/>
      <c r="F239" s="236" t="s">
        <v>702</v>
      </c>
      <c r="G239" s="37"/>
      <c r="H239" s="37"/>
      <c r="I239" s="237"/>
      <c r="J239" s="37"/>
      <c r="K239" s="37"/>
      <c r="L239" s="41"/>
      <c r="M239" s="238"/>
      <c r="N239" s="239"/>
      <c r="O239" s="88"/>
      <c r="P239" s="88"/>
      <c r="Q239" s="88"/>
      <c r="R239" s="88"/>
      <c r="S239" s="88"/>
      <c r="T239" s="89"/>
      <c r="U239" s="35"/>
      <c r="V239" s="35"/>
      <c r="W239" s="35"/>
      <c r="X239" s="35"/>
      <c r="Y239" s="35"/>
      <c r="Z239" s="35"/>
      <c r="AA239" s="35"/>
      <c r="AB239" s="35"/>
      <c r="AC239" s="35"/>
      <c r="AD239" s="35"/>
      <c r="AE239" s="35"/>
      <c r="AT239" s="14" t="s">
        <v>275</v>
      </c>
      <c r="AU239" s="14" t="s">
        <v>81</v>
      </c>
    </row>
    <row r="240" s="2" customFormat="1" ht="62.7" customHeight="1">
      <c r="A240" s="35"/>
      <c r="B240" s="36"/>
      <c r="C240" s="222" t="s">
        <v>382</v>
      </c>
      <c r="D240" s="222" t="s">
        <v>269</v>
      </c>
      <c r="E240" s="223" t="s">
        <v>720</v>
      </c>
      <c r="F240" s="224" t="s">
        <v>721</v>
      </c>
      <c r="G240" s="225" t="s">
        <v>272</v>
      </c>
      <c r="H240" s="226">
        <v>4</v>
      </c>
      <c r="I240" s="227"/>
      <c r="J240" s="228">
        <f>ROUND(I240*H240,2)</f>
        <v>0</v>
      </c>
      <c r="K240" s="224" t="s">
        <v>273</v>
      </c>
      <c r="L240" s="41"/>
      <c r="M240" s="229" t="s">
        <v>1</v>
      </c>
      <c r="N240" s="230" t="s">
        <v>38</v>
      </c>
      <c r="O240" s="88"/>
      <c r="P240" s="231">
        <f>O240*H240</f>
        <v>0</v>
      </c>
      <c r="Q240" s="231">
        <v>0</v>
      </c>
      <c r="R240" s="231">
        <f>Q240*H240</f>
        <v>0</v>
      </c>
      <c r="S240" s="231">
        <v>0</v>
      </c>
      <c r="T240" s="232">
        <f>S240*H240</f>
        <v>0</v>
      </c>
      <c r="U240" s="35"/>
      <c r="V240" s="35"/>
      <c r="W240" s="35"/>
      <c r="X240" s="35"/>
      <c r="Y240" s="35"/>
      <c r="Z240" s="35"/>
      <c r="AA240" s="35"/>
      <c r="AB240" s="35"/>
      <c r="AC240" s="35"/>
      <c r="AD240" s="35"/>
      <c r="AE240" s="35"/>
      <c r="AR240" s="233" t="s">
        <v>274</v>
      </c>
      <c r="AT240" s="233" t="s">
        <v>269</v>
      </c>
      <c r="AU240" s="233" t="s">
        <v>81</v>
      </c>
      <c r="AY240" s="14" t="s">
        <v>266</v>
      </c>
      <c r="BE240" s="234">
        <f>IF(N240="základní",J240,0)</f>
        <v>0</v>
      </c>
      <c r="BF240" s="234">
        <f>IF(N240="snížená",J240,0)</f>
        <v>0</v>
      </c>
      <c r="BG240" s="234">
        <f>IF(N240="zákl. přenesená",J240,0)</f>
        <v>0</v>
      </c>
      <c r="BH240" s="234">
        <f>IF(N240="sníž. přenesená",J240,0)</f>
        <v>0</v>
      </c>
      <c r="BI240" s="234">
        <f>IF(N240="nulová",J240,0)</f>
        <v>0</v>
      </c>
      <c r="BJ240" s="14" t="s">
        <v>81</v>
      </c>
      <c r="BK240" s="234">
        <f>ROUND(I240*H240,2)</f>
        <v>0</v>
      </c>
      <c r="BL240" s="14" t="s">
        <v>274</v>
      </c>
      <c r="BM240" s="233" t="s">
        <v>506</v>
      </c>
    </row>
    <row r="241" s="2" customFormat="1">
      <c r="A241" s="35"/>
      <c r="B241" s="36"/>
      <c r="C241" s="37"/>
      <c r="D241" s="235" t="s">
        <v>275</v>
      </c>
      <c r="E241" s="37"/>
      <c r="F241" s="236" t="s">
        <v>702</v>
      </c>
      <c r="G241" s="37"/>
      <c r="H241" s="37"/>
      <c r="I241" s="237"/>
      <c r="J241" s="37"/>
      <c r="K241" s="37"/>
      <c r="L241" s="41"/>
      <c r="M241" s="238"/>
      <c r="N241" s="239"/>
      <c r="O241" s="88"/>
      <c r="P241" s="88"/>
      <c r="Q241" s="88"/>
      <c r="R241" s="88"/>
      <c r="S241" s="88"/>
      <c r="T241" s="89"/>
      <c r="U241" s="35"/>
      <c r="V241" s="35"/>
      <c r="W241" s="35"/>
      <c r="X241" s="35"/>
      <c r="Y241" s="35"/>
      <c r="Z241" s="35"/>
      <c r="AA241" s="35"/>
      <c r="AB241" s="35"/>
      <c r="AC241" s="35"/>
      <c r="AD241" s="35"/>
      <c r="AE241" s="35"/>
      <c r="AT241" s="14" t="s">
        <v>275</v>
      </c>
      <c r="AU241" s="14" t="s">
        <v>81</v>
      </c>
    </row>
    <row r="242" s="2" customFormat="1" ht="24.15" customHeight="1">
      <c r="A242" s="35"/>
      <c r="B242" s="36"/>
      <c r="C242" s="222" t="s">
        <v>511</v>
      </c>
      <c r="D242" s="222" t="s">
        <v>269</v>
      </c>
      <c r="E242" s="223" t="s">
        <v>523</v>
      </c>
      <c r="F242" s="224" t="s">
        <v>524</v>
      </c>
      <c r="G242" s="225" t="s">
        <v>272</v>
      </c>
      <c r="H242" s="226">
        <v>8</v>
      </c>
      <c r="I242" s="227"/>
      <c r="J242" s="228">
        <f>ROUND(I242*H242,2)</f>
        <v>0</v>
      </c>
      <c r="K242" s="224" t="s">
        <v>273</v>
      </c>
      <c r="L242" s="41"/>
      <c r="M242" s="229" t="s">
        <v>1</v>
      </c>
      <c r="N242" s="230" t="s">
        <v>38</v>
      </c>
      <c r="O242" s="88"/>
      <c r="P242" s="231">
        <f>O242*H242</f>
        <v>0</v>
      </c>
      <c r="Q242" s="231">
        <v>0</v>
      </c>
      <c r="R242" s="231">
        <f>Q242*H242</f>
        <v>0</v>
      </c>
      <c r="S242" s="231">
        <v>0</v>
      </c>
      <c r="T242" s="232">
        <f>S242*H242</f>
        <v>0</v>
      </c>
      <c r="U242" s="35"/>
      <c r="V242" s="35"/>
      <c r="W242" s="35"/>
      <c r="X242" s="35"/>
      <c r="Y242" s="35"/>
      <c r="Z242" s="35"/>
      <c r="AA242" s="35"/>
      <c r="AB242" s="35"/>
      <c r="AC242" s="35"/>
      <c r="AD242" s="35"/>
      <c r="AE242" s="35"/>
      <c r="AR242" s="233" t="s">
        <v>274</v>
      </c>
      <c r="AT242" s="233" t="s">
        <v>269</v>
      </c>
      <c r="AU242" s="233" t="s">
        <v>81</v>
      </c>
      <c r="AY242" s="14" t="s">
        <v>266</v>
      </c>
      <c r="BE242" s="234">
        <f>IF(N242="základní",J242,0)</f>
        <v>0</v>
      </c>
      <c r="BF242" s="234">
        <f>IF(N242="snížená",J242,0)</f>
        <v>0</v>
      </c>
      <c r="BG242" s="234">
        <f>IF(N242="zákl. přenesená",J242,0)</f>
        <v>0</v>
      </c>
      <c r="BH242" s="234">
        <f>IF(N242="sníž. přenesená",J242,0)</f>
        <v>0</v>
      </c>
      <c r="BI242" s="234">
        <f>IF(N242="nulová",J242,0)</f>
        <v>0</v>
      </c>
      <c r="BJ242" s="14" t="s">
        <v>81</v>
      </c>
      <c r="BK242" s="234">
        <f>ROUND(I242*H242,2)</f>
        <v>0</v>
      </c>
      <c r="BL242" s="14" t="s">
        <v>274</v>
      </c>
      <c r="BM242" s="233" t="s">
        <v>509</v>
      </c>
    </row>
    <row r="243" s="2" customFormat="1">
      <c r="A243" s="35"/>
      <c r="B243" s="36"/>
      <c r="C243" s="37"/>
      <c r="D243" s="235" t="s">
        <v>275</v>
      </c>
      <c r="E243" s="37"/>
      <c r="F243" s="236" t="s">
        <v>973</v>
      </c>
      <c r="G243" s="37"/>
      <c r="H243" s="37"/>
      <c r="I243" s="237"/>
      <c r="J243" s="37"/>
      <c r="K243" s="37"/>
      <c r="L243" s="41"/>
      <c r="M243" s="238"/>
      <c r="N243" s="239"/>
      <c r="O243" s="88"/>
      <c r="P243" s="88"/>
      <c r="Q243" s="88"/>
      <c r="R243" s="88"/>
      <c r="S243" s="88"/>
      <c r="T243" s="89"/>
      <c r="U243" s="35"/>
      <c r="V243" s="35"/>
      <c r="W243" s="35"/>
      <c r="X243" s="35"/>
      <c r="Y243" s="35"/>
      <c r="Z243" s="35"/>
      <c r="AA243" s="35"/>
      <c r="AB243" s="35"/>
      <c r="AC243" s="35"/>
      <c r="AD243" s="35"/>
      <c r="AE243" s="35"/>
      <c r="AT243" s="14" t="s">
        <v>275</v>
      </c>
      <c r="AU243" s="14" t="s">
        <v>81</v>
      </c>
    </row>
    <row r="244" s="2" customFormat="1" ht="76.35" customHeight="1">
      <c r="A244" s="35"/>
      <c r="B244" s="36"/>
      <c r="C244" s="222" t="s">
        <v>385</v>
      </c>
      <c r="D244" s="222" t="s">
        <v>269</v>
      </c>
      <c r="E244" s="223" t="s">
        <v>527</v>
      </c>
      <c r="F244" s="224" t="s">
        <v>528</v>
      </c>
      <c r="G244" s="225" t="s">
        <v>272</v>
      </c>
      <c r="H244" s="226">
        <v>8</v>
      </c>
      <c r="I244" s="227"/>
      <c r="J244" s="228">
        <f>ROUND(I244*H244,2)</f>
        <v>0</v>
      </c>
      <c r="K244" s="224" t="s">
        <v>273</v>
      </c>
      <c r="L244" s="41"/>
      <c r="M244" s="229" t="s">
        <v>1</v>
      </c>
      <c r="N244" s="230" t="s">
        <v>38</v>
      </c>
      <c r="O244" s="88"/>
      <c r="P244" s="231">
        <f>O244*H244</f>
        <v>0</v>
      </c>
      <c r="Q244" s="231">
        <v>0</v>
      </c>
      <c r="R244" s="231">
        <f>Q244*H244</f>
        <v>0</v>
      </c>
      <c r="S244" s="231">
        <v>0</v>
      </c>
      <c r="T244" s="232">
        <f>S244*H244</f>
        <v>0</v>
      </c>
      <c r="U244" s="35"/>
      <c r="V244" s="35"/>
      <c r="W244" s="35"/>
      <c r="X244" s="35"/>
      <c r="Y244" s="35"/>
      <c r="Z244" s="35"/>
      <c r="AA244" s="35"/>
      <c r="AB244" s="35"/>
      <c r="AC244" s="35"/>
      <c r="AD244" s="35"/>
      <c r="AE244" s="35"/>
      <c r="AR244" s="233" t="s">
        <v>274</v>
      </c>
      <c r="AT244" s="233" t="s">
        <v>269</v>
      </c>
      <c r="AU244" s="233" t="s">
        <v>81</v>
      </c>
      <c r="AY244" s="14" t="s">
        <v>266</v>
      </c>
      <c r="BE244" s="234">
        <f>IF(N244="základní",J244,0)</f>
        <v>0</v>
      </c>
      <c r="BF244" s="234">
        <f>IF(N244="snížená",J244,0)</f>
        <v>0</v>
      </c>
      <c r="BG244" s="234">
        <f>IF(N244="zákl. přenesená",J244,0)</f>
        <v>0</v>
      </c>
      <c r="BH244" s="234">
        <f>IF(N244="sníž. přenesená",J244,0)</f>
        <v>0</v>
      </c>
      <c r="BI244" s="234">
        <f>IF(N244="nulová",J244,0)</f>
        <v>0</v>
      </c>
      <c r="BJ244" s="14" t="s">
        <v>81</v>
      </c>
      <c r="BK244" s="234">
        <f>ROUND(I244*H244,2)</f>
        <v>0</v>
      </c>
      <c r="BL244" s="14" t="s">
        <v>274</v>
      </c>
      <c r="BM244" s="233" t="s">
        <v>514</v>
      </c>
    </row>
    <row r="245" s="2" customFormat="1">
      <c r="A245" s="35"/>
      <c r="B245" s="36"/>
      <c r="C245" s="37"/>
      <c r="D245" s="235" t="s">
        <v>275</v>
      </c>
      <c r="E245" s="37"/>
      <c r="F245" s="236" t="s">
        <v>973</v>
      </c>
      <c r="G245" s="37"/>
      <c r="H245" s="37"/>
      <c r="I245" s="237"/>
      <c r="J245" s="37"/>
      <c r="K245" s="37"/>
      <c r="L245" s="41"/>
      <c r="M245" s="238"/>
      <c r="N245" s="239"/>
      <c r="O245" s="88"/>
      <c r="P245" s="88"/>
      <c r="Q245" s="88"/>
      <c r="R245" s="88"/>
      <c r="S245" s="88"/>
      <c r="T245" s="89"/>
      <c r="U245" s="35"/>
      <c r="V245" s="35"/>
      <c r="W245" s="35"/>
      <c r="X245" s="35"/>
      <c r="Y245" s="35"/>
      <c r="Z245" s="35"/>
      <c r="AA245" s="35"/>
      <c r="AB245" s="35"/>
      <c r="AC245" s="35"/>
      <c r="AD245" s="35"/>
      <c r="AE245" s="35"/>
      <c r="AT245" s="14" t="s">
        <v>275</v>
      </c>
      <c r="AU245" s="14" t="s">
        <v>81</v>
      </c>
    </row>
    <row r="246" s="2" customFormat="1" ht="49.05" customHeight="1">
      <c r="A246" s="35"/>
      <c r="B246" s="36"/>
      <c r="C246" s="222" t="s">
        <v>519</v>
      </c>
      <c r="D246" s="222" t="s">
        <v>269</v>
      </c>
      <c r="E246" s="223" t="s">
        <v>530</v>
      </c>
      <c r="F246" s="224" t="s">
        <v>531</v>
      </c>
      <c r="G246" s="225" t="s">
        <v>272</v>
      </c>
      <c r="H246" s="226">
        <v>24</v>
      </c>
      <c r="I246" s="227"/>
      <c r="J246" s="228">
        <f>ROUND(I246*H246,2)</f>
        <v>0</v>
      </c>
      <c r="K246" s="224" t="s">
        <v>273</v>
      </c>
      <c r="L246" s="41"/>
      <c r="M246" s="229" t="s">
        <v>1</v>
      </c>
      <c r="N246" s="230" t="s">
        <v>38</v>
      </c>
      <c r="O246" s="88"/>
      <c r="P246" s="231">
        <f>O246*H246</f>
        <v>0</v>
      </c>
      <c r="Q246" s="231">
        <v>0</v>
      </c>
      <c r="R246" s="231">
        <f>Q246*H246</f>
        <v>0</v>
      </c>
      <c r="S246" s="231">
        <v>0</v>
      </c>
      <c r="T246" s="232">
        <f>S246*H246</f>
        <v>0</v>
      </c>
      <c r="U246" s="35"/>
      <c r="V246" s="35"/>
      <c r="W246" s="35"/>
      <c r="X246" s="35"/>
      <c r="Y246" s="35"/>
      <c r="Z246" s="35"/>
      <c r="AA246" s="35"/>
      <c r="AB246" s="35"/>
      <c r="AC246" s="35"/>
      <c r="AD246" s="35"/>
      <c r="AE246" s="35"/>
      <c r="AR246" s="233" t="s">
        <v>274</v>
      </c>
      <c r="AT246" s="233" t="s">
        <v>269</v>
      </c>
      <c r="AU246" s="233" t="s">
        <v>81</v>
      </c>
      <c r="AY246" s="14" t="s">
        <v>266</v>
      </c>
      <c r="BE246" s="234">
        <f>IF(N246="základní",J246,0)</f>
        <v>0</v>
      </c>
      <c r="BF246" s="234">
        <f>IF(N246="snížená",J246,0)</f>
        <v>0</v>
      </c>
      <c r="BG246" s="234">
        <f>IF(N246="zákl. přenesená",J246,0)</f>
        <v>0</v>
      </c>
      <c r="BH246" s="234">
        <f>IF(N246="sníž. přenesená",J246,0)</f>
        <v>0</v>
      </c>
      <c r="BI246" s="234">
        <f>IF(N246="nulová",J246,0)</f>
        <v>0</v>
      </c>
      <c r="BJ246" s="14" t="s">
        <v>81</v>
      </c>
      <c r="BK246" s="234">
        <f>ROUND(I246*H246,2)</f>
        <v>0</v>
      </c>
      <c r="BL246" s="14" t="s">
        <v>274</v>
      </c>
      <c r="BM246" s="233" t="s">
        <v>517</v>
      </c>
    </row>
    <row r="247" s="2" customFormat="1">
      <c r="A247" s="35"/>
      <c r="B247" s="36"/>
      <c r="C247" s="37"/>
      <c r="D247" s="235" t="s">
        <v>275</v>
      </c>
      <c r="E247" s="37"/>
      <c r="F247" s="236" t="s">
        <v>974</v>
      </c>
      <c r="G247" s="37"/>
      <c r="H247" s="37"/>
      <c r="I247" s="237"/>
      <c r="J247" s="37"/>
      <c r="K247" s="37"/>
      <c r="L247" s="41"/>
      <c r="M247" s="238"/>
      <c r="N247" s="239"/>
      <c r="O247" s="88"/>
      <c r="P247" s="88"/>
      <c r="Q247" s="88"/>
      <c r="R247" s="88"/>
      <c r="S247" s="88"/>
      <c r="T247" s="89"/>
      <c r="U247" s="35"/>
      <c r="V247" s="35"/>
      <c r="W247" s="35"/>
      <c r="X247" s="35"/>
      <c r="Y247" s="35"/>
      <c r="Z247" s="35"/>
      <c r="AA247" s="35"/>
      <c r="AB247" s="35"/>
      <c r="AC247" s="35"/>
      <c r="AD247" s="35"/>
      <c r="AE247" s="35"/>
      <c r="AT247" s="14" t="s">
        <v>275</v>
      </c>
      <c r="AU247" s="14" t="s">
        <v>81</v>
      </c>
    </row>
    <row r="248" s="2" customFormat="1" ht="49.05" customHeight="1">
      <c r="A248" s="35"/>
      <c r="B248" s="36"/>
      <c r="C248" s="222" t="s">
        <v>387</v>
      </c>
      <c r="D248" s="222" t="s">
        <v>269</v>
      </c>
      <c r="E248" s="223" t="s">
        <v>535</v>
      </c>
      <c r="F248" s="224" t="s">
        <v>536</v>
      </c>
      <c r="G248" s="225" t="s">
        <v>272</v>
      </c>
      <c r="H248" s="226">
        <v>10</v>
      </c>
      <c r="I248" s="227"/>
      <c r="J248" s="228">
        <f>ROUND(I248*H248,2)</f>
        <v>0</v>
      </c>
      <c r="K248" s="224" t="s">
        <v>273</v>
      </c>
      <c r="L248" s="41"/>
      <c r="M248" s="229" t="s">
        <v>1</v>
      </c>
      <c r="N248" s="230" t="s">
        <v>38</v>
      </c>
      <c r="O248" s="88"/>
      <c r="P248" s="231">
        <f>O248*H248</f>
        <v>0</v>
      </c>
      <c r="Q248" s="231">
        <v>0</v>
      </c>
      <c r="R248" s="231">
        <f>Q248*H248</f>
        <v>0</v>
      </c>
      <c r="S248" s="231">
        <v>0</v>
      </c>
      <c r="T248" s="232">
        <f>S248*H248</f>
        <v>0</v>
      </c>
      <c r="U248" s="35"/>
      <c r="V248" s="35"/>
      <c r="W248" s="35"/>
      <c r="X248" s="35"/>
      <c r="Y248" s="35"/>
      <c r="Z248" s="35"/>
      <c r="AA248" s="35"/>
      <c r="AB248" s="35"/>
      <c r="AC248" s="35"/>
      <c r="AD248" s="35"/>
      <c r="AE248" s="35"/>
      <c r="AR248" s="233" t="s">
        <v>274</v>
      </c>
      <c r="AT248" s="233" t="s">
        <v>269</v>
      </c>
      <c r="AU248" s="233" t="s">
        <v>81</v>
      </c>
      <c r="AY248" s="14" t="s">
        <v>266</v>
      </c>
      <c r="BE248" s="234">
        <f>IF(N248="základní",J248,0)</f>
        <v>0</v>
      </c>
      <c r="BF248" s="234">
        <f>IF(N248="snížená",J248,0)</f>
        <v>0</v>
      </c>
      <c r="BG248" s="234">
        <f>IF(N248="zákl. přenesená",J248,0)</f>
        <v>0</v>
      </c>
      <c r="BH248" s="234">
        <f>IF(N248="sníž. přenesená",J248,0)</f>
        <v>0</v>
      </c>
      <c r="BI248" s="234">
        <f>IF(N248="nulová",J248,0)</f>
        <v>0</v>
      </c>
      <c r="BJ248" s="14" t="s">
        <v>81</v>
      </c>
      <c r="BK248" s="234">
        <f>ROUND(I248*H248,2)</f>
        <v>0</v>
      </c>
      <c r="BL248" s="14" t="s">
        <v>274</v>
      </c>
      <c r="BM248" s="233" t="s">
        <v>522</v>
      </c>
    </row>
    <row r="249" s="2" customFormat="1">
      <c r="A249" s="35"/>
      <c r="B249" s="36"/>
      <c r="C249" s="37"/>
      <c r="D249" s="235" t="s">
        <v>275</v>
      </c>
      <c r="E249" s="37"/>
      <c r="F249" s="236" t="s">
        <v>975</v>
      </c>
      <c r="G249" s="37"/>
      <c r="H249" s="37"/>
      <c r="I249" s="237"/>
      <c r="J249" s="37"/>
      <c r="K249" s="37"/>
      <c r="L249" s="41"/>
      <c r="M249" s="238"/>
      <c r="N249" s="239"/>
      <c r="O249" s="88"/>
      <c r="P249" s="88"/>
      <c r="Q249" s="88"/>
      <c r="R249" s="88"/>
      <c r="S249" s="88"/>
      <c r="T249" s="89"/>
      <c r="U249" s="35"/>
      <c r="V249" s="35"/>
      <c r="W249" s="35"/>
      <c r="X249" s="35"/>
      <c r="Y249" s="35"/>
      <c r="Z249" s="35"/>
      <c r="AA249" s="35"/>
      <c r="AB249" s="35"/>
      <c r="AC249" s="35"/>
      <c r="AD249" s="35"/>
      <c r="AE249" s="35"/>
      <c r="AT249" s="14" t="s">
        <v>275</v>
      </c>
      <c r="AU249" s="14" t="s">
        <v>81</v>
      </c>
    </row>
    <row r="250" s="2" customFormat="1" ht="37.8" customHeight="1">
      <c r="A250" s="35"/>
      <c r="B250" s="36"/>
      <c r="C250" s="222" t="s">
        <v>526</v>
      </c>
      <c r="D250" s="222" t="s">
        <v>269</v>
      </c>
      <c r="E250" s="223" t="s">
        <v>547</v>
      </c>
      <c r="F250" s="224" t="s">
        <v>548</v>
      </c>
      <c r="G250" s="225" t="s">
        <v>272</v>
      </c>
      <c r="H250" s="226">
        <v>224</v>
      </c>
      <c r="I250" s="227"/>
      <c r="J250" s="228">
        <f>ROUND(I250*H250,2)</f>
        <v>0</v>
      </c>
      <c r="K250" s="224" t="s">
        <v>273</v>
      </c>
      <c r="L250" s="41"/>
      <c r="M250" s="229" t="s">
        <v>1</v>
      </c>
      <c r="N250" s="230" t="s">
        <v>38</v>
      </c>
      <c r="O250" s="88"/>
      <c r="P250" s="231">
        <f>O250*H250</f>
        <v>0</v>
      </c>
      <c r="Q250" s="231">
        <v>0</v>
      </c>
      <c r="R250" s="231">
        <f>Q250*H250</f>
        <v>0</v>
      </c>
      <c r="S250" s="231">
        <v>0</v>
      </c>
      <c r="T250" s="232">
        <f>S250*H250</f>
        <v>0</v>
      </c>
      <c r="U250" s="35"/>
      <c r="V250" s="35"/>
      <c r="W250" s="35"/>
      <c r="X250" s="35"/>
      <c r="Y250" s="35"/>
      <c r="Z250" s="35"/>
      <c r="AA250" s="35"/>
      <c r="AB250" s="35"/>
      <c r="AC250" s="35"/>
      <c r="AD250" s="35"/>
      <c r="AE250" s="35"/>
      <c r="AR250" s="233" t="s">
        <v>274</v>
      </c>
      <c r="AT250" s="233" t="s">
        <v>269</v>
      </c>
      <c r="AU250" s="233" t="s">
        <v>81</v>
      </c>
      <c r="AY250" s="14" t="s">
        <v>266</v>
      </c>
      <c r="BE250" s="234">
        <f>IF(N250="základní",J250,0)</f>
        <v>0</v>
      </c>
      <c r="BF250" s="234">
        <f>IF(N250="snížená",J250,0)</f>
        <v>0</v>
      </c>
      <c r="BG250" s="234">
        <f>IF(N250="zákl. přenesená",J250,0)</f>
        <v>0</v>
      </c>
      <c r="BH250" s="234">
        <f>IF(N250="sníž. přenesená",J250,0)</f>
        <v>0</v>
      </c>
      <c r="BI250" s="234">
        <f>IF(N250="nulová",J250,0)</f>
        <v>0</v>
      </c>
      <c r="BJ250" s="14" t="s">
        <v>81</v>
      </c>
      <c r="BK250" s="234">
        <f>ROUND(I250*H250,2)</f>
        <v>0</v>
      </c>
      <c r="BL250" s="14" t="s">
        <v>274</v>
      </c>
      <c r="BM250" s="233" t="s">
        <v>525</v>
      </c>
    </row>
    <row r="251" s="2" customFormat="1">
      <c r="A251" s="35"/>
      <c r="B251" s="36"/>
      <c r="C251" s="37"/>
      <c r="D251" s="235" t="s">
        <v>275</v>
      </c>
      <c r="E251" s="37"/>
      <c r="F251" s="236" t="s">
        <v>976</v>
      </c>
      <c r="G251" s="37"/>
      <c r="H251" s="37"/>
      <c r="I251" s="237"/>
      <c r="J251" s="37"/>
      <c r="K251" s="37"/>
      <c r="L251" s="41"/>
      <c r="M251" s="238"/>
      <c r="N251" s="239"/>
      <c r="O251" s="88"/>
      <c r="P251" s="88"/>
      <c r="Q251" s="88"/>
      <c r="R251" s="88"/>
      <c r="S251" s="88"/>
      <c r="T251" s="89"/>
      <c r="U251" s="35"/>
      <c r="V251" s="35"/>
      <c r="W251" s="35"/>
      <c r="X251" s="35"/>
      <c r="Y251" s="35"/>
      <c r="Z251" s="35"/>
      <c r="AA251" s="35"/>
      <c r="AB251" s="35"/>
      <c r="AC251" s="35"/>
      <c r="AD251" s="35"/>
      <c r="AE251" s="35"/>
      <c r="AT251" s="14" t="s">
        <v>275</v>
      </c>
      <c r="AU251" s="14" t="s">
        <v>81</v>
      </c>
    </row>
    <row r="252" s="2" customFormat="1" ht="78" customHeight="1">
      <c r="A252" s="35"/>
      <c r="B252" s="36"/>
      <c r="C252" s="222" t="s">
        <v>391</v>
      </c>
      <c r="D252" s="222" t="s">
        <v>269</v>
      </c>
      <c r="E252" s="223" t="s">
        <v>977</v>
      </c>
      <c r="F252" s="224" t="s">
        <v>978</v>
      </c>
      <c r="G252" s="225" t="s">
        <v>296</v>
      </c>
      <c r="H252" s="226">
        <v>80</v>
      </c>
      <c r="I252" s="227"/>
      <c r="J252" s="228">
        <f>ROUND(I252*H252,2)</f>
        <v>0</v>
      </c>
      <c r="K252" s="224" t="s">
        <v>273</v>
      </c>
      <c r="L252" s="41"/>
      <c r="M252" s="229" t="s">
        <v>1</v>
      </c>
      <c r="N252" s="230" t="s">
        <v>38</v>
      </c>
      <c r="O252" s="88"/>
      <c r="P252" s="231">
        <f>O252*H252</f>
        <v>0</v>
      </c>
      <c r="Q252" s="231">
        <v>0</v>
      </c>
      <c r="R252" s="231">
        <f>Q252*H252</f>
        <v>0</v>
      </c>
      <c r="S252" s="231">
        <v>0</v>
      </c>
      <c r="T252" s="232">
        <f>S252*H252</f>
        <v>0</v>
      </c>
      <c r="U252" s="35"/>
      <c r="V252" s="35"/>
      <c r="W252" s="35"/>
      <c r="X252" s="35"/>
      <c r="Y252" s="35"/>
      <c r="Z252" s="35"/>
      <c r="AA252" s="35"/>
      <c r="AB252" s="35"/>
      <c r="AC252" s="35"/>
      <c r="AD252" s="35"/>
      <c r="AE252" s="35"/>
      <c r="AR252" s="233" t="s">
        <v>274</v>
      </c>
      <c r="AT252" s="233" t="s">
        <v>269</v>
      </c>
      <c r="AU252" s="233" t="s">
        <v>81</v>
      </c>
      <c r="AY252" s="14" t="s">
        <v>266</v>
      </c>
      <c r="BE252" s="234">
        <f>IF(N252="základní",J252,0)</f>
        <v>0</v>
      </c>
      <c r="BF252" s="234">
        <f>IF(N252="snížená",J252,0)</f>
        <v>0</v>
      </c>
      <c r="BG252" s="234">
        <f>IF(N252="zákl. přenesená",J252,0)</f>
        <v>0</v>
      </c>
      <c r="BH252" s="234">
        <f>IF(N252="sníž. přenesená",J252,0)</f>
        <v>0</v>
      </c>
      <c r="BI252" s="234">
        <f>IF(N252="nulová",J252,0)</f>
        <v>0</v>
      </c>
      <c r="BJ252" s="14" t="s">
        <v>81</v>
      </c>
      <c r="BK252" s="234">
        <f>ROUND(I252*H252,2)</f>
        <v>0</v>
      </c>
      <c r="BL252" s="14" t="s">
        <v>274</v>
      </c>
      <c r="BM252" s="233" t="s">
        <v>529</v>
      </c>
    </row>
    <row r="253" s="2" customFormat="1">
      <c r="A253" s="35"/>
      <c r="B253" s="36"/>
      <c r="C253" s="37"/>
      <c r="D253" s="235" t="s">
        <v>275</v>
      </c>
      <c r="E253" s="37"/>
      <c r="F253" s="236" t="s">
        <v>979</v>
      </c>
      <c r="G253" s="37"/>
      <c r="H253" s="37"/>
      <c r="I253" s="237"/>
      <c r="J253" s="37"/>
      <c r="K253" s="37"/>
      <c r="L253" s="41"/>
      <c r="M253" s="238"/>
      <c r="N253" s="239"/>
      <c r="O253" s="88"/>
      <c r="P253" s="88"/>
      <c r="Q253" s="88"/>
      <c r="R253" s="88"/>
      <c r="S253" s="88"/>
      <c r="T253" s="89"/>
      <c r="U253" s="35"/>
      <c r="V253" s="35"/>
      <c r="W253" s="35"/>
      <c r="X253" s="35"/>
      <c r="Y253" s="35"/>
      <c r="Z253" s="35"/>
      <c r="AA253" s="35"/>
      <c r="AB253" s="35"/>
      <c r="AC253" s="35"/>
      <c r="AD253" s="35"/>
      <c r="AE253" s="35"/>
      <c r="AT253" s="14" t="s">
        <v>275</v>
      </c>
      <c r="AU253" s="14" t="s">
        <v>81</v>
      </c>
    </row>
    <row r="254" s="2" customFormat="1" ht="78" customHeight="1">
      <c r="A254" s="35"/>
      <c r="B254" s="36"/>
      <c r="C254" s="222" t="s">
        <v>534</v>
      </c>
      <c r="D254" s="222" t="s">
        <v>269</v>
      </c>
      <c r="E254" s="223" t="s">
        <v>980</v>
      </c>
      <c r="F254" s="224" t="s">
        <v>981</v>
      </c>
      <c r="G254" s="225" t="s">
        <v>296</v>
      </c>
      <c r="H254" s="226">
        <v>500</v>
      </c>
      <c r="I254" s="227"/>
      <c r="J254" s="228">
        <f>ROUND(I254*H254,2)</f>
        <v>0</v>
      </c>
      <c r="K254" s="224" t="s">
        <v>273</v>
      </c>
      <c r="L254" s="41"/>
      <c r="M254" s="229" t="s">
        <v>1</v>
      </c>
      <c r="N254" s="230" t="s">
        <v>38</v>
      </c>
      <c r="O254" s="88"/>
      <c r="P254" s="231">
        <f>O254*H254</f>
        <v>0</v>
      </c>
      <c r="Q254" s="231">
        <v>0</v>
      </c>
      <c r="R254" s="231">
        <f>Q254*H254</f>
        <v>0</v>
      </c>
      <c r="S254" s="231">
        <v>0</v>
      </c>
      <c r="T254" s="232">
        <f>S254*H254</f>
        <v>0</v>
      </c>
      <c r="U254" s="35"/>
      <c r="V254" s="35"/>
      <c r="W254" s="35"/>
      <c r="X254" s="35"/>
      <c r="Y254" s="35"/>
      <c r="Z254" s="35"/>
      <c r="AA254" s="35"/>
      <c r="AB254" s="35"/>
      <c r="AC254" s="35"/>
      <c r="AD254" s="35"/>
      <c r="AE254" s="35"/>
      <c r="AR254" s="233" t="s">
        <v>274</v>
      </c>
      <c r="AT254" s="233" t="s">
        <v>269</v>
      </c>
      <c r="AU254" s="233" t="s">
        <v>81</v>
      </c>
      <c r="AY254" s="14" t="s">
        <v>266</v>
      </c>
      <c r="BE254" s="234">
        <f>IF(N254="základní",J254,0)</f>
        <v>0</v>
      </c>
      <c r="BF254" s="234">
        <f>IF(N254="snížená",J254,0)</f>
        <v>0</v>
      </c>
      <c r="BG254" s="234">
        <f>IF(N254="zákl. přenesená",J254,0)</f>
        <v>0</v>
      </c>
      <c r="BH254" s="234">
        <f>IF(N254="sníž. přenesená",J254,0)</f>
        <v>0</v>
      </c>
      <c r="BI254" s="234">
        <f>IF(N254="nulová",J254,0)</f>
        <v>0</v>
      </c>
      <c r="BJ254" s="14" t="s">
        <v>81</v>
      </c>
      <c r="BK254" s="234">
        <f>ROUND(I254*H254,2)</f>
        <v>0</v>
      </c>
      <c r="BL254" s="14" t="s">
        <v>274</v>
      </c>
      <c r="BM254" s="233" t="s">
        <v>532</v>
      </c>
    </row>
    <row r="255" s="2" customFormat="1">
      <c r="A255" s="35"/>
      <c r="B255" s="36"/>
      <c r="C255" s="37"/>
      <c r="D255" s="235" t="s">
        <v>275</v>
      </c>
      <c r="E255" s="37"/>
      <c r="F255" s="236" t="s">
        <v>982</v>
      </c>
      <c r="G255" s="37"/>
      <c r="H255" s="37"/>
      <c r="I255" s="237"/>
      <c r="J255" s="37"/>
      <c r="K255" s="37"/>
      <c r="L255" s="41"/>
      <c r="M255" s="238"/>
      <c r="N255" s="239"/>
      <c r="O255" s="88"/>
      <c r="P255" s="88"/>
      <c r="Q255" s="88"/>
      <c r="R255" s="88"/>
      <c r="S255" s="88"/>
      <c r="T255" s="89"/>
      <c r="U255" s="35"/>
      <c r="V255" s="35"/>
      <c r="W255" s="35"/>
      <c r="X255" s="35"/>
      <c r="Y255" s="35"/>
      <c r="Z255" s="35"/>
      <c r="AA255" s="35"/>
      <c r="AB255" s="35"/>
      <c r="AC255" s="35"/>
      <c r="AD255" s="35"/>
      <c r="AE255" s="35"/>
      <c r="AT255" s="14" t="s">
        <v>275</v>
      </c>
      <c r="AU255" s="14" t="s">
        <v>81</v>
      </c>
    </row>
    <row r="256" s="2" customFormat="1" ht="101.25" customHeight="1">
      <c r="A256" s="35"/>
      <c r="B256" s="36"/>
      <c r="C256" s="222" t="s">
        <v>396</v>
      </c>
      <c r="D256" s="222" t="s">
        <v>269</v>
      </c>
      <c r="E256" s="223" t="s">
        <v>300</v>
      </c>
      <c r="F256" s="224" t="s">
        <v>301</v>
      </c>
      <c r="G256" s="225" t="s">
        <v>302</v>
      </c>
      <c r="H256" s="226">
        <v>870</v>
      </c>
      <c r="I256" s="227"/>
      <c r="J256" s="228">
        <f>ROUND(I256*H256,2)</f>
        <v>0</v>
      </c>
      <c r="K256" s="224" t="s">
        <v>273</v>
      </c>
      <c r="L256" s="41"/>
      <c r="M256" s="229" t="s">
        <v>1</v>
      </c>
      <c r="N256" s="230" t="s">
        <v>38</v>
      </c>
      <c r="O256" s="88"/>
      <c r="P256" s="231">
        <f>O256*H256</f>
        <v>0</v>
      </c>
      <c r="Q256" s="231">
        <v>0</v>
      </c>
      <c r="R256" s="231">
        <f>Q256*H256</f>
        <v>0</v>
      </c>
      <c r="S256" s="231">
        <v>0</v>
      </c>
      <c r="T256" s="232">
        <f>S256*H256</f>
        <v>0</v>
      </c>
      <c r="U256" s="35"/>
      <c r="V256" s="35"/>
      <c r="W256" s="35"/>
      <c r="X256" s="35"/>
      <c r="Y256" s="35"/>
      <c r="Z256" s="35"/>
      <c r="AA256" s="35"/>
      <c r="AB256" s="35"/>
      <c r="AC256" s="35"/>
      <c r="AD256" s="35"/>
      <c r="AE256" s="35"/>
      <c r="AR256" s="233" t="s">
        <v>274</v>
      </c>
      <c r="AT256" s="233" t="s">
        <v>269</v>
      </c>
      <c r="AU256" s="233" t="s">
        <v>81</v>
      </c>
      <c r="AY256" s="14" t="s">
        <v>266</v>
      </c>
      <c r="BE256" s="234">
        <f>IF(N256="základní",J256,0)</f>
        <v>0</v>
      </c>
      <c r="BF256" s="234">
        <f>IF(N256="snížená",J256,0)</f>
        <v>0</v>
      </c>
      <c r="BG256" s="234">
        <f>IF(N256="zákl. přenesená",J256,0)</f>
        <v>0</v>
      </c>
      <c r="BH256" s="234">
        <f>IF(N256="sníž. přenesená",J256,0)</f>
        <v>0</v>
      </c>
      <c r="BI256" s="234">
        <f>IF(N256="nulová",J256,0)</f>
        <v>0</v>
      </c>
      <c r="BJ256" s="14" t="s">
        <v>81</v>
      </c>
      <c r="BK256" s="234">
        <f>ROUND(I256*H256,2)</f>
        <v>0</v>
      </c>
      <c r="BL256" s="14" t="s">
        <v>274</v>
      </c>
      <c r="BM256" s="233" t="s">
        <v>537</v>
      </c>
    </row>
    <row r="257" s="2" customFormat="1">
      <c r="A257" s="35"/>
      <c r="B257" s="36"/>
      <c r="C257" s="37"/>
      <c r="D257" s="235" t="s">
        <v>275</v>
      </c>
      <c r="E257" s="37"/>
      <c r="F257" s="236" t="s">
        <v>983</v>
      </c>
      <c r="G257" s="37"/>
      <c r="H257" s="37"/>
      <c r="I257" s="237"/>
      <c r="J257" s="37"/>
      <c r="K257" s="37"/>
      <c r="L257" s="41"/>
      <c r="M257" s="238"/>
      <c r="N257" s="239"/>
      <c r="O257" s="88"/>
      <c r="P257" s="88"/>
      <c r="Q257" s="88"/>
      <c r="R257" s="88"/>
      <c r="S257" s="88"/>
      <c r="T257" s="89"/>
      <c r="U257" s="35"/>
      <c r="V257" s="35"/>
      <c r="W257" s="35"/>
      <c r="X257" s="35"/>
      <c r="Y257" s="35"/>
      <c r="Z257" s="35"/>
      <c r="AA257" s="35"/>
      <c r="AB257" s="35"/>
      <c r="AC257" s="35"/>
      <c r="AD257" s="35"/>
      <c r="AE257" s="35"/>
      <c r="AT257" s="14" t="s">
        <v>275</v>
      </c>
      <c r="AU257" s="14" t="s">
        <v>81</v>
      </c>
    </row>
    <row r="258" s="2" customFormat="1" ht="55.5" customHeight="1">
      <c r="A258" s="35"/>
      <c r="B258" s="36"/>
      <c r="C258" s="222" t="s">
        <v>543</v>
      </c>
      <c r="D258" s="222" t="s">
        <v>269</v>
      </c>
      <c r="E258" s="223" t="s">
        <v>984</v>
      </c>
      <c r="F258" s="224" t="s">
        <v>985</v>
      </c>
      <c r="G258" s="225" t="s">
        <v>791</v>
      </c>
      <c r="H258" s="226">
        <v>9000</v>
      </c>
      <c r="I258" s="227"/>
      <c r="J258" s="228">
        <f>ROUND(I258*H258,2)</f>
        <v>0</v>
      </c>
      <c r="K258" s="224" t="s">
        <v>273</v>
      </c>
      <c r="L258" s="41"/>
      <c r="M258" s="229" t="s">
        <v>1</v>
      </c>
      <c r="N258" s="230" t="s">
        <v>38</v>
      </c>
      <c r="O258" s="88"/>
      <c r="P258" s="231">
        <f>O258*H258</f>
        <v>0</v>
      </c>
      <c r="Q258" s="231">
        <v>0</v>
      </c>
      <c r="R258" s="231">
        <f>Q258*H258</f>
        <v>0</v>
      </c>
      <c r="S258" s="231">
        <v>0</v>
      </c>
      <c r="T258" s="232">
        <f>S258*H258</f>
        <v>0</v>
      </c>
      <c r="U258" s="35"/>
      <c r="V258" s="35"/>
      <c r="W258" s="35"/>
      <c r="X258" s="35"/>
      <c r="Y258" s="35"/>
      <c r="Z258" s="35"/>
      <c r="AA258" s="35"/>
      <c r="AB258" s="35"/>
      <c r="AC258" s="35"/>
      <c r="AD258" s="35"/>
      <c r="AE258" s="35"/>
      <c r="AR258" s="233" t="s">
        <v>274</v>
      </c>
      <c r="AT258" s="233" t="s">
        <v>269</v>
      </c>
      <c r="AU258" s="233" t="s">
        <v>81</v>
      </c>
      <c r="AY258" s="14" t="s">
        <v>266</v>
      </c>
      <c r="BE258" s="234">
        <f>IF(N258="základní",J258,0)</f>
        <v>0</v>
      </c>
      <c r="BF258" s="234">
        <f>IF(N258="snížená",J258,0)</f>
        <v>0</v>
      </c>
      <c r="BG258" s="234">
        <f>IF(N258="zákl. přenesená",J258,0)</f>
        <v>0</v>
      </c>
      <c r="BH258" s="234">
        <f>IF(N258="sníž. přenesená",J258,0)</f>
        <v>0</v>
      </c>
      <c r="BI258" s="234">
        <f>IF(N258="nulová",J258,0)</f>
        <v>0</v>
      </c>
      <c r="BJ258" s="14" t="s">
        <v>81</v>
      </c>
      <c r="BK258" s="234">
        <f>ROUND(I258*H258,2)</f>
        <v>0</v>
      </c>
      <c r="BL258" s="14" t="s">
        <v>274</v>
      </c>
      <c r="BM258" s="233" t="s">
        <v>541</v>
      </c>
    </row>
    <row r="259" s="2" customFormat="1">
      <c r="A259" s="35"/>
      <c r="B259" s="36"/>
      <c r="C259" s="37"/>
      <c r="D259" s="235" t="s">
        <v>275</v>
      </c>
      <c r="E259" s="37"/>
      <c r="F259" s="236" t="s">
        <v>986</v>
      </c>
      <c r="G259" s="37"/>
      <c r="H259" s="37"/>
      <c r="I259" s="237"/>
      <c r="J259" s="37"/>
      <c r="K259" s="37"/>
      <c r="L259" s="41"/>
      <c r="M259" s="238"/>
      <c r="N259" s="239"/>
      <c r="O259" s="88"/>
      <c r="P259" s="88"/>
      <c r="Q259" s="88"/>
      <c r="R259" s="88"/>
      <c r="S259" s="88"/>
      <c r="T259" s="89"/>
      <c r="U259" s="35"/>
      <c r="V259" s="35"/>
      <c r="W259" s="35"/>
      <c r="X259" s="35"/>
      <c r="Y259" s="35"/>
      <c r="Z259" s="35"/>
      <c r="AA259" s="35"/>
      <c r="AB259" s="35"/>
      <c r="AC259" s="35"/>
      <c r="AD259" s="35"/>
      <c r="AE259" s="35"/>
      <c r="AT259" s="14" t="s">
        <v>275</v>
      </c>
      <c r="AU259" s="14" t="s">
        <v>81</v>
      </c>
    </row>
    <row r="260" s="12" customFormat="1" ht="25.92" customHeight="1">
      <c r="A260" s="12"/>
      <c r="B260" s="208"/>
      <c r="C260" s="209"/>
      <c r="D260" s="210" t="s">
        <v>72</v>
      </c>
      <c r="E260" s="211" t="s">
        <v>723</v>
      </c>
      <c r="F260" s="211" t="s">
        <v>987</v>
      </c>
      <c r="G260" s="209"/>
      <c r="H260" s="209"/>
      <c r="I260" s="212"/>
      <c r="J260" s="213">
        <f>BK260</f>
        <v>0</v>
      </c>
      <c r="K260" s="209"/>
      <c r="L260" s="214"/>
      <c r="M260" s="215"/>
      <c r="N260" s="216"/>
      <c r="O260" s="216"/>
      <c r="P260" s="217">
        <f>SUM(P261:P332)</f>
        <v>0</v>
      </c>
      <c r="Q260" s="216"/>
      <c r="R260" s="217">
        <f>SUM(R261:R332)</f>
        <v>188.37787999999998</v>
      </c>
      <c r="S260" s="216"/>
      <c r="T260" s="218">
        <f>SUM(T261:T332)</f>
        <v>0</v>
      </c>
      <c r="U260" s="12"/>
      <c r="V260" s="12"/>
      <c r="W260" s="12"/>
      <c r="X260" s="12"/>
      <c r="Y260" s="12"/>
      <c r="Z260" s="12"/>
      <c r="AA260" s="12"/>
      <c r="AB260" s="12"/>
      <c r="AC260" s="12"/>
      <c r="AD260" s="12"/>
      <c r="AE260" s="12"/>
      <c r="AR260" s="219" t="s">
        <v>81</v>
      </c>
      <c r="AT260" s="220" t="s">
        <v>72</v>
      </c>
      <c r="AU260" s="220" t="s">
        <v>73</v>
      </c>
      <c r="AY260" s="219" t="s">
        <v>266</v>
      </c>
      <c r="BK260" s="221">
        <f>SUM(BK261:BK332)</f>
        <v>0</v>
      </c>
    </row>
    <row r="261" s="2" customFormat="1" ht="55.5" customHeight="1">
      <c r="A261" s="35"/>
      <c r="B261" s="36"/>
      <c r="C261" s="222" t="s">
        <v>400</v>
      </c>
      <c r="D261" s="222" t="s">
        <v>269</v>
      </c>
      <c r="E261" s="223" t="s">
        <v>780</v>
      </c>
      <c r="F261" s="224" t="s">
        <v>781</v>
      </c>
      <c r="G261" s="225" t="s">
        <v>279</v>
      </c>
      <c r="H261" s="226">
        <v>33.600000000000001</v>
      </c>
      <c r="I261" s="227"/>
      <c r="J261" s="228">
        <f>ROUND(I261*H261,2)</f>
        <v>0</v>
      </c>
      <c r="K261" s="224" t="s">
        <v>273</v>
      </c>
      <c r="L261" s="41"/>
      <c r="M261" s="229" t="s">
        <v>1</v>
      </c>
      <c r="N261" s="230" t="s">
        <v>38</v>
      </c>
      <c r="O261" s="88"/>
      <c r="P261" s="231">
        <f>O261*H261</f>
        <v>0</v>
      </c>
      <c r="Q261" s="231">
        <v>0</v>
      </c>
      <c r="R261" s="231">
        <f>Q261*H261</f>
        <v>0</v>
      </c>
      <c r="S261" s="231">
        <v>0</v>
      </c>
      <c r="T261" s="232">
        <f>S261*H261</f>
        <v>0</v>
      </c>
      <c r="U261" s="35"/>
      <c r="V261" s="35"/>
      <c r="W261" s="35"/>
      <c r="X261" s="35"/>
      <c r="Y261" s="35"/>
      <c r="Z261" s="35"/>
      <c r="AA261" s="35"/>
      <c r="AB261" s="35"/>
      <c r="AC261" s="35"/>
      <c r="AD261" s="35"/>
      <c r="AE261" s="35"/>
      <c r="AR261" s="233" t="s">
        <v>274</v>
      </c>
      <c r="AT261" s="233" t="s">
        <v>269</v>
      </c>
      <c r="AU261" s="233" t="s">
        <v>81</v>
      </c>
      <c r="AY261" s="14" t="s">
        <v>266</v>
      </c>
      <c r="BE261" s="234">
        <f>IF(N261="základní",J261,0)</f>
        <v>0</v>
      </c>
      <c r="BF261" s="234">
        <f>IF(N261="snížená",J261,0)</f>
        <v>0</v>
      </c>
      <c r="BG261" s="234">
        <f>IF(N261="zákl. přenesená",J261,0)</f>
        <v>0</v>
      </c>
      <c r="BH261" s="234">
        <f>IF(N261="sníž. přenesená",J261,0)</f>
        <v>0</v>
      </c>
      <c r="BI261" s="234">
        <f>IF(N261="nulová",J261,0)</f>
        <v>0</v>
      </c>
      <c r="BJ261" s="14" t="s">
        <v>81</v>
      </c>
      <c r="BK261" s="234">
        <f>ROUND(I261*H261,2)</f>
        <v>0</v>
      </c>
      <c r="BL261" s="14" t="s">
        <v>274</v>
      </c>
      <c r="BM261" s="233" t="s">
        <v>546</v>
      </c>
    </row>
    <row r="262" s="2" customFormat="1">
      <c r="A262" s="35"/>
      <c r="B262" s="36"/>
      <c r="C262" s="37"/>
      <c r="D262" s="235" t="s">
        <v>275</v>
      </c>
      <c r="E262" s="37"/>
      <c r="F262" s="236" t="s">
        <v>988</v>
      </c>
      <c r="G262" s="37"/>
      <c r="H262" s="37"/>
      <c r="I262" s="237"/>
      <c r="J262" s="37"/>
      <c r="K262" s="37"/>
      <c r="L262" s="41"/>
      <c r="M262" s="238"/>
      <c r="N262" s="239"/>
      <c r="O262" s="88"/>
      <c r="P262" s="88"/>
      <c r="Q262" s="88"/>
      <c r="R262" s="88"/>
      <c r="S262" s="88"/>
      <c r="T262" s="89"/>
      <c r="U262" s="35"/>
      <c r="V262" s="35"/>
      <c r="W262" s="35"/>
      <c r="X262" s="35"/>
      <c r="Y262" s="35"/>
      <c r="Z262" s="35"/>
      <c r="AA262" s="35"/>
      <c r="AB262" s="35"/>
      <c r="AC262" s="35"/>
      <c r="AD262" s="35"/>
      <c r="AE262" s="35"/>
      <c r="AT262" s="14" t="s">
        <v>275</v>
      </c>
      <c r="AU262" s="14" t="s">
        <v>81</v>
      </c>
    </row>
    <row r="263" s="2" customFormat="1" ht="37.8" customHeight="1">
      <c r="A263" s="35"/>
      <c r="B263" s="36"/>
      <c r="C263" s="222" t="s">
        <v>551</v>
      </c>
      <c r="D263" s="222" t="s">
        <v>269</v>
      </c>
      <c r="E263" s="223" t="s">
        <v>784</v>
      </c>
      <c r="F263" s="224" t="s">
        <v>785</v>
      </c>
      <c r="G263" s="225" t="s">
        <v>279</v>
      </c>
      <c r="H263" s="226">
        <v>18</v>
      </c>
      <c r="I263" s="227"/>
      <c r="J263" s="228">
        <f>ROUND(I263*H263,2)</f>
        <v>0</v>
      </c>
      <c r="K263" s="224" t="s">
        <v>273</v>
      </c>
      <c r="L263" s="41"/>
      <c r="M263" s="229" t="s">
        <v>1</v>
      </c>
      <c r="N263" s="230" t="s">
        <v>38</v>
      </c>
      <c r="O263" s="88"/>
      <c r="P263" s="231">
        <f>O263*H263</f>
        <v>0</v>
      </c>
      <c r="Q263" s="231">
        <v>0</v>
      </c>
      <c r="R263" s="231">
        <f>Q263*H263</f>
        <v>0</v>
      </c>
      <c r="S263" s="231">
        <v>0</v>
      </c>
      <c r="T263" s="232">
        <f>S263*H263</f>
        <v>0</v>
      </c>
      <c r="U263" s="35"/>
      <c r="V263" s="35"/>
      <c r="W263" s="35"/>
      <c r="X263" s="35"/>
      <c r="Y263" s="35"/>
      <c r="Z263" s="35"/>
      <c r="AA263" s="35"/>
      <c r="AB263" s="35"/>
      <c r="AC263" s="35"/>
      <c r="AD263" s="35"/>
      <c r="AE263" s="35"/>
      <c r="AR263" s="233" t="s">
        <v>274</v>
      </c>
      <c r="AT263" s="233" t="s">
        <v>269</v>
      </c>
      <c r="AU263" s="233" t="s">
        <v>81</v>
      </c>
      <c r="AY263" s="14" t="s">
        <v>266</v>
      </c>
      <c r="BE263" s="234">
        <f>IF(N263="základní",J263,0)</f>
        <v>0</v>
      </c>
      <c r="BF263" s="234">
        <f>IF(N263="snížená",J263,0)</f>
        <v>0</v>
      </c>
      <c r="BG263" s="234">
        <f>IF(N263="zákl. přenesená",J263,0)</f>
        <v>0</v>
      </c>
      <c r="BH263" s="234">
        <f>IF(N263="sníž. přenesená",J263,0)</f>
        <v>0</v>
      </c>
      <c r="BI263" s="234">
        <f>IF(N263="nulová",J263,0)</f>
        <v>0</v>
      </c>
      <c r="BJ263" s="14" t="s">
        <v>81</v>
      </c>
      <c r="BK263" s="234">
        <f>ROUND(I263*H263,2)</f>
        <v>0</v>
      </c>
      <c r="BL263" s="14" t="s">
        <v>274</v>
      </c>
      <c r="BM263" s="233" t="s">
        <v>549</v>
      </c>
    </row>
    <row r="264" s="2" customFormat="1">
      <c r="A264" s="35"/>
      <c r="B264" s="36"/>
      <c r="C264" s="37"/>
      <c r="D264" s="235" t="s">
        <v>275</v>
      </c>
      <c r="E264" s="37"/>
      <c r="F264" s="236" t="s">
        <v>989</v>
      </c>
      <c r="G264" s="37"/>
      <c r="H264" s="37"/>
      <c r="I264" s="237"/>
      <c r="J264" s="37"/>
      <c r="K264" s="37"/>
      <c r="L264" s="41"/>
      <c r="M264" s="238"/>
      <c r="N264" s="239"/>
      <c r="O264" s="88"/>
      <c r="P264" s="88"/>
      <c r="Q264" s="88"/>
      <c r="R264" s="88"/>
      <c r="S264" s="88"/>
      <c r="T264" s="89"/>
      <c r="U264" s="35"/>
      <c r="V264" s="35"/>
      <c r="W264" s="35"/>
      <c r="X264" s="35"/>
      <c r="Y264" s="35"/>
      <c r="Z264" s="35"/>
      <c r="AA264" s="35"/>
      <c r="AB264" s="35"/>
      <c r="AC264" s="35"/>
      <c r="AD264" s="35"/>
      <c r="AE264" s="35"/>
      <c r="AT264" s="14" t="s">
        <v>275</v>
      </c>
      <c r="AU264" s="14" t="s">
        <v>81</v>
      </c>
    </row>
    <row r="265" s="2" customFormat="1" ht="55.5" customHeight="1">
      <c r="A265" s="35"/>
      <c r="B265" s="36"/>
      <c r="C265" s="222" t="s">
        <v>405</v>
      </c>
      <c r="D265" s="222" t="s">
        <v>269</v>
      </c>
      <c r="E265" s="223" t="s">
        <v>789</v>
      </c>
      <c r="F265" s="224" t="s">
        <v>790</v>
      </c>
      <c r="G265" s="225" t="s">
        <v>791</v>
      </c>
      <c r="H265" s="226">
        <v>126</v>
      </c>
      <c r="I265" s="227"/>
      <c r="J265" s="228">
        <f>ROUND(I265*H265,2)</f>
        <v>0</v>
      </c>
      <c r="K265" s="224" t="s">
        <v>273</v>
      </c>
      <c r="L265" s="41"/>
      <c r="M265" s="229" t="s">
        <v>1</v>
      </c>
      <c r="N265" s="230" t="s">
        <v>38</v>
      </c>
      <c r="O265" s="88"/>
      <c r="P265" s="231">
        <f>O265*H265</f>
        <v>0</v>
      </c>
      <c r="Q265" s="231">
        <v>0</v>
      </c>
      <c r="R265" s="231">
        <f>Q265*H265</f>
        <v>0</v>
      </c>
      <c r="S265" s="231">
        <v>0</v>
      </c>
      <c r="T265" s="232">
        <f>S265*H265</f>
        <v>0</v>
      </c>
      <c r="U265" s="35"/>
      <c r="V265" s="35"/>
      <c r="W265" s="35"/>
      <c r="X265" s="35"/>
      <c r="Y265" s="35"/>
      <c r="Z265" s="35"/>
      <c r="AA265" s="35"/>
      <c r="AB265" s="35"/>
      <c r="AC265" s="35"/>
      <c r="AD265" s="35"/>
      <c r="AE265" s="35"/>
      <c r="AR265" s="233" t="s">
        <v>274</v>
      </c>
      <c r="AT265" s="233" t="s">
        <v>269</v>
      </c>
      <c r="AU265" s="233" t="s">
        <v>81</v>
      </c>
      <c r="AY265" s="14" t="s">
        <v>266</v>
      </c>
      <c r="BE265" s="234">
        <f>IF(N265="základní",J265,0)</f>
        <v>0</v>
      </c>
      <c r="BF265" s="234">
        <f>IF(N265="snížená",J265,0)</f>
        <v>0</v>
      </c>
      <c r="BG265" s="234">
        <f>IF(N265="zákl. přenesená",J265,0)</f>
        <v>0</v>
      </c>
      <c r="BH265" s="234">
        <f>IF(N265="sníž. přenesená",J265,0)</f>
        <v>0</v>
      </c>
      <c r="BI265" s="234">
        <f>IF(N265="nulová",J265,0)</f>
        <v>0</v>
      </c>
      <c r="BJ265" s="14" t="s">
        <v>81</v>
      </c>
      <c r="BK265" s="234">
        <f>ROUND(I265*H265,2)</f>
        <v>0</v>
      </c>
      <c r="BL265" s="14" t="s">
        <v>274</v>
      </c>
      <c r="BM265" s="233" t="s">
        <v>554</v>
      </c>
    </row>
    <row r="266" s="2" customFormat="1">
      <c r="A266" s="35"/>
      <c r="B266" s="36"/>
      <c r="C266" s="37"/>
      <c r="D266" s="235" t="s">
        <v>275</v>
      </c>
      <c r="E266" s="37"/>
      <c r="F266" s="236" t="s">
        <v>990</v>
      </c>
      <c r="G266" s="37"/>
      <c r="H266" s="37"/>
      <c r="I266" s="237"/>
      <c r="J266" s="37"/>
      <c r="K266" s="37"/>
      <c r="L266" s="41"/>
      <c r="M266" s="238"/>
      <c r="N266" s="239"/>
      <c r="O266" s="88"/>
      <c r="P266" s="88"/>
      <c r="Q266" s="88"/>
      <c r="R266" s="88"/>
      <c r="S266" s="88"/>
      <c r="T266" s="89"/>
      <c r="U266" s="35"/>
      <c r="V266" s="35"/>
      <c r="W266" s="35"/>
      <c r="X266" s="35"/>
      <c r="Y266" s="35"/>
      <c r="Z266" s="35"/>
      <c r="AA266" s="35"/>
      <c r="AB266" s="35"/>
      <c r="AC266" s="35"/>
      <c r="AD266" s="35"/>
      <c r="AE266" s="35"/>
      <c r="AT266" s="14" t="s">
        <v>275</v>
      </c>
      <c r="AU266" s="14" t="s">
        <v>81</v>
      </c>
    </row>
    <row r="267" s="2" customFormat="1" ht="101.25" customHeight="1">
      <c r="A267" s="35"/>
      <c r="B267" s="36"/>
      <c r="C267" s="222" t="s">
        <v>560</v>
      </c>
      <c r="D267" s="222" t="s">
        <v>269</v>
      </c>
      <c r="E267" s="223" t="s">
        <v>300</v>
      </c>
      <c r="F267" s="224" t="s">
        <v>301</v>
      </c>
      <c r="G267" s="225" t="s">
        <v>302</v>
      </c>
      <c r="H267" s="226">
        <v>55.439999999999998</v>
      </c>
      <c r="I267" s="227"/>
      <c r="J267" s="228">
        <f>ROUND(I267*H267,2)</f>
        <v>0</v>
      </c>
      <c r="K267" s="224" t="s">
        <v>273</v>
      </c>
      <c r="L267" s="41"/>
      <c r="M267" s="229" t="s">
        <v>1</v>
      </c>
      <c r="N267" s="230" t="s">
        <v>38</v>
      </c>
      <c r="O267" s="88"/>
      <c r="P267" s="231">
        <f>O267*H267</f>
        <v>0</v>
      </c>
      <c r="Q267" s="231">
        <v>0</v>
      </c>
      <c r="R267" s="231">
        <f>Q267*H267</f>
        <v>0</v>
      </c>
      <c r="S267" s="231">
        <v>0</v>
      </c>
      <c r="T267" s="232">
        <f>S267*H267</f>
        <v>0</v>
      </c>
      <c r="U267" s="35"/>
      <c r="V267" s="35"/>
      <c r="W267" s="35"/>
      <c r="X267" s="35"/>
      <c r="Y267" s="35"/>
      <c r="Z267" s="35"/>
      <c r="AA267" s="35"/>
      <c r="AB267" s="35"/>
      <c r="AC267" s="35"/>
      <c r="AD267" s="35"/>
      <c r="AE267" s="35"/>
      <c r="AR267" s="233" t="s">
        <v>274</v>
      </c>
      <c r="AT267" s="233" t="s">
        <v>269</v>
      </c>
      <c r="AU267" s="233" t="s">
        <v>81</v>
      </c>
      <c r="AY267" s="14" t="s">
        <v>266</v>
      </c>
      <c r="BE267" s="234">
        <f>IF(N267="základní",J267,0)</f>
        <v>0</v>
      </c>
      <c r="BF267" s="234">
        <f>IF(N267="snížená",J267,0)</f>
        <v>0</v>
      </c>
      <c r="BG267" s="234">
        <f>IF(N267="zákl. přenesená",J267,0)</f>
        <v>0</v>
      </c>
      <c r="BH267" s="234">
        <f>IF(N267="sníž. přenesená",J267,0)</f>
        <v>0</v>
      </c>
      <c r="BI267" s="234">
        <f>IF(N267="nulová",J267,0)</f>
        <v>0</v>
      </c>
      <c r="BJ267" s="14" t="s">
        <v>81</v>
      </c>
      <c r="BK267" s="234">
        <f>ROUND(I267*H267,2)</f>
        <v>0</v>
      </c>
      <c r="BL267" s="14" t="s">
        <v>274</v>
      </c>
      <c r="BM267" s="233" t="s">
        <v>558</v>
      </c>
    </row>
    <row r="268" s="2" customFormat="1">
      <c r="A268" s="35"/>
      <c r="B268" s="36"/>
      <c r="C268" s="37"/>
      <c r="D268" s="235" t="s">
        <v>275</v>
      </c>
      <c r="E268" s="37"/>
      <c r="F268" s="236" t="s">
        <v>991</v>
      </c>
      <c r="G268" s="37"/>
      <c r="H268" s="37"/>
      <c r="I268" s="237"/>
      <c r="J268" s="37"/>
      <c r="K268" s="37"/>
      <c r="L268" s="41"/>
      <c r="M268" s="238"/>
      <c r="N268" s="239"/>
      <c r="O268" s="88"/>
      <c r="P268" s="88"/>
      <c r="Q268" s="88"/>
      <c r="R268" s="88"/>
      <c r="S268" s="88"/>
      <c r="T268" s="89"/>
      <c r="U268" s="35"/>
      <c r="V268" s="35"/>
      <c r="W268" s="35"/>
      <c r="X268" s="35"/>
      <c r="Y268" s="35"/>
      <c r="Z268" s="35"/>
      <c r="AA268" s="35"/>
      <c r="AB268" s="35"/>
      <c r="AC268" s="35"/>
      <c r="AD268" s="35"/>
      <c r="AE268" s="35"/>
      <c r="AT268" s="14" t="s">
        <v>275</v>
      </c>
      <c r="AU268" s="14" t="s">
        <v>81</v>
      </c>
    </row>
    <row r="269" s="2" customFormat="1" ht="100.5" customHeight="1">
      <c r="A269" s="35"/>
      <c r="B269" s="36"/>
      <c r="C269" s="222" t="s">
        <v>410</v>
      </c>
      <c r="D269" s="222" t="s">
        <v>269</v>
      </c>
      <c r="E269" s="223" t="s">
        <v>797</v>
      </c>
      <c r="F269" s="224" t="s">
        <v>798</v>
      </c>
      <c r="G269" s="225" t="s">
        <v>302</v>
      </c>
      <c r="H269" s="226">
        <v>55.439999999999998</v>
      </c>
      <c r="I269" s="227"/>
      <c r="J269" s="228">
        <f>ROUND(I269*H269,2)</f>
        <v>0</v>
      </c>
      <c r="K269" s="224" t="s">
        <v>273</v>
      </c>
      <c r="L269" s="41"/>
      <c r="M269" s="229" t="s">
        <v>1</v>
      </c>
      <c r="N269" s="230" t="s">
        <v>38</v>
      </c>
      <c r="O269" s="88"/>
      <c r="P269" s="231">
        <f>O269*H269</f>
        <v>0</v>
      </c>
      <c r="Q269" s="231">
        <v>0</v>
      </c>
      <c r="R269" s="231">
        <f>Q269*H269</f>
        <v>0</v>
      </c>
      <c r="S269" s="231">
        <v>0</v>
      </c>
      <c r="T269" s="232">
        <f>S269*H269</f>
        <v>0</v>
      </c>
      <c r="U269" s="35"/>
      <c r="V269" s="35"/>
      <c r="W269" s="35"/>
      <c r="X269" s="35"/>
      <c r="Y269" s="35"/>
      <c r="Z269" s="35"/>
      <c r="AA269" s="35"/>
      <c r="AB269" s="35"/>
      <c r="AC269" s="35"/>
      <c r="AD269" s="35"/>
      <c r="AE269" s="35"/>
      <c r="AR269" s="233" t="s">
        <v>274</v>
      </c>
      <c r="AT269" s="233" t="s">
        <v>269</v>
      </c>
      <c r="AU269" s="233" t="s">
        <v>81</v>
      </c>
      <c r="AY269" s="14" t="s">
        <v>266</v>
      </c>
      <c r="BE269" s="234">
        <f>IF(N269="základní",J269,0)</f>
        <v>0</v>
      </c>
      <c r="BF269" s="234">
        <f>IF(N269="snížená",J269,0)</f>
        <v>0</v>
      </c>
      <c r="BG269" s="234">
        <f>IF(N269="zákl. přenesená",J269,0)</f>
        <v>0</v>
      </c>
      <c r="BH269" s="234">
        <f>IF(N269="sníž. přenesená",J269,0)</f>
        <v>0</v>
      </c>
      <c r="BI269" s="234">
        <f>IF(N269="nulová",J269,0)</f>
        <v>0</v>
      </c>
      <c r="BJ269" s="14" t="s">
        <v>81</v>
      </c>
      <c r="BK269" s="234">
        <f>ROUND(I269*H269,2)</f>
        <v>0</v>
      </c>
      <c r="BL269" s="14" t="s">
        <v>274</v>
      </c>
      <c r="BM269" s="233" t="s">
        <v>563</v>
      </c>
    </row>
    <row r="270" s="2" customFormat="1">
      <c r="A270" s="35"/>
      <c r="B270" s="36"/>
      <c r="C270" s="37"/>
      <c r="D270" s="235" t="s">
        <v>275</v>
      </c>
      <c r="E270" s="37"/>
      <c r="F270" s="236" t="s">
        <v>992</v>
      </c>
      <c r="G270" s="37"/>
      <c r="H270" s="37"/>
      <c r="I270" s="237"/>
      <c r="J270" s="37"/>
      <c r="K270" s="37"/>
      <c r="L270" s="41"/>
      <c r="M270" s="238"/>
      <c r="N270" s="239"/>
      <c r="O270" s="88"/>
      <c r="P270" s="88"/>
      <c r="Q270" s="88"/>
      <c r="R270" s="88"/>
      <c r="S270" s="88"/>
      <c r="T270" s="89"/>
      <c r="U270" s="35"/>
      <c r="V270" s="35"/>
      <c r="W270" s="35"/>
      <c r="X270" s="35"/>
      <c r="Y270" s="35"/>
      <c r="Z270" s="35"/>
      <c r="AA270" s="35"/>
      <c r="AB270" s="35"/>
      <c r="AC270" s="35"/>
      <c r="AD270" s="35"/>
      <c r="AE270" s="35"/>
      <c r="AT270" s="14" t="s">
        <v>275</v>
      </c>
      <c r="AU270" s="14" t="s">
        <v>81</v>
      </c>
    </row>
    <row r="271" s="2" customFormat="1" ht="49.05" customHeight="1">
      <c r="A271" s="35"/>
      <c r="B271" s="36"/>
      <c r="C271" s="222" t="s">
        <v>567</v>
      </c>
      <c r="D271" s="222" t="s">
        <v>269</v>
      </c>
      <c r="E271" s="223" t="s">
        <v>270</v>
      </c>
      <c r="F271" s="224" t="s">
        <v>271</v>
      </c>
      <c r="G271" s="225" t="s">
        <v>272</v>
      </c>
      <c r="H271" s="226">
        <v>8</v>
      </c>
      <c r="I271" s="227"/>
      <c r="J271" s="228">
        <f>ROUND(I271*H271,2)</f>
        <v>0</v>
      </c>
      <c r="K271" s="224" t="s">
        <v>273</v>
      </c>
      <c r="L271" s="41"/>
      <c r="M271" s="229" t="s">
        <v>1</v>
      </c>
      <c r="N271" s="230" t="s">
        <v>38</v>
      </c>
      <c r="O271" s="88"/>
      <c r="P271" s="231">
        <f>O271*H271</f>
        <v>0</v>
      </c>
      <c r="Q271" s="231">
        <v>0</v>
      </c>
      <c r="R271" s="231">
        <f>Q271*H271</f>
        <v>0</v>
      </c>
      <c r="S271" s="231">
        <v>0</v>
      </c>
      <c r="T271" s="232">
        <f>S271*H271</f>
        <v>0</v>
      </c>
      <c r="U271" s="35"/>
      <c r="V271" s="35"/>
      <c r="W271" s="35"/>
      <c r="X271" s="35"/>
      <c r="Y271" s="35"/>
      <c r="Z271" s="35"/>
      <c r="AA271" s="35"/>
      <c r="AB271" s="35"/>
      <c r="AC271" s="35"/>
      <c r="AD271" s="35"/>
      <c r="AE271" s="35"/>
      <c r="AR271" s="233" t="s">
        <v>274</v>
      </c>
      <c r="AT271" s="233" t="s">
        <v>269</v>
      </c>
      <c r="AU271" s="233" t="s">
        <v>81</v>
      </c>
      <c r="AY271" s="14" t="s">
        <v>266</v>
      </c>
      <c r="BE271" s="234">
        <f>IF(N271="základní",J271,0)</f>
        <v>0</v>
      </c>
      <c r="BF271" s="234">
        <f>IF(N271="snížená",J271,0)</f>
        <v>0</v>
      </c>
      <c r="BG271" s="234">
        <f>IF(N271="zákl. přenesená",J271,0)</f>
        <v>0</v>
      </c>
      <c r="BH271" s="234">
        <f>IF(N271="sníž. přenesená",J271,0)</f>
        <v>0</v>
      </c>
      <c r="BI271" s="234">
        <f>IF(N271="nulová",J271,0)</f>
        <v>0</v>
      </c>
      <c r="BJ271" s="14" t="s">
        <v>81</v>
      </c>
      <c r="BK271" s="234">
        <f>ROUND(I271*H271,2)</f>
        <v>0</v>
      </c>
      <c r="BL271" s="14" t="s">
        <v>274</v>
      </c>
      <c r="BM271" s="233" t="s">
        <v>566</v>
      </c>
    </row>
    <row r="272" s="2" customFormat="1">
      <c r="A272" s="35"/>
      <c r="B272" s="36"/>
      <c r="C272" s="37"/>
      <c r="D272" s="235" t="s">
        <v>275</v>
      </c>
      <c r="E272" s="37"/>
      <c r="F272" s="236" t="s">
        <v>993</v>
      </c>
      <c r="G272" s="37"/>
      <c r="H272" s="37"/>
      <c r="I272" s="237"/>
      <c r="J272" s="37"/>
      <c r="K272" s="37"/>
      <c r="L272" s="41"/>
      <c r="M272" s="238"/>
      <c r="N272" s="239"/>
      <c r="O272" s="88"/>
      <c r="P272" s="88"/>
      <c r="Q272" s="88"/>
      <c r="R272" s="88"/>
      <c r="S272" s="88"/>
      <c r="T272" s="89"/>
      <c r="U272" s="35"/>
      <c r="V272" s="35"/>
      <c r="W272" s="35"/>
      <c r="X272" s="35"/>
      <c r="Y272" s="35"/>
      <c r="Z272" s="35"/>
      <c r="AA272" s="35"/>
      <c r="AB272" s="35"/>
      <c r="AC272" s="35"/>
      <c r="AD272" s="35"/>
      <c r="AE272" s="35"/>
      <c r="AT272" s="14" t="s">
        <v>275</v>
      </c>
      <c r="AU272" s="14" t="s">
        <v>81</v>
      </c>
    </row>
    <row r="273" s="2" customFormat="1" ht="90" customHeight="1">
      <c r="A273" s="35"/>
      <c r="B273" s="36"/>
      <c r="C273" s="222" t="s">
        <v>415</v>
      </c>
      <c r="D273" s="222" t="s">
        <v>269</v>
      </c>
      <c r="E273" s="223" t="s">
        <v>287</v>
      </c>
      <c r="F273" s="224" t="s">
        <v>288</v>
      </c>
      <c r="G273" s="225" t="s">
        <v>289</v>
      </c>
      <c r="H273" s="226">
        <v>0.059999999999999998</v>
      </c>
      <c r="I273" s="227"/>
      <c r="J273" s="228">
        <f>ROUND(I273*H273,2)</f>
        <v>0</v>
      </c>
      <c r="K273" s="224" t="s">
        <v>273</v>
      </c>
      <c r="L273" s="41"/>
      <c r="M273" s="229" t="s">
        <v>1</v>
      </c>
      <c r="N273" s="230" t="s">
        <v>38</v>
      </c>
      <c r="O273" s="88"/>
      <c r="P273" s="231">
        <f>O273*H273</f>
        <v>0</v>
      </c>
      <c r="Q273" s="231">
        <v>0</v>
      </c>
      <c r="R273" s="231">
        <f>Q273*H273</f>
        <v>0</v>
      </c>
      <c r="S273" s="231">
        <v>0</v>
      </c>
      <c r="T273" s="232">
        <f>S273*H273</f>
        <v>0</v>
      </c>
      <c r="U273" s="35"/>
      <c r="V273" s="35"/>
      <c r="W273" s="35"/>
      <c r="X273" s="35"/>
      <c r="Y273" s="35"/>
      <c r="Z273" s="35"/>
      <c r="AA273" s="35"/>
      <c r="AB273" s="35"/>
      <c r="AC273" s="35"/>
      <c r="AD273" s="35"/>
      <c r="AE273" s="35"/>
      <c r="AR273" s="233" t="s">
        <v>274</v>
      </c>
      <c r="AT273" s="233" t="s">
        <v>269</v>
      </c>
      <c r="AU273" s="233" t="s">
        <v>81</v>
      </c>
      <c r="AY273" s="14" t="s">
        <v>266</v>
      </c>
      <c r="BE273" s="234">
        <f>IF(N273="základní",J273,0)</f>
        <v>0</v>
      </c>
      <c r="BF273" s="234">
        <f>IF(N273="snížená",J273,0)</f>
        <v>0</v>
      </c>
      <c r="BG273" s="234">
        <f>IF(N273="zákl. přenesená",J273,0)</f>
        <v>0</v>
      </c>
      <c r="BH273" s="234">
        <f>IF(N273="sníž. přenesená",J273,0)</f>
        <v>0</v>
      </c>
      <c r="BI273" s="234">
        <f>IF(N273="nulová",J273,0)</f>
        <v>0</v>
      </c>
      <c r="BJ273" s="14" t="s">
        <v>81</v>
      </c>
      <c r="BK273" s="234">
        <f>ROUND(I273*H273,2)</f>
        <v>0</v>
      </c>
      <c r="BL273" s="14" t="s">
        <v>274</v>
      </c>
      <c r="BM273" s="233" t="s">
        <v>570</v>
      </c>
    </row>
    <row r="274" s="2" customFormat="1">
      <c r="A274" s="35"/>
      <c r="B274" s="36"/>
      <c r="C274" s="37"/>
      <c r="D274" s="235" t="s">
        <v>275</v>
      </c>
      <c r="E274" s="37"/>
      <c r="F274" s="236" t="s">
        <v>994</v>
      </c>
      <c r="G274" s="37"/>
      <c r="H274" s="37"/>
      <c r="I274" s="237"/>
      <c r="J274" s="37"/>
      <c r="K274" s="37"/>
      <c r="L274" s="41"/>
      <c r="M274" s="238"/>
      <c r="N274" s="239"/>
      <c r="O274" s="88"/>
      <c r="P274" s="88"/>
      <c r="Q274" s="88"/>
      <c r="R274" s="88"/>
      <c r="S274" s="88"/>
      <c r="T274" s="89"/>
      <c r="U274" s="35"/>
      <c r="V274" s="35"/>
      <c r="W274" s="35"/>
      <c r="X274" s="35"/>
      <c r="Y274" s="35"/>
      <c r="Z274" s="35"/>
      <c r="AA274" s="35"/>
      <c r="AB274" s="35"/>
      <c r="AC274" s="35"/>
      <c r="AD274" s="35"/>
      <c r="AE274" s="35"/>
      <c r="AT274" s="14" t="s">
        <v>275</v>
      </c>
      <c r="AU274" s="14" t="s">
        <v>81</v>
      </c>
    </row>
    <row r="275" s="2" customFormat="1" ht="234.75" customHeight="1">
      <c r="A275" s="35"/>
      <c r="B275" s="36"/>
      <c r="C275" s="222" t="s">
        <v>576</v>
      </c>
      <c r="D275" s="222" t="s">
        <v>269</v>
      </c>
      <c r="E275" s="223" t="s">
        <v>292</v>
      </c>
      <c r="F275" s="224" t="s">
        <v>293</v>
      </c>
      <c r="G275" s="225" t="s">
        <v>289</v>
      </c>
      <c r="H275" s="226">
        <v>0.040000000000000001</v>
      </c>
      <c r="I275" s="227"/>
      <c r="J275" s="228">
        <f>ROUND(I275*H275,2)</f>
        <v>0</v>
      </c>
      <c r="K275" s="224" t="s">
        <v>273</v>
      </c>
      <c r="L275" s="41"/>
      <c r="M275" s="229" t="s">
        <v>1</v>
      </c>
      <c r="N275" s="230" t="s">
        <v>38</v>
      </c>
      <c r="O275" s="88"/>
      <c r="P275" s="231">
        <f>O275*H275</f>
        <v>0</v>
      </c>
      <c r="Q275" s="231">
        <v>0</v>
      </c>
      <c r="R275" s="231">
        <f>Q275*H275</f>
        <v>0</v>
      </c>
      <c r="S275" s="231">
        <v>0</v>
      </c>
      <c r="T275" s="232">
        <f>S275*H275</f>
        <v>0</v>
      </c>
      <c r="U275" s="35"/>
      <c r="V275" s="35"/>
      <c r="W275" s="35"/>
      <c r="X275" s="35"/>
      <c r="Y275" s="35"/>
      <c r="Z275" s="35"/>
      <c r="AA275" s="35"/>
      <c r="AB275" s="35"/>
      <c r="AC275" s="35"/>
      <c r="AD275" s="35"/>
      <c r="AE275" s="35"/>
      <c r="AR275" s="233" t="s">
        <v>274</v>
      </c>
      <c r="AT275" s="233" t="s">
        <v>269</v>
      </c>
      <c r="AU275" s="233" t="s">
        <v>81</v>
      </c>
      <c r="AY275" s="14" t="s">
        <v>266</v>
      </c>
      <c r="BE275" s="234">
        <f>IF(N275="základní",J275,0)</f>
        <v>0</v>
      </c>
      <c r="BF275" s="234">
        <f>IF(N275="snížená",J275,0)</f>
        <v>0</v>
      </c>
      <c r="BG275" s="234">
        <f>IF(N275="zákl. přenesená",J275,0)</f>
        <v>0</v>
      </c>
      <c r="BH275" s="234">
        <f>IF(N275="sníž. přenesená",J275,0)</f>
        <v>0</v>
      </c>
      <c r="BI275" s="234">
        <f>IF(N275="nulová",J275,0)</f>
        <v>0</v>
      </c>
      <c r="BJ275" s="14" t="s">
        <v>81</v>
      </c>
      <c r="BK275" s="234">
        <f>ROUND(I275*H275,2)</f>
        <v>0</v>
      </c>
      <c r="BL275" s="14" t="s">
        <v>274</v>
      </c>
      <c r="BM275" s="233" t="s">
        <v>574</v>
      </c>
    </row>
    <row r="276" s="2" customFormat="1">
      <c r="A276" s="35"/>
      <c r="B276" s="36"/>
      <c r="C276" s="37"/>
      <c r="D276" s="235" t="s">
        <v>275</v>
      </c>
      <c r="E276" s="37"/>
      <c r="F276" s="236" t="s">
        <v>995</v>
      </c>
      <c r="G276" s="37"/>
      <c r="H276" s="37"/>
      <c r="I276" s="237"/>
      <c r="J276" s="37"/>
      <c r="K276" s="37"/>
      <c r="L276" s="41"/>
      <c r="M276" s="238"/>
      <c r="N276" s="239"/>
      <c r="O276" s="88"/>
      <c r="P276" s="88"/>
      <c r="Q276" s="88"/>
      <c r="R276" s="88"/>
      <c r="S276" s="88"/>
      <c r="T276" s="89"/>
      <c r="U276" s="35"/>
      <c r="V276" s="35"/>
      <c r="W276" s="35"/>
      <c r="X276" s="35"/>
      <c r="Y276" s="35"/>
      <c r="Z276" s="35"/>
      <c r="AA276" s="35"/>
      <c r="AB276" s="35"/>
      <c r="AC276" s="35"/>
      <c r="AD276" s="35"/>
      <c r="AE276" s="35"/>
      <c r="AT276" s="14" t="s">
        <v>275</v>
      </c>
      <c r="AU276" s="14" t="s">
        <v>81</v>
      </c>
    </row>
    <row r="277" s="2" customFormat="1" ht="101.25" customHeight="1">
      <c r="A277" s="35"/>
      <c r="B277" s="36"/>
      <c r="C277" s="222" t="s">
        <v>419</v>
      </c>
      <c r="D277" s="222" t="s">
        <v>269</v>
      </c>
      <c r="E277" s="223" t="s">
        <v>300</v>
      </c>
      <c r="F277" s="224" t="s">
        <v>301</v>
      </c>
      <c r="G277" s="225" t="s">
        <v>302</v>
      </c>
      <c r="H277" s="226">
        <v>158.40000000000001</v>
      </c>
      <c r="I277" s="227"/>
      <c r="J277" s="228">
        <f>ROUND(I277*H277,2)</f>
        <v>0</v>
      </c>
      <c r="K277" s="224" t="s">
        <v>273</v>
      </c>
      <c r="L277" s="41"/>
      <c r="M277" s="229" t="s">
        <v>1</v>
      </c>
      <c r="N277" s="230" t="s">
        <v>38</v>
      </c>
      <c r="O277" s="88"/>
      <c r="P277" s="231">
        <f>O277*H277</f>
        <v>0</v>
      </c>
      <c r="Q277" s="231">
        <v>0</v>
      </c>
      <c r="R277" s="231">
        <f>Q277*H277</f>
        <v>0</v>
      </c>
      <c r="S277" s="231">
        <v>0</v>
      </c>
      <c r="T277" s="232">
        <f>S277*H277</f>
        <v>0</v>
      </c>
      <c r="U277" s="35"/>
      <c r="V277" s="35"/>
      <c r="W277" s="35"/>
      <c r="X277" s="35"/>
      <c r="Y277" s="35"/>
      <c r="Z277" s="35"/>
      <c r="AA277" s="35"/>
      <c r="AB277" s="35"/>
      <c r="AC277" s="35"/>
      <c r="AD277" s="35"/>
      <c r="AE277" s="35"/>
      <c r="AR277" s="233" t="s">
        <v>274</v>
      </c>
      <c r="AT277" s="233" t="s">
        <v>269</v>
      </c>
      <c r="AU277" s="233" t="s">
        <v>81</v>
      </c>
      <c r="AY277" s="14" t="s">
        <v>266</v>
      </c>
      <c r="BE277" s="234">
        <f>IF(N277="základní",J277,0)</f>
        <v>0</v>
      </c>
      <c r="BF277" s="234">
        <f>IF(N277="snížená",J277,0)</f>
        <v>0</v>
      </c>
      <c r="BG277" s="234">
        <f>IF(N277="zákl. přenesená",J277,0)</f>
        <v>0</v>
      </c>
      <c r="BH277" s="234">
        <f>IF(N277="sníž. přenesená",J277,0)</f>
        <v>0</v>
      </c>
      <c r="BI277" s="234">
        <f>IF(N277="nulová",J277,0)</f>
        <v>0</v>
      </c>
      <c r="BJ277" s="14" t="s">
        <v>81</v>
      </c>
      <c r="BK277" s="234">
        <f>ROUND(I277*H277,2)</f>
        <v>0</v>
      </c>
      <c r="BL277" s="14" t="s">
        <v>274</v>
      </c>
      <c r="BM277" s="233" t="s">
        <v>577</v>
      </c>
    </row>
    <row r="278" s="2" customFormat="1">
      <c r="A278" s="35"/>
      <c r="B278" s="36"/>
      <c r="C278" s="37"/>
      <c r="D278" s="235" t="s">
        <v>275</v>
      </c>
      <c r="E278" s="37"/>
      <c r="F278" s="236" t="s">
        <v>996</v>
      </c>
      <c r="G278" s="37"/>
      <c r="H278" s="37"/>
      <c r="I278" s="237"/>
      <c r="J278" s="37"/>
      <c r="K278" s="37"/>
      <c r="L278" s="41"/>
      <c r="M278" s="238"/>
      <c r="N278" s="239"/>
      <c r="O278" s="88"/>
      <c r="P278" s="88"/>
      <c r="Q278" s="88"/>
      <c r="R278" s="88"/>
      <c r="S278" s="88"/>
      <c r="T278" s="89"/>
      <c r="U278" s="35"/>
      <c r="V278" s="35"/>
      <c r="W278" s="35"/>
      <c r="X278" s="35"/>
      <c r="Y278" s="35"/>
      <c r="Z278" s="35"/>
      <c r="AA278" s="35"/>
      <c r="AB278" s="35"/>
      <c r="AC278" s="35"/>
      <c r="AD278" s="35"/>
      <c r="AE278" s="35"/>
      <c r="AT278" s="14" t="s">
        <v>275</v>
      </c>
      <c r="AU278" s="14" t="s">
        <v>81</v>
      </c>
    </row>
    <row r="279" s="2" customFormat="1" ht="111.75" customHeight="1">
      <c r="A279" s="35"/>
      <c r="B279" s="36"/>
      <c r="C279" s="222" t="s">
        <v>581</v>
      </c>
      <c r="D279" s="222" t="s">
        <v>269</v>
      </c>
      <c r="E279" s="223" t="s">
        <v>312</v>
      </c>
      <c r="F279" s="224" t="s">
        <v>313</v>
      </c>
      <c r="G279" s="225" t="s">
        <v>302</v>
      </c>
      <c r="H279" s="226">
        <v>158.40000000000001</v>
      </c>
      <c r="I279" s="227"/>
      <c r="J279" s="228">
        <f>ROUND(I279*H279,2)</f>
        <v>0</v>
      </c>
      <c r="K279" s="224" t="s">
        <v>273</v>
      </c>
      <c r="L279" s="41"/>
      <c r="M279" s="229" t="s">
        <v>1</v>
      </c>
      <c r="N279" s="230" t="s">
        <v>38</v>
      </c>
      <c r="O279" s="88"/>
      <c r="P279" s="231">
        <f>O279*H279</f>
        <v>0</v>
      </c>
      <c r="Q279" s="231">
        <v>0</v>
      </c>
      <c r="R279" s="231">
        <f>Q279*H279</f>
        <v>0</v>
      </c>
      <c r="S279" s="231">
        <v>0</v>
      </c>
      <c r="T279" s="232">
        <f>S279*H279</f>
        <v>0</v>
      </c>
      <c r="U279" s="35"/>
      <c r="V279" s="35"/>
      <c r="W279" s="35"/>
      <c r="X279" s="35"/>
      <c r="Y279" s="35"/>
      <c r="Z279" s="35"/>
      <c r="AA279" s="35"/>
      <c r="AB279" s="35"/>
      <c r="AC279" s="35"/>
      <c r="AD279" s="35"/>
      <c r="AE279" s="35"/>
      <c r="AR279" s="233" t="s">
        <v>274</v>
      </c>
      <c r="AT279" s="233" t="s">
        <v>269</v>
      </c>
      <c r="AU279" s="233" t="s">
        <v>81</v>
      </c>
      <c r="AY279" s="14" t="s">
        <v>266</v>
      </c>
      <c r="BE279" s="234">
        <f>IF(N279="základní",J279,0)</f>
        <v>0</v>
      </c>
      <c r="BF279" s="234">
        <f>IF(N279="snížená",J279,0)</f>
        <v>0</v>
      </c>
      <c r="BG279" s="234">
        <f>IF(N279="zákl. přenesená",J279,0)</f>
        <v>0</v>
      </c>
      <c r="BH279" s="234">
        <f>IF(N279="sníž. přenesená",J279,0)</f>
        <v>0</v>
      </c>
      <c r="BI279" s="234">
        <f>IF(N279="nulová",J279,0)</f>
        <v>0</v>
      </c>
      <c r="BJ279" s="14" t="s">
        <v>81</v>
      </c>
      <c r="BK279" s="234">
        <f>ROUND(I279*H279,2)</f>
        <v>0</v>
      </c>
      <c r="BL279" s="14" t="s">
        <v>274</v>
      </c>
      <c r="BM279" s="233" t="s">
        <v>579</v>
      </c>
    </row>
    <row r="280" s="2" customFormat="1">
      <c r="A280" s="35"/>
      <c r="B280" s="36"/>
      <c r="C280" s="37"/>
      <c r="D280" s="235" t="s">
        <v>275</v>
      </c>
      <c r="E280" s="37"/>
      <c r="F280" s="236" t="s">
        <v>997</v>
      </c>
      <c r="G280" s="37"/>
      <c r="H280" s="37"/>
      <c r="I280" s="237"/>
      <c r="J280" s="37"/>
      <c r="K280" s="37"/>
      <c r="L280" s="41"/>
      <c r="M280" s="238"/>
      <c r="N280" s="239"/>
      <c r="O280" s="88"/>
      <c r="P280" s="88"/>
      <c r="Q280" s="88"/>
      <c r="R280" s="88"/>
      <c r="S280" s="88"/>
      <c r="T280" s="89"/>
      <c r="U280" s="35"/>
      <c r="V280" s="35"/>
      <c r="W280" s="35"/>
      <c r="X280" s="35"/>
      <c r="Y280" s="35"/>
      <c r="Z280" s="35"/>
      <c r="AA280" s="35"/>
      <c r="AB280" s="35"/>
      <c r="AC280" s="35"/>
      <c r="AD280" s="35"/>
      <c r="AE280" s="35"/>
      <c r="AT280" s="14" t="s">
        <v>275</v>
      </c>
      <c r="AU280" s="14" t="s">
        <v>81</v>
      </c>
    </row>
    <row r="281" s="2" customFormat="1" ht="100.5" customHeight="1">
      <c r="A281" s="35"/>
      <c r="B281" s="36"/>
      <c r="C281" s="222" t="s">
        <v>424</v>
      </c>
      <c r="D281" s="222" t="s">
        <v>269</v>
      </c>
      <c r="E281" s="223" t="s">
        <v>317</v>
      </c>
      <c r="F281" s="224" t="s">
        <v>318</v>
      </c>
      <c r="G281" s="225" t="s">
        <v>302</v>
      </c>
      <c r="H281" s="226">
        <v>158.40000000000001</v>
      </c>
      <c r="I281" s="227"/>
      <c r="J281" s="228">
        <f>ROUND(I281*H281,2)</f>
        <v>0</v>
      </c>
      <c r="K281" s="224" t="s">
        <v>273</v>
      </c>
      <c r="L281" s="41"/>
      <c r="M281" s="229" t="s">
        <v>1</v>
      </c>
      <c r="N281" s="230" t="s">
        <v>38</v>
      </c>
      <c r="O281" s="88"/>
      <c r="P281" s="231">
        <f>O281*H281</f>
        <v>0</v>
      </c>
      <c r="Q281" s="231">
        <v>0</v>
      </c>
      <c r="R281" s="231">
        <f>Q281*H281</f>
        <v>0</v>
      </c>
      <c r="S281" s="231">
        <v>0</v>
      </c>
      <c r="T281" s="232">
        <f>S281*H281</f>
        <v>0</v>
      </c>
      <c r="U281" s="35"/>
      <c r="V281" s="35"/>
      <c r="W281" s="35"/>
      <c r="X281" s="35"/>
      <c r="Y281" s="35"/>
      <c r="Z281" s="35"/>
      <c r="AA281" s="35"/>
      <c r="AB281" s="35"/>
      <c r="AC281" s="35"/>
      <c r="AD281" s="35"/>
      <c r="AE281" s="35"/>
      <c r="AR281" s="233" t="s">
        <v>274</v>
      </c>
      <c r="AT281" s="233" t="s">
        <v>269</v>
      </c>
      <c r="AU281" s="233" t="s">
        <v>81</v>
      </c>
      <c r="AY281" s="14" t="s">
        <v>266</v>
      </c>
      <c r="BE281" s="234">
        <f>IF(N281="základní",J281,0)</f>
        <v>0</v>
      </c>
      <c r="BF281" s="234">
        <f>IF(N281="snížená",J281,0)</f>
        <v>0</v>
      </c>
      <c r="BG281" s="234">
        <f>IF(N281="zákl. přenesená",J281,0)</f>
        <v>0</v>
      </c>
      <c r="BH281" s="234">
        <f>IF(N281="sníž. přenesená",J281,0)</f>
        <v>0</v>
      </c>
      <c r="BI281" s="234">
        <f>IF(N281="nulová",J281,0)</f>
        <v>0</v>
      </c>
      <c r="BJ281" s="14" t="s">
        <v>81</v>
      </c>
      <c r="BK281" s="234">
        <f>ROUND(I281*H281,2)</f>
        <v>0</v>
      </c>
      <c r="BL281" s="14" t="s">
        <v>274</v>
      </c>
      <c r="BM281" s="233" t="s">
        <v>584</v>
      </c>
    </row>
    <row r="282" s="2" customFormat="1">
      <c r="A282" s="35"/>
      <c r="B282" s="36"/>
      <c r="C282" s="37"/>
      <c r="D282" s="235" t="s">
        <v>275</v>
      </c>
      <c r="E282" s="37"/>
      <c r="F282" s="236" t="s">
        <v>998</v>
      </c>
      <c r="G282" s="37"/>
      <c r="H282" s="37"/>
      <c r="I282" s="237"/>
      <c r="J282" s="37"/>
      <c r="K282" s="37"/>
      <c r="L282" s="41"/>
      <c r="M282" s="238"/>
      <c r="N282" s="239"/>
      <c r="O282" s="88"/>
      <c r="P282" s="88"/>
      <c r="Q282" s="88"/>
      <c r="R282" s="88"/>
      <c r="S282" s="88"/>
      <c r="T282" s="89"/>
      <c r="U282" s="35"/>
      <c r="V282" s="35"/>
      <c r="W282" s="35"/>
      <c r="X282" s="35"/>
      <c r="Y282" s="35"/>
      <c r="Z282" s="35"/>
      <c r="AA282" s="35"/>
      <c r="AB282" s="35"/>
      <c r="AC282" s="35"/>
      <c r="AD282" s="35"/>
      <c r="AE282" s="35"/>
      <c r="AT282" s="14" t="s">
        <v>275</v>
      </c>
      <c r="AU282" s="14" t="s">
        <v>81</v>
      </c>
    </row>
    <row r="283" s="2" customFormat="1" ht="76.35" customHeight="1">
      <c r="A283" s="35"/>
      <c r="B283" s="36"/>
      <c r="C283" s="222" t="s">
        <v>590</v>
      </c>
      <c r="D283" s="222" t="s">
        <v>269</v>
      </c>
      <c r="E283" s="223" t="s">
        <v>325</v>
      </c>
      <c r="F283" s="224" t="s">
        <v>326</v>
      </c>
      <c r="G283" s="225" t="s">
        <v>289</v>
      </c>
      <c r="H283" s="226">
        <v>0.059999999999999998</v>
      </c>
      <c r="I283" s="227"/>
      <c r="J283" s="228">
        <f>ROUND(I283*H283,2)</f>
        <v>0</v>
      </c>
      <c r="K283" s="224" t="s">
        <v>273</v>
      </c>
      <c r="L283" s="41"/>
      <c r="M283" s="229" t="s">
        <v>1</v>
      </c>
      <c r="N283" s="230" t="s">
        <v>38</v>
      </c>
      <c r="O283" s="88"/>
      <c r="P283" s="231">
        <f>O283*H283</f>
        <v>0</v>
      </c>
      <c r="Q283" s="231">
        <v>0</v>
      </c>
      <c r="R283" s="231">
        <f>Q283*H283</f>
        <v>0</v>
      </c>
      <c r="S283" s="231">
        <v>0</v>
      </c>
      <c r="T283" s="232">
        <f>S283*H283</f>
        <v>0</v>
      </c>
      <c r="U283" s="35"/>
      <c r="V283" s="35"/>
      <c r="W283" s="35"/>
      <c r="X283" s="35"/>
      <c r="Y283" s="35"/>
      <c r="Z283" s="35"/>
      <c r="AA283" s="35"/>
      <c r="AB283" s="35"/>
      <c r="AC283" s="35"/>
      <c r="AD283" s="35"/>
      <c r="AE283" s="35"/>
      <c r="AR283" s="233" t="s">
        <v>274</v>
      </c>
      <c r="AT283" s="233" t="s">
        <v>269</v>
      </c>
      <c r="AU283" s="233" t="s">
        <v>81</v>
      </c>
      <c r="AY283" s="14" t="s">
        <v>266</v>
      </c>
      <c r="BE283" s="234">
        <f>IF(N283="základní",J283,0)</f>
        <v>0</v>
      </c>
      <c r="BF283" s="234">
        <f>IF(N283="snížená",J283,0)</f>
        <v>0</v>
      </c>
      <c r="BG283" s="234">
        <f>IF(N283="zákl. přenesená",J283,0)</f>
        <v>0</v>
      </c>
      <c r="BH283" s="234">
        <f>IF(N283="sníž. přenesená",J283,0)</f>
        <v>0</v>
      </c>
      <c r="BI283" s="234">
        <f>IF(N283="nulová",J283,0)</f>
        <v>0</v>
      </c>
      <c r="BJ283" s="14" t="s">
        <v>81</v>
      </c>
      <c r="BK283" s="234">
        <f>ROUND(I283*H283,2)</f>
        <v>0</v>
      </c>
      <c r="BL283" s="14" t="s">
        <v>274</v>
      </c>
      <c r="BM283" s="233" t="s">
        <v>588</v>
      </c>
    </row>
    <row r="284" s="2" customFormat="1">
      <c r="A284" s="35"/>
      <c r="B284" s="36"/>
      <c r="C284" s="37"/>
      <c r="D284" s="235" t="s">
        <v>275</v>
      </c>
      <c r="E284" s="37"/>
      <c r="F284" s="236" t="s">
        <v>994</v>
      </c>
      <c r="G284" s="37"/>
      <c r="H284" s="37"/>
      <c r="I284" s="237"/>
      <c r="J284" s="37"/>
      <c r="K284" s="37"/>
      <c r="L284" s="41"/>
      <c r="M284" s="238"/>
      <c r="N284" s="239"/>
      <c r="O284" s="88"/>
      <c r="P284" s="88"/>
      <c r="Q284" s="88"/>
      <c r="R284" s="88"/>
      <c r="S284" s="88"/>
      <c r="T284" s="89"/>
      <c r="U284" s="35"/>
      <c r="V284" s="35"/>
      <c r="W284" s="35"/>
      <c r="X284" s="35"/>
      <c r="Y284" s="35"/>
      <c r="Z284" s="35"/>
      <c r="AA284" s="35"/>
      <c r="AB284" s="35"/>
      <c r="AC284" s="35"/>
      <c r="AD284" s="35"/>
      <c r="AE284" s="35"/>
      <c r="AT284" s="14" t="s">
        <v>275</v>
      </c>
      <c r="AU284" s="14" t="s">
        <v>81</v>
      </c>
    </row>
    <row r="285" s="2" customFormat="1" ht="24.15" customHeight="1">
      <c r="A285" s="35"/>
      <c r="B285" s="36"/>
      <c r="C285" s="240" t="s">
        <v>426</v>
      </c>
      <c r="D285" s="240" t="s">
        <v>329</v>
      </c>
      <c r="E285" s="241" t="s">
        <v>827</v>
      </c>
      <c r="F285" s="242" t="s">
        <v>828</v>
      </c>
      <c r="G285" s="243" t="s">
        <v>272</v>
      </c>
      <c r="H285" s="244">
        <v>120</v>
      </c>
      <c r="I285" s="245"/>
      <c r="J285" s="246">
        <f>ROUND(I285*H285,2)</f>
        <v>0</v>
      </c>
      <c r="K285" s="242" t="s">
        <v>273</v>
      </c>
      <c r="L285" s="247"/>
      <c r="M285" s="248" t="s">
        <v>1</v>
      </c>
      <c r="N285" s="249" t="s">
        <v>38</v>
      </c>
      <c r="O285" s="88"/>
      <c r="P285" s="231">
        <f>O285*H285</f>
        <v>0</v>
      </c>
      <c r="Q285" s="231">
        <v>0.0010499999999999999</v>
      </c>
      <c r="R285" s="231">
        <f>Q285*H285</f>
        <v>0.126</v>
      </c>
      <c r="S285" s="231">
        <v>0</v>
      </c>
      <c r="T285" s="232">
        <f>S285*H285</f>
        <v>0</v>
      </c>
      <c r="U285" s="35"/>
      <c r="V285" s="35"/>
      <c r="W285" s="35"/>
      <c r="X285" s="35"/>
      <c r="Y285" s="35"/>
      <c r="Z285" s="35"/>
      <c r="AA285" s="35"/>
      <c r="AB285" s="35"/>
      <c r="AC285" s="35"/>
      <c r="AD285" s="35"/>
      <c r="AE285" s="35"/>
      <c r="AR285" s="233" t="s">
        <v>286</v>
      </c>
      <c r="AT285" s="233" t="s">
        <v>329</v>
      </c>
      <c r="AU285" s="233" t="s">
        <v>81</v>
      </c>
      <c r="AY285" s="14" t="s">
        <v>266</v>
      </c>
      <c r="BE285" s="234">
        <f>IF(N285="základní",J285,0)</f>
        <v>0</v>
      </c>
      <c r="BF285" s="234">
        <f>IF(N285="snížená",J285,0)</f>
        <v>0</v>
      </c>
      <c r="BG285" s="234">
        <f>IF(N285="zákl. přenesená",J285,0)</f>
        <v>0</v>
      </c>
      <c r="BH285" s="234">
        <f>IF(N285="sníž. přenesená",J285,0)</f>
        <v>0</v>
      </c>
      <c r="BI285" s="234">
        <f>IF(N285="nulová",J285,0)</f>
        <v>0</v>
      </c>
      <c r="BJ285" s="14" t="s">
        <v>81</v>
      </c>
      <c r="BK285" s="234">
        <f>ROUND(I285*H285,2)</f>
        <v>0</v>
      </c>
      <c r="BL285" s="14" t="s">
        <v>274</v>
      </c>
      <c r="BM285" s="233" t="s">
        <v>591</v>
      </c>
    </row>
    <row r="286" s="2" customFormat="1">
      <c r="A286" s="35"/>
      <c r="B286" s="36"/>
      <c r="C286" s="37"/>
      <c r="D286" s="235" t="s">
        <v>275</v>
      </c>
      <c r="E286" s="37"/>
      <c r="F286" s="236" t="s">
        <v>999</v>
      </c>
      <c r="G286" s="37"/>
      <c r="H286" s="37"/>
      <c r="I286" s="237"/>
      <c r="J286" s="37"/>
      <c r="K286" s="37"/>
      <c r="L286" s="41"/>
      <c r="M286" s="238"/>
      <c r="N286" s="239"/>
      <c r="O286" s="88"/>
      <c r="P286" s="88"/>
      <c r="Q286" s="88"/>
      <c r="R286" s="88"/>
      <c r="S286" s="88"/>
      <c r="T286" s="89"/>
      <c r="U286" s="35"/>
      <c r="V286" s="35"/>
      <c r="W286" s="35"/>
      <c r="X286" s="35"/>
      <c r="Y286" s="35"/>
      <c r="Z286" s="35"/>
      <c r="AA286" s="35"/>
      <c r="AB286" s="35"/>
      <c r="AC286" s="35"/>
      <c r="AD286" s="35"/>
      <c r="AE286" s="35"/>
      <c r="AT286" s="14" t="s">
        <v>275</v>
      </c>
      <c r="AU286" s="14" t="s">
        <v>81</v>
      </c>
    </row>
    <row r="287" s="2" customFormat="1" ht="21.75" customHeight="1">
      <c r="A287" s="35"/>
      <c r="B287" s="36"/>
      <c r="C287" s="240" t="s">
        <v>595</v>
      </c>
      <c r="D287" s="240" t="s">
        <v>329</v>
      </c>
      <c r="E287" s="241" t="s">
        <v>330</v>
      </c>
      <c r="F287" s="242" t="s">
        <v>331</v>
      </c>
      <c r="G287" s="243" t="s">
        <v>302</v>
      </c>
      <c r="H287" s="244">
        <v>176</v>
      </c>
      <c r="I287" s="245"/>
      <c r="J287" s="246">
        <f>ROUND(I287*H287,2)</f>
        <v>0</v>
      </c>
      <c r="K287" s="242" t="s">
        <v>273</v>
      </c>
      <c r="L287" s="247"/>
      <c r="M287" s="248" t="s">
        <v>1</v>
      </c>
      <c r="N287" s="249" t="s">
        <v>38</v>
      </c>
      <c r="O287" s="88"/>
      <c r="P287" s="231">
        <f>O287*H287</f>
        <v>0</v>
      </c>
      <c r="Q287" s="231">
        <v>1</v>
      </c>
      <c r="R287" s="231">
        <f>Q287*H287</f>
        <v>176</v>
      </c>
      <c r="S287" s="231">
        <v>0</v>
      </c>
      <c r="T287" s="232">
        <f>S287*H287</f>
        <v>0</v>
      </c>
      <c r="U287" s="35"/>
      <c r="V287" s="35"/>
      <c r="W287" s="35"/>
      <c r="X287" s="35"/>
      <c r="Y287" s="35"/>
      <c r="Z287" s="35"/>
      <c r="AA287" s="35"/>
      <c r="AB287" s="35"/>
      <c r="AC287" s="35"/>
      <c r="AD287" s="35"/>
      <c r="AE287" s="35"/>
      <c r="AR287" s="233" t="s">
        <v>286</v>
      </c>
      <c r="AT287" s="233" t="s">
        <v>329</v>
      </c>
      <c r="AU287" s="233" t="s">
        <v>81</v>
      </c>
      <c r="AY287" s="14" t="s">
        <v>266</v>
      </c>
      <c r="BE287" s="234">
        <f>IF(N287="základní",J287,0)</f>
        <v>0</v>
      </c>
      <c r="BF287" s="234">
        <f>IF(N287="snížená",J287,0)</f>
        <v>0</v>
      </c>
      <c r="BG287" s="234">
        <f>IF(N287="zákl. přenesená",J287,0)</f>
        <v>0</v>
      </c>
      <c r="BH287" s="234">
        <f>IF(N287="sníž. přenesená",J287,0)</f>
        <v>0</v>
      </c>
      <c r="BI287" s="234">
        <f>IF(N287="nulová",J287,0)</f>
        <v>0</v>
      </c>
      <c r="BJ287" s="14" t="s">
        <v>81</v>
      </c>
      <c r="BK287" s="234">
        <f>ROUND(I287*H287,2)</f>
        <v>0</v>
      </c>
      <c r="BL287" s="14" t="s">
        <v>274</v>
      </c>
      <c r="BM287" s="233" t="s">
        <v>593</v>
      </c>
    </row>
    <row r="288" s="2" customFormat="1">
      <c r="A288" s="35"/>
      <c r="B288" s="36"/>
      <c r="C288" s="37"/>
      <c r="D288" s="235" t="s">
        <v>275</v>
      </c>
      <c r="E288" s="37"/>
      <c r="F288" s="236" t="s">
        <v>1000</v>
      </c>
      <c r="G288" s="37"/>
      <c r="H288" s="37"/>
      <c r="I288" s="237"/>
      <c r="J288" s="37"/>
      <c r="K288" s="37"/>
      <c r="L288" s="41"/>
      <c r="M288" s="238"/>
      <c r="N288" s="239"/>
      <c r="O288" s="88"/>
      <c r="P288" s="88"/>
      <c r="Q288" s="88"/>
      <c r="R288" s="88"/>
      <c r="S288" s="88"/>
      <c r="T288" s="89"/>
      <c r="U288" s="35"/>
      <c r="V288" s="35"/>
      <c r="W288" s="35"/>
      <c r="X288" s="35"/>
      <c r="Y288" s="35"/>
      <c r="Z288" s="35"/>
      <c r="AA288" s="35"/>
      <c r="AB288" s="35"/>
      <c r="AC288" s="35"/>
      <c r="AD288" s="35"/>
      <c r="AE288" s="35"/>
      <c r="AT288" s="14" t="s">
        <v>275</v>
      </c>
      <c r="AU288" s="14" t="s">
        <v>81</v>
      </c>
    </row>
    <row r="289" s="2" customFormat="1" ht="101.25" customHeight="1">
      <c r="A289" s="35"/>
      <c r="B289" s="36"/>
      <c r="C289" s="222" t="s">
        <v>429</v>
      </c>
      <c r="D289" s="222" t="s">
        <v>269</v>
      </c>
      <c r="E289" s="223" t="s">
        <v>300</v>
      </c>
      <c r="F289" s="224" t="s">
        <v>301</v>
      </c>
      <c r="G289" s="225" t="s">
        <v>302</v>
      </c>
      <c r="H289" s="226">
        <v>176</v>
      </c>
      <c r="I289" s="227"/>
      <c r="J289" s="228">
        <f>ROUND(I289*H289,2)</f>
        <v>0</v>
      </c>
      <c r="K289" s="224" t="s">
        <v>273</v>
      </c>
      <c r="L289" s="41"/>
      <c r="M289" s="229" t="s">
        <v>1</v>
      </c>
      <c r="N289" s="230" t="s">
        <v>38</v>
      </c>
      <c r="O289" s="88"/>
      <c r="P289" s="231">
        <f>O289*H289</f>
        <v>0</v>
      </c>
      <c r="Q289" s="231">
        <v>0</v>
      </c>
      <c r="R289" s="231">
        <f>Q289*H289</f>
        <v>0</v>
      </c>
      <c r="S289" s="231">
        <v>0</v>
      </c>
      <c r="T289" s="232">
        <f>S289*H289</f>
        <v>0</v>
      </c>
      <c r="U289" s="35"/>
      <c r="V289" s="35"/>
      <c r="W289" s="35"/>
      <c r="X289" s="35"/>
      <c r="Y289" s="35"/>
      <c r="Z289" s="35"/>
      <c r="AA289" s="35"/>
      <c r="AB289" s="35"/>
      <c r="AC289" s="35"/>
      <c r="AD289" s="35"/>
      <c r="AE289" s="35"/>
      <c r="AR289" s="233" t="s">
        <v>274</v>
      </c>
      <c r="AT289" s="233" t="s">
        <v>269</v>
      </c>
      <c r="AU289" s="233" t="s">
        <v>81</v>
      </c>
      <c r="AY289" s="14" t="s">
        <v>266</v>
      </c>
      <c r="BE289" s="234">
        <f>IF(N289="základní",J289,0)</f>
        <v>0</v>
      </c>
      <c r="BF289" s="234">
        <f>IF(N289="snížená",J289,0)</f>
        <v>0</v>
      </c>
      <c r="BG289" s="234">
        <f>IF(N289="zákl. přenesená",J289,0)</f>
        <v>0</v>
      </c>
      <c r="BH289" s="234">
        <f>IF(N289="sníž. přenesená",J289,0)</f>
        <v>0</v>
      </c>
      <c r="BI289" s="234">
        <f>IF(N289="nulová",J289,0)</f>
        <v>0</v>
      </c>
      <c r="BJ289" s="14" t="s">
        <v>81</v>
      </c>
      <c r="BK289" s="234">
        <f>ROUND(I289*H289,2)</f>
        <v>0</v>
      </c>
      <c r="BL289" s="14" t="s">
        <v>274</v>
      </c>
      <c r="BM289" s="233" t="s">
        <v>596</v>
      </c>
    </row>
    <row r="290" s="2" customFormat="1">
      <c r="A290" s="35"/>
      <c r="B290" s="36"/>
      <c r="C290" s="37"/>
      <c r="D290" s="235" t="s">
        <v>275</v>
      </c>
      <c r="E290" s="37"/>
      <c r="F290" s="236" t="s">
        <v>1001</v>
      </c>
      <c r="G290" s="37"/>
      <c r="H290" s="37"/>
      <c r="I290" s="237"/>
      <c r="J290" s="37"/>
      <c r="K290" s="37"/>
      <c r="L290" s="41"/>
      <c r="M290" s="238"/>
      <c r="N290" s="239"/>
      <c r="O290" s="88"/>
      <c r="P290" s="88"/>
      <c r="Q290" s="88"/>
      <c r="R290" s="88"/>
      <c r="S290" s="88"/>
      <c r="T290" s="89"/>
      <c r="U290" s="35"/>
      <c r="V290" s="35"/>
      <c r="W290" s="35"/>
      <c r="X290" s="35"/>
      <c r="Y290" s="35"/>
      <c r="Z290" s="35"/>
      <c r="AA290" s="35"/>
      <c r="AB290" s="35"/>
      <c r="AC290" s="35"/>
      <c r="AD290" s="35"/>
      <c r="AE290" s="35"/>
      <c r="AT290" s="14" t="s">
        <v>275</v>
      </c>
      <c r="AU290" s="14" t="s">
        <v>81</v>
      </c>
    </row>
    <row r="291" s="2" customFormat="1" ht="111.75" customHeight="1">
      <c r="A291" s="35"/>
      <c r="B291" s="36"/>
      <c r="C291" s="222" t="s">
        <v>602</v>
      </c>
      <c r="D291" s="222" t="s">
        <v>269</v>
      </c>
      <c r="E291" s="223" t="s">
        <v>312</v>
      </c>
      <c r="F291" s="224" t="s">
        <v>313</v>
      </c>
      <c r="G291" s="225" t="s">
        <v>302</v>
      </c>
      <c r="H291" s="226">
        <v>1232</v>
      </c>
      <c r="I291" s="227"/>
      <c r="J291" s="228">
        <f>ROUND(I291*H291,2)</f>
        <v>0</v>
      </c>
      <c r="K291" s="224" t="s">
        <v>273</v>
      </c>
      <c r="L291" s="41"/>
      <c r="M291" s="229" t="s">
        <v>1</v>
      </c>
      <c r="N291" s="230" t="s">
        <v>38</v>
      </c>
      <c r="O291" s="88"/>
      <c r="P291" s="231">
        <f>O291*H291</f>
        <v>0</v>
      </c>
      <c r="Q291" s="231">
        <v>0</v>
      </c>
      <c r="R291" s="231">
        <f>Q291*H291</f>
        <v>0</v>
      </c>
      <c r="S291" s="231">
        <v>0</v>
      </c>
      <c r="T291" s="232">
        <f>S291*H291</f>
        <v>0</v>
      </c>
      <c r="U291" s="35"/>
      <c r="V291" s="35"/>
      <c r="W291" s="35"/>
      <c r="X291" s="35"/>
      <c r="Y291" s="35"/>
      <c r="Z291" s="35"/>
      <c r="AA291" s="35"/>
      <c r="AB291" s="35"/>
      <c r="AC291" s="35"/>
      <c r="AD291" s="35"/>
      <c r="AE291" s="35"/>
      <c r="AR291" s="233" t="s">
        <v>274</v>
      </c>
      <c r="AT291" s="233" t="s">
        <v>269</v>
      </c>
      <c r="AU291" s="233" t="s">
        <v>81</v>
      </c>
      <c r="AY291" s="14" t="s">
        <v>266</v>
      </c>
      <c r="BE291" s="234">
        <f>IF(N291="základní",J291,0)</f>
        <v>0</v>
      </c>
      <c r="BF291" s="234">
        <f>IF(N291="snížená",J291,0)</f>
        <v>0</v>
      </c>
      <c r="BG291" s="234">
        <f>IF(N291="zákl. přenesená",J291,0)</f>
        <v>0</v>
      </c>
      <c r="BH291" s="234">
        <f>IF(N291="sníž. přenesená",J291,0)</f>
        <v>0</v>
      </c>
      <c r="BI291" s="234">
        <f>IF(N291="nulová",J291,0)</f>
        <v>0</v>
      </c>
      <c r="BJ291" s="14" t="s">
        <v>81</v>
      </c>
      <c r="BK291" s="234">
        <f>ROUND(I291*H291,2)</f>
        <v>0</v>
      </c>
      <c r="BL291" s="14" t="s">
        <v>274</v>
      </c>
      <c r="BM291" s="233" t="s">
        <v>600</v>
      </c>
    </row>
    <row r="292" s="2" customFormat="1">
      <c r="A292" s="35"/>
      <c r="B292" s="36"/>
      <c r="C292" s="37"/>
      <c r="D292" s="235" t="s">
        <v>275</v>
      </c>
      <c r="E292" s="37"/>
      <c r="F292" s="236" t="s">
        <v>1002</v>
      </c>
      <c r="G292" s="37"/>
      <c r="H292" s="37"/>
      <c r="I292" s="237"/>
      <c r="J292" s="37"/>
      <c r="K292" s="37"/>
      <c r="L292" s="41"/>
      <c r="M292" s="238"/>
      <c r="N292" s="239"/>
      <c r="O292" s="88"/>
      <c r="P292" s="88"/>
      <c r="Q292" s="88"/>
      <c r="R292" s="88"/>
      <c r="S292" s="88"/>
      <c r="T292" s="89"/>
      <c r="U292" s="35"/>
      <c r="V292" s="35"/>
      <c r="W292" s="35"/>
      <c r="X292" s="35"/>
      <c r="Y292" s="35"/>
      <c r="Z292" s="35"/>
      <c r="AA292" s="35"/>
      <c r="AB292" s="35"/>
      <c r="AC292" s="35"/>
      <c r="AD292" s="35"/>
      <c r="AE292" s="35"/>
      <c r="AT292" s="14" t="s">
        <v>275</v>
      </c>
      <c r="AU292" s="14" t="s">
        <v>81</v>
      </c>
    </row>
    <row r="293" s="2" customFormat="1" ht="114.9" customHeight="1">
      <c r="A293" s="35"/>
      <c r="B293" s="36"/>
      <c r="C293" s="222" t="s">
        <v>431</v>
      </c>
      <c r="D293" s="222" t="s">
        <v>269</v>
      </c>
      <c r="E293" s="223" t="s">
        <v>472</v>
      </c>
      <c r="F293" s="224" t="s">
        <v>473</v>
      </c>
      <c r="G293" s="225" t="s">
        <v>474</v>
      </c>
      <c r="H293" s="226">
        <v>10</v>
      </c>
      <c r="I293" s="227"/>
      <c r="J293" s="228">
        <f>ROUND(I293*H293,2)</f>
        <v>0</v>
      </c>
      <c r="K293" s="224" t="s">
        <v>273</v>
      </c>
      <c r="L293" s="41"/>
      <c r="M293" s="229" t="s">
        <v>1</v>
      </c>
      <c r="N293" s="230" t="s">
        <v>38</v>
      </c>
      <c r="O293" s="88"/>
      <c r="P293" s="231">
        <f>O293*H293</f>
        <v>0</v>
      </c>
      <c r="Q293" s="231">
        <v>0</v>
      </c>
      <c r="R293" s="231">
        <f>Q293*H293</f>
        <v>0</v>
      </c>
      <c r="S293" s="231">
        <v>0</v>
      </c>
      <c r="T293" s="232">
        <f>S293*H293</f>
        <v>0</v>
      </c>
      <c r="U293" s="35"/>
      <c r="V293" s="35"/>
      <c r="W293" s="35"/>
      <c r="X293" s="35"/>
      <c r="Y293" s="35"/>
      <c r="Z293" s="35"/>
      <c r="AA293" s="35"/>
      <c r="AB293" s="35"/>
      <c r="AC293" s="35"/>
      <c r="AD293" s="35"/>
      <c r="AE293" s="35"/>
      <c r="AR293" s="233" t="s">
        <v>274</v>
      </c>
      <c r="AT293" s="233" t="s">
        <v>269</v>
      </c>
      <c r="AU293" s="233" t="s">
        <v>81</v>
      </c>
      <c r="AY293" s="14" t="s">
        <v>266</v>
      </c>
      <c r="BE293" s="234">
        <f>IF(N293="základní",J293,0)</f>
        <v>0</v>
      </c>
      <c r="BF293" s="234">
        <f>IF(N293="snížená",J293,0)</f>
        <v>0</v>
      </c>
      <c r="BG293" s="234">
        <f>IF(N293="zákl. přenesená",J293,0)</f>
        <v>0</v>
      </c>
      <c r="BH293" s="234">
        <f>IF(N293="sníž. přenesená",J293,0)</f>
        <v>0</v>
      </c>
      <c r="BI293" s="234">
        <f>IF(N293="nulová",J293,0)</f>
        <v>0</v>
      </c>
      <c r="BJ293" s="14" t="s">
        <v>81</v>
      </c>
      <c r="BK293" s="234">
        <f>ROUND(I293*H293,2)</f>
        <v>0</v>
      </c>
      <c r="BL293" s="14" t="s">
        <v>274</v>
      </c>
      <c r="BM293" s="233" t="s">
        <v>605</v>
      </c>
    </row>
    <row r="294" s="2" customFormat="1">
      <c r="A294" s="35"/>
      <c r="B294" s="36"/>
      <c r="C294" s="37"/>
      <c r="D294" s="235" t="s">
        <v>275</v>
      </c>
      <c r="E294" s="37"/>
      <c r="F294" s="236" t="s">
        <v>975</v>
      </c>
      <c r="G294" s="37"/>
      <c r="H294" s="37"/>
      <c r="I294" s="237"/>
      <c r="J294" s="37"/>
      <c r="K294" s="37"/>
      <c r="L294" s="41"/>
      <c r="M294" s="238"/>
      <c r="N294" s="239"/>
      <c r="O294" s="88"/>
      <c r="P294" s="88"/>
      <c r="Q294" s="88"/>
      <c r="R294" s="88"/>
      <c r="S294" s="88"/>
      <c r="T294" s="89"/>
      <c r="U294" s="35"/>
      <c r="V294" s="35"/>
      <c r="W294" s="35"/>
      <c r="X294" s="35"/>
      <c r="Y294" s="35"/>
      <c r="Z294" s="35"/>
      <c r="AA294" s="35"/>
      <c r="AB294" s="35"/>
      <c r="AC294" s="35"/>
      <c r="AD294" s="35"/>
      <c r="AE294" s="35"/>
      <c r="AT294" s="14" t="s">
        <v>275</v>
      </c>
      <c r="AU294" s="14" t="s">
        <v>81</v>
      </c>
    </row>
    <row r="295" s="2" customFormat="1" ht="90" customHeight="1">
      <c r="A295" s="35"/>
      <c r="B295" s="36"/>
      <c r="C295" s="222" t="s">
        <v>610</v>
      </c>
      <c r="D295" s="222" t="s">
        <v>269</v>
      </c>
      <c r="E295" s="223" t="s">
        <v>478</v>
      </c>
      <c r="F295" s="224" t="s">
        <v>479</v>
      </c>
      <c r="G295" s="225" t="s">
        <v>474</v>
      </c>
      <c r="H295" s="226">
        <v>4</v>
      </c>
      <c r="I295" s="227"/>
      <c r="J295" s="228">
        <f>ROUND(I295*H295,2)</f>
        <v>0</v>
      </c>
      <c r="K295" s="224" t="s">
        <v>273</v>
      </c>
      <c r="L295" s="41"/>
      <c r="M295" s="229" t="s">
        <v>1</v>
      </c>
      <c r="N295" s="230" t="s">
        <v>38</v>
      </c>
      <c r="O295" s="88"/>
      <c r="P295" s="231">
        <f>O295*H295</f>
        <v>0</v>
      </c>
      <c r="Q295" s="231">
        <v>0</v>
      </c>
      <c r="R295" s="231">
        <f>Q295*H295</f>
        <v>0</v>
      </c>
      <c r="S295" s="231">
        <v>0</v>
      </c>
      <c r="T295" s="232">
        <f>S295*H295</f>
        <v>0</v>
      </c>
      <c r="U295" s="35"/>
      <c r="V295" s="35"/>
      <c r="W295" s="35"/>
      <c r="X295" s="35"/>
      <c r="Y295" s="35"/>
      <c r="Z295" s="35"/>
      <c r="AA295" s="35"/>
      <c r="AB295" s="35"/>
      <c r="AC295" s="35"/>
      <c r="AD295" s="35"/>
      <c r="AE295" s="35"/>
      <c r="AR295" s="233" t="s">
        <v>274</v>
      </c>
      <c r="AT295" s="233" t="s">
        <v>269</v>
      </c>
      <c r="AU295" s="233" t="s">
        <v>81</v>
      </c>
      <c r="AY295" s="14" t="s">
        <v>266</v>
      </c>
      <c r="BE295" s="234">
        <f>IF(N295="základní",J295,0)</f>
        <v>0</v>
      </c>
      <c r="BF295" s="234">
        <f>IF(N295="snížená",J295,0)</f>
        <v>0</v>
      </c>
      <c r="BG295" s="234">
        <f>IF(N295="zákl. přenesená",J295,0)</f>
        <v>0</v>
      </c>
      <c r="BH295" s="234">
        <f>IF(N295="sníž. přenesená",J295,0)</f>
        <v>0</v>
      </c>
      <c r="BI295" s="234">
        <f>IF(N295="nulová",J295,0)</f>
        <v>0</v>
      </c>
      <c r="BJ295" s="14" t="s">
        <v>81</v>
      </c>
      <c r="BK295" s="234">
        <f>ROUND(I295*H295,2)</f>
        <v>0</v>
      </c>
      <c r="BL295" s="14" t="s">
        <v>274</v>
      </c>
      <c r="BM295" s="233" t="s">
        <v>608</v>
      </c>
    </row>
    <row r="296" s="2" customFormat="1">
      <c r="A296" s="35"/>
      <c r="B296" s="36"/>
      <c r="C296" s="37"/>
      <c r="D296" s="235" t="s">
        <v>275</v>
      </c>
      <c r="E296" s="37"/>
      <c r="F296" s="236" t="s">
        <v>1003</v>
      </c>
      <c r="G296" s="37"/>
      <c r="H296" s="37"/>
      <c r="I296" s="237"/>
      <c r="J296" s="37"/>
      <c r="K296" s="37"/>
      <c r="L296" s="41"/>
      <c r="M296" s="238"/>
      <c r="N296" s="239"/>
      <c r="O296" s="88"/>
      <c r="P296" s="88"/>
      <c r="Q296" s="88"/>
      <c r="R296" s="88"/>
      <c r="S296" s="88"/>
      <c r="T296" s="89"/>
      <c r="U296" s="35"/>
      <c r="V296" s="35"/>
      <c r="W296" s="35"/>
      <c r="X296" s="35"/>
      <c r="Y296" s="35"/>
      <c r="Z296" s="35"/>
      <c r="AA296" s="35"/>
      <c r="AB296" s="35"/>
      <c r="AC296" s="35"/>
      <c r="AD296" s="35"/>
      <c r="AE296" s="35"/>
      <c r="AT296" s="14" t="s">
        <v>275</v>
      </c>
      <c r="AU296" s="14" t="s">
        <v>81</v>
      </c>
    </row>
    <row r="297" s="2" customFormat="1" ht="90" customHeight="1">
      <c r="A297" s="35"/>
      <c r="B297" s="36"/>
      <c r="C297" s="222" t="s">
        <v>434</v>
      </c>
      <c r="D297" s="222" t="s">
        <v>269</v>
      </c>
      <c r="E297" s="223" t="s">
        <v>482</v>
      </c>
      <c r="F297" s="224" t="s">
        <v>483</v>
      </c>
      <c r="G297" s="225" t="s">
        <v>279</v>
      </c>
      <c r="H297" s="226">
        <v>520</v>
      </c>
      <c r="I297" s="227"/>
      <c r="J297" s="228">
        <f>ROUND(I297*H297,2)</f>
        <v>0</v>
      </c>
      <c r="K297" s="224" t="s">
        <v>273</v>
      </c>
      <c r="L297" s="41"/>
      <c r="M297" s="229" t="s">
        <v>1</v>
      </c>
      <c r="N297" s="230" t="s">
        <v>38</v>
      </c>
      <c r="O297" s="88"/>
      <c r="P297" s="231">
        <f>O297*H297</f>
        <v>0</v>
      </c>
      <c r="Q297" s="231">
        <v>0</v>
      </c>
      <c r="R297" s="231">
        <f>Q297*H297</f>
        <v>0</v>
      </c>
      <c r="S297" s="231">
        <v>0</v>
      </c>
      <c r="T297" s="232">
        <f>S297*H297</f>
        <v>0</v>
      </c>
      <c r="U297" s="35"/>
      <c r="V297" s="35"/>
      <c r="W297" s="35"/>
      <c r="X297" s="35"/>
      <c r="Y297" s="35"/>
      <c r="Z297" s="35"/>
      <c r="AA297" s="35"/>
      <c r="AB297" s="35"/>
      <c r="AC297" s="35"/>
      <c r="AD297" s="35"/>
      <c r="AE297" s="35"/>
      <c r="AR297" s="233" t="s">
        <v>274</v>
      </c>
      <c r="AT297" s="233" t="s">
        <v>269</v>
      </c>
      <c r="AU297" s="233" t="s">
        <v>81</v>
      </c>
      <c r="AY297" s="14" t="s">
        <v>266</v>
      </c>
      <c r="BE297" s="234">
        <f>IF(N297="základní",J297,0)</f>
        <v>0</v>
      </c>
      <c r="BF297" s="234">
        <f>IF(N297="snížená",J297,0)</f>
        <v>0</v>
      </c>
      <c r="BG297" s="234">
        <f>IF(N297="zákl. přenesená",J297,0)</f>
        <v>0</v>
      </c>
      <c r="BH297" s="234">
        <f>IF(N297="sníž. přenesená",J297,0)</f>
        <v>0</v>
      </c>
      <c r="BI297" s="234">
        <f>IF(N297="nulová",J297,0)</f>
        <v>0</v>
      </c>
      <c r="BJ297" s="14" t="s">
        <v>81</v>
      </c>
      <c r="BK297" s="234">
        <f>ROUND(I297*H297,2)</f>
        <v>0</v>
      </c>
      <c r="BL297" s="14" t="s">
        <v>274</v>
      </c>
      <c r="BM297" s="233" t="s">
        <v>613</v>
      </c>
    </row>
    <row r="298" s="2" customFormat="1">
      <c r="A298" s="35"/>
      <c r="B298" s="36"/>
      <c r="C298" s="37"/>
      <c r="D298" s="235" t="s">
        <v>275</v>
      </c>
      <c r="E298" s="37"/>
      <c r="F298" s="236" t="s">
        <v>1004</v>
      </c>
      <c r="G298" s="37"/>
      <c r="H298" s="37"/>
      <c r="I298" s="237"/>
      <c r="J298" s="37"/>
      <c r="K298" s="37"/>
      <c r="L298" s="41"/>
      <c r="M298" s="238"/>
      <c r="N298" s="239"/>
      <c r="O298" s="88"/>
      <c r="P298" s="88"/>
      <c r="Q298" s="88"/>
      <c r="R298" s="88"/>
      <c r="S298" s="88"/>
      <c r="T298" s="89"/>
      <c r="U298" s="35"/>
      <c r="V298" s="35"/>
      <c r="W298" s="35"/>
      <c r="X298" s="35"/>
      <c r="Y298" s="35"/>
      <c r="Z298" s="35"/>
      <c r="AA298" s="35"/>
      <c r="AB298" s="35"/>
      <c r="AC298" s="35"/>
      <c r="AD298" s="35"/>
      <c r="AE298" s="35"/>
      <c r="AT298" s="14" t="s">
        <v>275</v>
      </c>
      <c r="AU298" s="14" t="s">
        <v>81</v>
      </c>
    </row>
    <row r="299" s="2" customFormat="1" ht="90" customHeight="1">
      <c r="A299" s="35"/>
      <c r="B299" s="36"/>
      <c r="C299" s="222" t="s">
        <v>618</v>
      </c>
      <c r="D299" s="222" t="s">
        <v>269</v>
      </c>
      <c r="E299" s="223" t="s">
        <v>487</v>
      </c>
      <c r="F299" s="224" t="s">
        <v>488</v>
      </c>
      <c r="G299" s="225" t="s">
        <v>279</v>
      </c>
      <c r="H299" s="226">
        <v>520</v>
      </c>
      <c r="I299" s="227"/>
      <c r="J299" s="228">
        <f>ROUND(I299*H299,2)</f>
        <v>0</v>
      </c>
      <c r="K299" s="224" t="s">
        <v>273</v>
      </c>
      <c r="L299" s="41"/>
      <c r="M299" s="229" t="s">
        <v>1</v>
      </c>
      <c r="N299" s="230" t="s">
        <v>38</v>
      </c>
      <c r="O299" s="88"/>
      <c r="P299" s="231">
        <f>O299*H299</f>
        <v>0</v>
      </c>
      <c r="Q299" s="231">
        <v>0</v>
      </c>
      <c r="R299" s="231">
        <f>Q299*H299</f>
        <v>0</v>
      </c>
      <c r="S299" s="231">
        <v>0</v>
      </c>
      <c r="T299" s="232">
        <f>S299*H299</f>
        <v>0</v>
      </c>
      <c r="U299" s="35"/>
      <c r="V299" s="35"/>
      <c r="W299" s="35"/>
      <c r="X299" s="35"/>
      <c r="Y299" s="35"/>
      <c r="Z299" s="35"/>
      <c r="AA299" s="35"/>
      <c r="AB299" s="35"/>
      <c r="AC299" s="35"/>
      <c r="AD299" s="35"/>
      <c r="AE299" s="35"/>
      <c r="AR299" s="233" t="s">
        <v>274</v>
      </c>
      <c r="AT299" s="233" t="s">
        <v>269</v>
      </c>
      <c r="AU299" s="233" t="s">
        <v>81</v>
      </c>
      <c r="AY299" s="14" t="s">
        <v>266</v>
      </c>
      <c r="BE299" s="234">
        <f>IF(N299="základní",J299,0)</f>
        <v>0</v>
      </c>
      <c r="BF299" s="234">
        <f>IF(N299="snížená",J299,0)</f>
        <v>0</v>
      </c>
      <c r="BG299" s="234">
        <f>IF(N299="zákl. přenesená",J299,0)</f>
        <v>0</v>
      </c>
      <c r="BH299" s="234">
        <f>IF(N299="sníž. přenesená",J299,0)</f>
        <v>0</v>
      </c>
      <c r="BI299" s="234">
        <f>IF(N299="nulová",J299,0)</f>
        <v>0</v>
      </c>
      <c r="BJ299" s="14" t="s">
        <v>81</v>
      </c>
      <c r="BK299" s="234">
        <f>ROUND(I299*H299,2)</f>
        <v>0</v>
      </c>
      <c r="BL299" s="14" t="s">
        <v>274</v>
      </c>
      <c r="BM299" s="233" t="s">
        <v>616</v>
      </c>
    </row>
    <row r="300" s="2" customFormat="1">
      <c r="A300" s="35"/>
      <c r="B300" s="36"/>
      <c r="C300" s="37"/>
      <c r="D300" s="235" t="s">
        <v>275</v>
      </c>
      <c r="E300" s="37"/>
      <c r="F300" s="236" t="s">
        <v>1004</v>
      </c>
      <c r="G300" s="37"/>
      <c r="H300" s="37"/>
      <c r="I300" s="237"/>
      <c r="J300" s="37"/>
      <c r="K300" s="37"/>
      <c r="L300" s="41"/>
      <c r="M300" s="238"/>
      <c r="N300" s="239"/>
      <c r="O300" s="88"/>
      <c r="P300" s="88"/>
      <c r="Q300" s="88"/>
      <c r="R300" s="88"/>
      <c r="S300" s="88"/>
      <c r="T300" s="89"/>
      <c r="U300" s="35"/>
      <c r="V300" s="35"/>
      <c r="W300" s="35"/>
      <c r="X300" s="35"/>
      <c r="Y300" s="35"/>
      <c r="Z300" s="35"/>
      <c r="AA300" s="35"/>
      <c r="AB300" s="35"/>
      <c r="AC300" s="35"/>
      <c r="AD300" s="35"/>
      <c r="AE300" s="35"/>
      <c r="AT300" s="14" t="s">
        <v>275</v>
      </c>
      <c r="AU300" s="14" t="s">
        <v>81</v>
      </c>
    </row>
    <row r="301" s="2" customFormat="1" ht="66.75" customHeight="1">
      <c r="A301" s="35"/>
      <c r="B301" s="36"/>
      <c r="C301" s="222" t="s">
        <v>438</v>
      </c>
      <c r="D301" s="222" t="s">
        <v>269</v>
      </c>
      <c r="E301" s="223" t="s">
        <v>1005</v>
      </c>
      <c r="F301" s="224" t="s">
        <v>1006</v>
      </c>
      <c r="G301" s="225" t="s">
        <v>279</v>
      </c>
      <c r="H301" s="226">
        <v>33.600000000000001</v>
      </c>
      <c r="I301" s="227"/>
      <c r="J301" s="228">
        <f>ROUND(I301*H301,2)</f>
        <v>0</v>
      </c>
      <c r="K301" s="224" t="s">
        <v>273</v>
      </c>
      <c r="L301" s="41"/>
      <c r="M301" s="229" t="s">
        <v>1</v>
      </c>
      <c r="N301" s="230" t="s">
        <v>38</v>
      </c>
      <c r="O301" s="88"/>
      <c r="P301" s="231">
        <f>O301*H301</f>
        <v>0</v>
      </c>
      <c r="Q301" s="231">
        <v>0</v>
      </c>
      <c r="R301" s="231">
        <f>Q301*H301</f>
        <v>0</v>
      </c>
      <c r="S301" s="231">
        <v>0</v>
      </c>
      <c r="T301" s="232">
        <f>S301*H301</f>
        <v>0</v>
      </c>
      <c r="U301" s="35"/>
      <c r="V301" s="35"/>
      <c r="W301" s="35"/>
      <c r="X301" s="35"/>
      <c r="Y301" s="35"/>
      <c r="Z301" s="35"/>
      <c r="AA301" s="35"/>
      <c r="AB301" s="35"/>
      <c r="AC301" s="35"/>
      <c r="AD301" s="35"/>
      <c r="AE301" s="35"/>
      <c r="AR301" s="233" t="s">
        <v>274</v>
      </c>
      <c r="AT301" s="233" t="s">
        <v>269</v>
      </c>
      <c r="AU301" s="233" t="s">
        <v>81</v>
      </c>
      <c r="AY301" s="14" t="s">
        <v>266</v>
      </c>
      <c r="BE301" s="234">
        <f>IF(N301="základní",J301,0)</f>
        <v>0</v>
      </c>
      <c r="BF301" s="234">
        <f>IF(N301="snížená",J301,0)</f>
        <v>0</v>
      </c>
      <c r="BG301" s="234">
        <f>IF(N301="zákl. přenesená",J301,0)</f>
        <v>0</v>
      </c>
      <c r="BH301" s="234">
        <f>IF(N301="sníž. přenesená",J301,0)</f>
        <v>0</v>
      </c>
      <c r="BI301" s="234">
        <f>IF(N301="nulová",J301,0)</f>
        <v>0</v>
      </c>
      <c r="BJ301" s="14" t="s">
        <v>81</v>
      </c>
      <c r="BK301" s="234">
        <f>ROUND(I301*H301,2)</f>
        <v>0</v>
      </c>
      <c r="BL301" s="14" t="s">
        <v>274</v>
      </c>
      <c r="BM301" s="233" t="s">
        <v>619</v>
      </c>
    </row>
    <row r="302" s="2" customFormat="1">
      <c r="A302" s="35"/>
      <c r="B302" s="36"/>
      <c r="C302" s="37"/>
      <c r="D302" s="235" t="s">
        <v>275</v>
      </c>
      <c r="E302" s="37"/>
      <c r="F302" s="236" t="s">
        <v>988</v>
      </c>
      <c r="G302" s="37"/>
      <c r="H302" s="37"/>
      <c r="I302" s="237"/>
      <c r="J302" s="37"/>
      <c r="K302" s="37"/>
      <c r="L302" s="41"/>
      <c r="M302" s="238"/>
      <c r="N302" s="239"/>
      <c r="O302" s="88"/>
      <c r="P302" s="88"/>
      <c r="Q302" s="88"/>
      <c r="R302" s="88"/>
      <c r="S302" s="88"/>
      <c r="T302" s="89"/>
      <c r="U302" s="35"/>
      <c r="V302" s="35"/>
      <c r="W302" s="35"/>
      <c r="X302" s="35"/>
      <c r="Y302" s="35"/>
      <c r="Z302" s="35"/>
      <c r="AA302" s="35"/>
      <c r="AB302" s="35"/>
      <c r="AC302" s="35"/>
      <c r="AD302" s="35"/>
      <c r="AE302" s="35"/>
      <c r="AT302" s="14" t="s">
        <v>275</v>
      </c>
      <c r="AU302" s="14" t="s">
        <v>81</v>
      </c>
    </row>
    <row r="303" s="2" customFormat="1" ht="24.15" customHeight="1">
      <c r="A303" s="35"/>
      <c r="B303" s="36"/>
      <c r="C303" s="240" t="s">
        <v>624</v>
      </c>
      <c r="D303" s="240" t="s">
        <v>329</v>
      </c>
      <c r="E303" s="241" t="s">
        <v>1007</v>
      </c>
      <c r="F303" s="242" t="s">
        <v>1008</v>
      </c>
      <c r="G303" s="243" t="s">
        <v>279</v>
      </c>
      <c r="H303" s="244">
        <v>16.800000000000001</v>
      </c>
      <c r="I303" s="245"/>
      <c r="J303" s="246">
        <f>ROUND(I303*H303,2)</f>
        <v>0</v>
      </c>
      <c r="K303" s="242" t="s">
        <v>1</v>
      </c>
      <c r="L303" s="247"/>
      <c r="M303" s="248" t="s">
        <v>1</v>
      </c>
      <c r="N303" s="249" t="s">
        <v>38</v>
      </c>
      <c r="O303" s="88"/>
      <c r="P303" s="231">
        <f>O303*H303</f>
        <v>0</v>
      </c>
      <c r="Q303" s="231">
        <v>0</v>
      </c>
      <c r="R303" s="231">
        <f>Q303*H303</f>
        <v>0</v>
      </c>
      <c r="S303" s="231">
        <v>0</v>
      </c>
      <c r="T303" s="232">
        <f>S303*H303</f>
        <v>0</v>
      </c>
      <c r="U303" s="35"/>
      <c r="V303" s="35"/>
      <c r="W303" s="35"/>
      <c r="X303" s="35"/>
      <c r="Y303" s="35"/>
      <c r="Z303" s="35"/>
      <c r="AA303" s="35"/>
      <c r="AB303" s="35"/>
      <c r="AC303" s="35"/>
      <c r="AD303" s="35"/>
      <c r="AE303" s="35"/>
      <c r="AR303" s="233" t="s">
        <v>286</v>
      </c>
      <c r="AT303" s="233" t="s">
        <v>329</v>
      </c>
      <c r="AU303" s="233" t="s">
        <v>81</v>
      </c>
      <c r="AY303" s="14" t="s">
        <v>266</v>
      </c>
      <c r="BE303" s="234">
        <f>IF(N303="základní",J303,0)</f>
        <v>0</v>
      </c>
      <c r="BF303" s="234">
        <f>IF(N303="snížená",J303,0)</f>
        <v>0</v>
      </c>
      <c r="BG303" s="234">
        <f>IF(N303="zákl. přenesená",J303,0)</f>
        <v>0</v>
      </c>
      <c r="BH303" s="234">
        <f>IF(N303="sníž. přenesená",J303,0)</f>
        <v>0</v>
      </c>
      <c r="BI303" s="234">
        <f>IF(N303="nulová",J303,0)</f>
        <v>0</v>
      </c>
      <c r="BJ303" s="14" t="s">
        <v>81</v>
      </c>
      <c r="BK303" s="234">
        <f>ROUND(I303*H303,2)</f>
        <v>0</v>
      </c>
      <c r="BL303" s="14" t="s">
        <v>274</v>
      </c>
      <c r="BM303" s="233" t="s">
        <v>623</v>
      </c>
    </row>
    <row r="304" s="2" customFormat="1">
      <c r="A304" s="35"/>
      <c r="B304" s="36"/>
      <c r="C304" s="37"/>
      <c r="D304" s="235" t="s">
        <v>275</v>
      </c>
      <c r="E304" s="37"/>
      <c r="F304" s="236" t="s">
        <v>1009</v>
      </c>
      <c r="G304" s="37"/>
      <c r="H304" s="37"/>
      <c r="I304" s="237"/>
      <c r="J304" s="37"/>
      <c r="K304" s="37"/>
      <c r="L304" s="41"/>
      <c r="M304" s="238"/>
      <c r="N304" s="239"/>
      <c r="O304" s="88"/>
      <c r="P304" s="88"/>
      <c r="Q304" s="88"/>
      <c r="R304" s="88"/>
      <c r="S304" s="88"/>
      <c r="T304" s="89"/>
      <c r="U304" s="35"/>
      <c r="V304" s="35"/>
      <c r="W304" s="35"/>
      <c r="X304" s="35"/>
      <c r="Y304" s="35"/>
      <c r="Z304" s="35"/>
      <c r="AA304" s="35"/>
      <c r="AB304" s="35"/>
      <c r="AC304" s="35"/>
      <c r="AD304" s="35"/>
      <c r="AE304" s="35"/>
      <c r="AT304" s="14" t="s">
        <v>275</v>
      </c>
      <c r="AU304" s="14" t="s">
        <v>81</v>
      </c>
    </row>
    <row r="305" s="2" customFormat="1" ht="114.9" customHeight="1">
      <c r="A305" s="35"/>
      <c r="B305" s="36"/>
      <c r="C305" s="222" t="s">
        <v>443</v>
      </c>
      <c r="D305" s="222" t="s">
        <v>269</v>
      </c>
      <c r="E305" s="223" t="s">
        <v>380</v>
      </c>
      <c r="F305" s="224" t="s">
        <v>381</v>
      </c>
      <c r="G305" s="225" t="s">
        <v>302</v>
      </c>
      <c r="H305" s="226">
        <v>15.119999999999999</v>
      </c>
      <c r="I305" s="227"/>
      <c r="J305" s="228">
        <f>ROUND(I305*H305,2)</f>
        <v>0</v>
      </c>
      <c r="K305" s="224" t="s">
        <v>273</v>
      </c>
      <c r="L305" s="41"/>
      <c r="M305" s="229" t="s">
        <v>1</v>
      </c>
      <c r="N305" s="230" t="s">
        <v>38</v>
      </c>
      <c r="O305" s="88"/>
      <c r="P305" s="231">
        <f>O305*H305</f>
        <v>0</v>
      </c>
      <c r="Q305" s="231">
        <v>0</v>
      </c>
      <c r="R305" s="231">
        <f>Q305*H305</f>
        <v>0</v>
      </c>
      <c r="S305" s="231">
        <v>0</v>
      </c>
      <c r="T305" s="232">
        <f>S305*H305</f>
        <v>0</v>
      </c>
      <c r="U305" s="35"/>
      <c r="V305" s="35"/>
      <c r="W305" s="35"/>
      <c r="X305" s="35"/>
      <c r="Y305" s="35"/>
      <c r="Z305" s="35"/>
      <c r="AA305" s="35"/>
      <c r="AB305" s="35"/>
      <c r="AC305" s="35"/>
      <c r="AD305" s="35"/>
      <c r="AE305" s="35"/>
      <c r="AR305" s="233" t="s">
        <v>274</v>
      </c>
      <c r="AT305" s="233" t="s">
        <v>269</v>
      </c>
      <c r="AU305" s="233" t="s">
        <v>81</v>
      </c>
      <c r="AY305" s="14" t="s">
        <v>266</v>
      </c>
      <c r="BE305" s="234">
        <f>IF(N305="základní",J305,0)</f>
        <v>0</v>
      </c>
      <c r="BF305" s="234">
        <f>IF(N305="snížená",J305,0)</f>
        <v>0</v>
      </c>
      <c r="BG305" s="234">
        <f>IF(N305="zákl. přenesená",J305,0)</f>
        <v>0</v>
      </c>
      <c r="BH305" s="234">
        <f>IF(N305="sníž. přenesená",J305,0)</f>
        <v>0</v>
      </c>
      <c r="BI305" s="234">
        <f>IF(N305="nulová",J305,0)</f>
        <v>0</v>
      </c>
      <c r="BJ305" s="14" t="s">
        <v>81</v>
      </c>
      <c r="BK305" s="234">
        <f>ROUND(I305*H305,2)</f>
        <v>0</v>
      </c>
      <c r="BL305" s="14" t="s">
        <v>274</v>
      </c>
      <c r="BM305" s="233" t="s">
        <v>627</v>
      </c>
    </row>
    <row r="306" s="2" customFormat="1">
      <c r="A306" s="35"/>
      <c r="B306" s="36"/>
      <c r="C306" s="37"/>
      <c r="D306" s="235" t="s">
        <v>275</v>
      </c>
      <c r="E306" s="37"/>
      <c r="F306" s="236" t="s">
        <v>1010</v>
      </c>
      <c r="G306" s="37"/>
      <c r="H306" s="37"/>
      <c r="I306" s="237"/>
      <c r="J306" s="37"/>
      <c r="K306" s="37"/>
      <c r="L306" s="41"/>
      <c r="M306" s="238"/>
      <c r="N306" s="239"/>
      <c r="O306" s="88"/>
      <c r="P306" s="88"/>
      <c r="Q306" s="88"/>
      <c r="R306" s="88"/>
      <c r="S306" s="88"/>
      <c r="T306" s="89"/>
      <c r="U306" s="35"/>
      <c r="V306" s="35"/>
      <c r="W306" s="35"/>
      <c r="X306" s="35"/>
      <c r="Y306" s="35"/>
      <c r="Z306" s="35"/>
      <c r="AA306" s="35"/>
      <c r="AB306" s="35"/>
      <c r="AC306" s="35"/>
      <c r="AD306" s="35"/>
      <c r="AE306" s="35"/>
      <c r="AT306" s="14" t="s">
        <v>275</v>
      </c>
      <c r="AU306" s="14" t="s">
        <v>81</v>
      </c>
    </row>
    <row r="307" s="2" customFormat="1" ht="123" customHeight="1">
      <c r="A307" s="35"/>
      <c r="B307" s="36"/>
      <c r="C307" s="222" t="s">
        <v>631</v>
      </c>
      <c r="D307" s="222" t="s">
        <v>269</v>
      </c>
      <c r="E307" s="223" t="s">
        <v>1011</v>
      </c>
      <c r="F307" s="224" t="s">
        <v>1012</v>
      </c>
      <c r="G307" s="225" t="s">
        <v>302</v>
      </c>
      <c r="H307" s="226">
        <v>680.39999999999998</v>
      </c>
      <c r="I307" s="227"/>
      <c r="J307" s="228">
        <f>ROUND(I307*H307,2)</f>
        <v>0</v>
      </c>
      <c r="K307" s="224" t="s">
        <v>273</v>
      </c>
      <c r="L307" s="41"/>
      <c r="M307" s="229" t="s">
        <v>1</v>
      </c>
      <c r="N307" s="230" t="s">
        <v>38</v>
      </c>
      <c r="O307" s="88"/>
      <c r="P307" s="231">
        <f>O307*H307</f>
        <v>0</v>
      </c>
      <c r="Q307" s="231">
        <v>0</v>
      </c>
      <c r="R307" s="231">
        <f>Q307*H307</f>
        <v>0</v>
      </c>
      <c r="S307" s="231">
        <v>0</v>
      </c>
      <c r="T307" s="232">
        <f>S307*H307</f>
        <v>0</v>
      </c>
      <c r="U307" s="35"/>
      <c r="V307" s="35"/>
      <c r="W307" s="35"/>
      <c r="X307" s="35"/>
      <c r="Y307" s="35"/>
      <c r="Z307" s="35"/>
      <c r="AA307" s="35"/>
      <c r="AB307" s="35"/>
      <c r="AC307" s="35"/>
      <c r="AD307" s="35"/>
      <c r="AE307" s="35"/>
      <c r="AR307" s="233" t="s">
        <v>274</v>
      </c>
      <c r="AT307" s="233" t="s">
        <v>269</v>
      </c>
      <c r="AU307" s="233" t="s">
        <v>81</v>
      </c>
      <c r="AY307" s="14" t="s">
        <v>266</v>
      </c>
      <c r="BE307" s="234">
        <f>IF(N307="základní",J307,0)</f>
        <v>0</v>
      </c>
      <c r="BF307" s="234">
        <f>IF(N307="snížená",J307,0)</f>
        <v>0</v>
      </c>
      <c r="BG307" s="234">
        <f>IF(N307="zákl. přenesená",J307,0)</f>
        <v>0</v>
      </c>
      <c r="BH307" s="234">
        <f>IF(N307="sníž. přenesená",J307,0)</f>
        <v>0</v>
      </c>
      <c r="BI307" s="234">
        <f>IF(N307="nulová",J307,0)</f>
        <v>0</v>
      </c>
      <c r="BJ307" s="14" t="s">
        <v>81</v>
      </c>
      <c r="BK307" s="234">
        <f>ROUND(I307*H307,2)</f>
        <v>0</v>
      </c>
      <c r="BL307" s="14" t="s">
        <v>274</v>
      </c>
      <c r="BM307" s="233" t="s">
        <v>630</v>
      </c>
    </row>
    <row r="308" s="2" customFormat="1">
      <c r="A308" s="35"/>
      <c r="B308" s="36"/>
      <c r="C308" s="37"/>
      <c r="D308" s="235" t="s">
        <v>275</v>
      </c>
      <c r="E308" s="37"/>
      <c r="F308" s="236" t="s">
        <v>1013</v>
      </c>
      <c r="G308" s="37"/>
      <c r="H308" s="37"/>
      <c r="I308" s="237"/>
      <c r="J308" s="37"/>
      <c r="K308" s="37"/>
      <c r="L308" s="41"/>
      <c r="M308" s="238"/>
      <c r="N308" s="239"/>
      <c r="O308" s="88"/>
      <c r="P308" s="88"/>
      <c r="Q308" s="88"/>
      <c r="R308" s="88"/>
      <c r="S308" s="88"/>
      <c r="T308" s="89"/>
      <c r="U308" s="35"/>
      <c r="V308" s="35"/>
      <c r="W308" s="35"/>
      <c r="X308" s="35"/>
      <c r="Y308" s="35"/>
      <c r="Z308" s="35"/>
      <c r="AA308" s="35"/>
      <c r="AB308" s="35"/>
      <c r="AC308" s="35"/>
      <c r="AD308" s="35"/>
      <c r="AE308" s="35"/>
      <c r="AT308" s="14" t="s">
        <v>275</v>
      </c>
      <c r="AU308" s="14" t="s">
        <v>81</v>
      </c>
    </row>
    <row r="309" s="2" customFormat="1" ht="21.75" customHeight="1">
      <c r="A309" s="35"/>
      <c r="B309" s="36"/>
      <c r="C309" s="240" t="s">
        <v>447</v>
      </c>
      <c r="D309" s="240" t="s">
        <v>329</v>
      </c>
      <c r="E309" s="241" t="s">
        <v>1014</v>
      </c>
      <c r="F309" s="242" t="s">
        <v>1015</v>
      </c>
      <c r="G309" s="243" t="s">
        <v>296</v>
      </c>
      <c r="H309" s="244">
        <v>5.04</v>
      </c>
      <c r="I309" s="245"/>
      <c r="J309" s="246">
        <f>ROUND(I309*H309,2)</f>
        <v>0</v>
      </c>
      <c r="K309" s="242" t="s">
        <v>273</v>
      </c>
      <c r="L309" s="247"/>
      <c r="M309" s="248" t="s">
        <v>1</v>
      </c>
      <c r="N309" s="249" t="s">
        <v>38</v>
      </c>
      <c r="O309" s="88"/>
      <c r="P309" s="231">
        <f>O309*H309</f>
        <v>0</v>
      </c>
      <c r="Q309" s="231">
        <v>2.4289999999999998</v>
      </c>
      <c r="R309" s="231">
        <f>Q309*H309</f>
        <v>12.242159999999998</v>
      </c>
      <c r="S309" s="231">
        <v>0</v>
      </c>
      <c r="T309" s="232">
        <f>S309*H309</f>
        <v>0</v>
      </c>
      <c r="U309" s="35"/>
      <c r="V309" s="35"/>
      <c r="W309" s="35"/>
      <c r="X309" s="35"/>
      <c r="Y309" s="35"/>
      <c r="Z309" s="35"/>
      <c r="AA309" s="35"/>
      <c r="AB309" s="35"/>
      <c r="AC309" s="35"/>
      <c r="AD309" s="35"/>
      <c r="AE309" s="35"/>
      <c r="AR309" s="233" t="s">
        <v>286</v>
      </c>
      <c r="AT309" s="233" t="s">
        <v>329</v>
      </c>
      <c r="AU309" s="233" t="s">
        <v>81</v>
      </c>
      <c r="AY309" s="14" t="s">
        <v>266</v>
      </c>
      <c r="BE309" s="234">
        <f>IF(N309="základní",J309,0)</f>
        <v>0</v>
      </c>
      <c r="BF309" s="234">
        <f>IF(N309="snížená",J309,0)</f>
        <v>0</v>
      </c>
      <c r="BG309" s="234">
        <f>IF(N309="zákl. přenesená",J309,0)</f>
        <v>0</v>
      </c>
      <c r="BH309" s="234">
        <f>IF(N309="sníž. přenesená",J309,0)</f>
        <v>0</v>
      </c>
      <c r="BI309" s="234">
        <f>IF(N309="nulová",J309,0)</f>
        <v>0</v>
      </c>
      <c r="BJ309" s="14" t="s">
        <v>81</v>
      </c>
      <c r="BK309" s="234">
        <f>ROUND(I309*H309,2)</f>
        <v>0</v>
      </c>
      <c r="BL309" s="14" t="s">
        <v>274</v>
      </c>
      <c r="BM309" s="233" t="s">
        <v>634</v>
      </c>
    </row>
    <row r="310" s="2" customFormat="1">
      <c r="A310" s="35"/>
      <c r="B310" s="36"/>
      <c r="C310" s="37"/>
      <c r="D310" s="235" t="s">
        <v>275</v>
      </c>
      <c r="E310" s="37"/>
      <c r="F310" s="236" t="s">
        <v>1016</v>
      </c>
      <c r="G310" s="37"/>
      <c r="H310" s="37"/>
      <c r="I310" s="237"/>
      <c r="J310" s="37"/>
      <c r="K310" s="37"/>
      <c r="L310" s="41"/>
      <c r="M310" s="238"/>
      <c r="N310" s="239"/>
      <c r="O310" s="88"/>
      <c r="P310" s="88"/>
      <c r="Q310" s="88"/>
      <c r="R310" s="88"/>
      <c r="S310" s="88"/>
      <c r="T310" s="89"/>
      <c r="U310" s="35"/>
      <c r="V310" s="35"/>
      <c r="W310" s="35"/>
      <c r="X310" s="35"/>
      <c r="Y310" s="35"/>
      <c r="Z310" s="35"/>
      <c r="AA310" s="35"/>
      <c r="AB310" s="35"/>
      <c r="AC310" s="35"/>
      <c r="AD310" s="35"/>
      <c r="AE310" s="35"/>
      <c r="AT310" s="14" t="s">
        <v>275</v>
      </c>
      <c r="AU310" s="14" t="s">
        <v>81</v>
      </c>
    </row>
    <row r="311" s="2" customFormat="1" ht="101.25" customHeight="1">
      <c r="A311" s="35"/>
      <c r="B311" s="36"/>
      <c r="C311" s="222" t="s">
        <v>638</v>
      </c>
      <c r="D311" s="222" t="s">
        <v>269</v>
      </c>
      <c r="E311" s="223" t="s">
        <v>300</v>
      </c>
      <c r="F311" s="224" t="s">
        <v>301</v>
      </c>
      <c r="G311" s="225" t="s">
        <v>302</v>
      </c>
      <c r="H311" s="226">
        <v>11.087999999999999</v>
      </c>
      <c r="I311" s="227"/>
      <c r="J311" s="228">
        <f>ROUND(I311*H311,2)</f>
        <v>0</v>
      </c>
      <c r="K311" s="224" t="s">
        <v>273</v>
      </c>
      <c r="L311" s="41"/>
      <c r="M311" s="229" t="s">
        <v>1</v>
      </c>
      <c r="N311" s="230" t="s">
        <v>38</v>
      </c>
      <c r="O311" s="88"/>
      <c r="P311" s="231">
        <f>O311*H311</f>
        <v>0</v>
      </c>
      <c r="Q311" s="231">
        <v>0</v>
      </c>
      <c r="R311" s="231">
        <f>Q311*H311</f>
        <v>0</v>
      </c>
      <c r="S311" s="231">
        <v>0</v>
      </c>
      <c r="T311" s="232">
        <f>S311*H311</f>
        <v>0</v>
      </c>
      <c r="U311" s="35"/>
      <c r="V311" s="35"/>
      <c r="W311" s="35"/>
      <c r="X311" s="35"/>
      <c r="Y311" s="35"/>
      <c r="Z311" s="35"/>
      <c r="AA311" s="35"/>
      <c r="AB311" s="35"/>
      <c r="AC311" s="35"/>
      <c r="AD311" s="35"/>
      <c r="AE311" s="35"/>
      <c r="AR311" s="233" t="s">
        <v>274</v>
      </c>
      <c r="AT311" s="233" t="s">
        <v>269</v>
      </c>
      <c r="AU311" s="233" t="s">
        <v>81</v>
      </c>
      <c r="AY311" s="14" t="s">
        <v>266</v>
      </c>
      <c r="BE311" s="234">
        <f>IF(N311="základní",J311,0)</f>
        <v>0</v>
      </c>
      <c r="BF311" s="234">
        <f>IF(N311="snížená",J311,0)</f>
        <v>0</v>
      </c>
      <c r="BG311" s="234">
        <f>IF(N311="zákl. přenesená",J311,0)</f>
        <v>0</v>
      </c>
      <c r="BH311" s="234">
        <f>IF(N311="sníž. přenesená",J311,0)</f>
        <v>0</v>
      </c>
      <c r="BI311" s="234">
        <f>IF(N311="nulová",J311,0)</f>
        <v>0</v>
      </c>
      <c r="BJ311" s="14" t="s">
        <v>81</v>
      </c>
      <c r="BK311" s="234">
        <f>ROUND(I311*H311,2)</f>
        <v>0</v>
      </c>
      <c r="BL311" s="14" t="s">
        <v>274</v>
      </c>
      <c r="BM311" s="233" t="s">
        <v>637</v>
      </c>
    </row>
    <row r="312" s="2" customFormat="1">
      <c r="A312" s="35"/>
      <c r="B312" s="36"/>
      <c r="C312" s="37"/>
      <c r="D312" s="235" t="s">
        <v>275</v>
      </c>
      <c r="E312" s="37"/>
      <c r="F312" s="236" t="s">
        <v>1017</v>
      </c>
      <c r="G312" s="37"/>
      <c r="H312" s="37"/>
      <c r="I312" s="237"/>
      <c r="J312" s="37"/>
      <c r="K312" s="37"/>
      <c r="L312" s="41"/>
      <c r="M312" s="238"/>
      <c r="N312" s="239"/>
      <c r="O312" s="88"/>
      <c r="P312" s="88"/>
      <c r="Q312" s="88"/>
      <c r="R312" s="88"/>
      <c r="S312" s="88"/>
      <c r="T312" s="89"/>
      <c r="U312" s="35"/>
      <c r="V312" s="35"/>
      <c r="W312" s="35"/>
      <c r="X312" s="35"/>
      <c r="Y312" s="35"/>
      <c r="Z312" s="35"/>
      <c r="AA312" s="35"/>
      <c r="AB312" s="35"/>
      <c r="AC312" s="35"/>
      <c r="AD312" s="35"/>
      <c r="AE312" s="35"/>
      <c r="AT312" s="14" t="s">
        <v>275</v>
      </c>
      <c r="AU312" s="14" t="s">
        <v>81</v>
      </c>
    </row>
    <row r="313" s="2" customFormat="1" ht="78" customHeight="1">
      <c r="A313" s="35"/>
      <c r="B313" s="36"/>
      <c r="C313" s="222" t="s">
        <v>452</v>
      </c>
      <c r="D313" s="222" t="s">
        <v>269</v>
      </c>
      <c r="E313" s="223" t="s">
        <v>856</v>
      </c>
      <c r="F313" s="224" t="s">
        <v>857</v>
      </c>
      <c r="G313" s="225" t="s">
        <v>791</v>
      </c>
      <c r="H313" s="226">
        <v>126</v>
      </c>
      <c r="I313" s="227"/>
      <c r="J313" s="228">
        <f>ROUND(I313*H313,2)</f>
        <v>0</v>
      </c>
      <c r="K313" s="224" t="s">
        <v>273</v>
      </c>
      <c r="L313" s="41"/>
      <c r="M313" s="229" t="s">
        <v>1</v>
      </c>
      <c r="N313" s="230" t="s">
        <v>38</v>
      </c>
      <c r="O313" s="88"/>
      <c r="P313" s="231">
        <f>O313*H313</f>
        <v>0</v>
      </c>
      <c r="Q313" s="231">
        <v>0</v>
      </c>
      <c r="R313" s="231">
        <f>Q313*H313</f>
        <v>0</v>
      </c>
      <c r="S313" s="231">
        <v>0</v>
      </c>
      <c r="T313" s="232">
        <f>S313*H313</f>
        <v>0</v>
      </c>
      <c r="U313" s="35"/>
      <c r="V313" s="35"/>
      <c r="W313" s="35"/>
      <c r="X313" s="35"/>
      <c r="Y313" s="35"/>
      <c r="Z313" s="35"/>
      <c r="AA313" s="35"/>
      <c r="AB313" s="35"/>
      <c r="AC313" s="35"/>
      <c r="AD313" s="35"/>
      <c r="AE313" s="35"/>
      <c r="AR313" s="233" t="s">
        <v>274</v>
      </c>
      <c r="AT313" s="233" t="s">
        <v>269</v>
      </c>
      <c r="AU313" s="233" t="s">
        <v>81</v>
      </c>
      <c r="AY313" s="14" t="s">
        <v>266</v>
      </c>
      <c r="BE313" s="234">
        <f>IF(N313="základní",J313,0)</f>
        <v>0</v>
      </c>
      <c r="BF313" s="234">
        <f>IF(N313="snížená",J313,0)</f>
        <v>0</v>
      </c>
      <c r="BG313" s="234">
        <f>IF(N313="zákl. přenesená",J313,0)</f>
        <v>0</v>
      </c>
      <c r="BH313" s="234">
        <f>IF(N313="sníž. přenesená",J313,0)</f>
        <v>0</v>
      </c>
      <c r="BI313" s="234">
        <f>IF(N313="nulová",J313,0)</f>
        <v>0</v>
      </c>
      <c r="BJ313" s="14" t="s">
        <v>81</v>
      </c>
      <c r="BK313" s="234">
        <f>ROUND(I313*H313,2)</f>
        <v>0</v>
      </c>
      <c r="BL313" s="14" t="s">
        <v>274</v>
      </c>
      <c r="BM313" s="233" t="s">
        <v>642</v>
      </c>
    </row>
    <row r="314" s="2" customFormat="1">
      <c r="A314" s="35"/>
      <c r="B314" s="36"/>
      <c r="C314" s="37"/>
      <c r="D314" s="235" t="s">
        <v>275</v>
      </c>
      <c r="E314" s="37"/>
      <c r="F314" s="236" t="s">
        <v>990</v>
      </c>
      <c r="G314" s="37"/>
      <c r="H314" s="37"/>
      <c r="I314" s="237"/>
      <c r="J314" s="37"/>
      <c r="K314" s="37"/>
      <c r="L314" s="41"/>
      <c r="M314" s="238"/>
      <c r="N314" s="239"/>
      <c r="O314" s="88"/>
      <c r="P314" s="88"/>
      <c r="Q314" s="88"/>
      <c r="R314" s="88"/>
      <c r="S314" s="88"/>
      <c r="T314" s="89"/>
      <c r="U314" s="35"/>
      <c r="V314" s="35"/>
      <c r="W314" s="35"/>
      <c r="X314" s="35"/>
      <c r="Y314" s="35"/>
      <c r="Z314" s="35"/>
      <c r="AA314" s="35"/>
      <c r="AB314" s="35"/>
      <c r="AC314" s="35"/>
      <c r="AD314" s="35"/>
      <c r="AE314" s="35"/>
      <c r="AT314" s="14" t="s">
        <v>275</v>
      </c>
      <c r="AU314" s="14" t="s">
        <v>81</v>
      </c>
    </row>
    <row r="315" s="2" customFormat="1" ht="24.15" customHeight="1">
      <c r="A315" s="35"/>
      <c r="B315" s="36"/>
      <c r="C315" s="240" t="s">
        <v>646</v>
      </c>
      <c r="D315" s="240" t="s">
        <v>329</v>
      </c>
      <c r="E315" s="241" t="s">
        <v>860</v>
      </c>
      <c r="F315" s="242" t="s">
        <v>861</v>
      </c>
      <c r="G315" s="243" t="s">
        <v>302</v>
      </c>
      <c r="H315" s="244">
        <v>47.25</v>
      </c>
      <c r="I315" s="245"/>
      <c r="J315" s="246">
        <f>ROUND(I315*H315,2)</f>
        <v>0</v>
      </c>
      <c r="K315" s="242" t="s">
        <v>273</v>
      </c>
      <c r="L315" s="247"/>
      <c r="M315" s="248" t="s">
        <v>1</v>
      </c>
      <c r="N315" s="249" t="s">
        <v>38</v>
      </c>
      <c r="O315" s="88"/>
      <c r="P315" s="231">
        <f>O315*H315</f>
        <v>0</v>
      </c>
      <c r="Q315" s="231">
        <v>0</v>
      </c>
      <c r="R315" s="231">
        <f>Q315*H315</f>
        <v>0</v>
      </c>
      <c r="S315" s="231">
        <v>0</v>
      </c>
      <c r="T315" s="232">
        <f>S315*H315</f>
        <v>0</v>
      </c>
      <c r="U315" s="35"/>
      <c r="V315" s="35"/>
      <c r="W315" s="35"/>
      <c r="X315" s="35"/>
      <c r="Y315" s="35"/>
      <c r="Z315" s="35"/>
      <c r="AA315" s="35"/>
      <c r="AB315" s="35"/>
      <c r="AC315" s="35"/>
      <c r="AD315" s="35"/>
      <c r="AE315" s="35"/>
      <c r="AR315" s="233" t="s">
        <v>286</v>
      </c>
      <c r="AT315" s="233" t="s">
        <v>329</v>
      </c>
      <c r="AU315" s="233" t="s">
        <v>81</v>
      </c>
      <c r="AY315" s="14" t="s">
        <v>266</v>
      </c>
      <c r="BE315" s="234">
        <f>IF(N315="základní",J315,0)</f>
        <v>0</v>
      </c>
      <c r="BF315" s="234">
        <f>IF(N315="snížená",J315,0)</f>
        <v>0</v>
      </c>
      <c r="BG315" s="234">
        <f>IF(N315="zákl. přenesená",J315,0)</f>
        <v>0</v>
      </c>
      <c r="BH315" s="234">
        <f>IF(N315="sníž. přenesená",J315,0)</f>
        <v>0</v>
      </c>
      <c r="BI315" s="234">
        <f>IF(N315="nulová",J315,0)</f>
        <v>0</v>
      </c>
      <c r="BJ315" s="14" t="s">
        <v>81</v>
      </c>
      <c r="BK315" s="234">
        <f>ROUND(I315*H315,2)</f>
        <v>0</v>
      </c>
      <c r="BL315" s="14" t="s">
        <v>274</v>
      </c>
      <c r="BM315" s="233" t="s">
        <v>645</v>
      </c>
    </row>
    <row r="316" s="2" customFormat="1">
      <c r="A316" s="35"/>
      <c r="B316" s="36"/>
      <c r="C316" s="37"/>
      <c r="D316" s="235" t="s">
        <v>275</v>
      </c>
      <c r="E316" s="37"/>
      <c r="F316" s="236" t="s">
        <v>1018</v>
      </c>
      <c r="G316" s="37"/>
      <c r="H316" s="37"/>
      <c r="I316" s="237"/>
      <c r="J316" s="37"/>
      <c r="K316" s="37"/>
      <c r="L316" s="41"/>
      <c r="M316" s="238"/>
      <c r="N316" s="239"/>
      <c r="O316" s="88"/>
      <c r="P316" s="88"/>
      <c r="Q316" s="88"/>
      <c r="R316" s="88"/>
      <c r="S316" s="88"/>
      <c r="T316" s="89"/>
      <c r="U316" s="35"/>
      <c r="V316" s="35"/>
      <c r="W316" s="35"/>
      <c r="X316" s="35"/>
      <c r="Y316" s="35"/>
      <c r="Z316" s="35"/>
      <c r="AA316" s="35"/>
      <c r="AB316" s="35"/>
      <c r="AC316" s="35"/>
      <c r="AD316" s="35"/>
      <c r="AE316" s="35"/>
      <c r="AT316" s="14" t="s">
        <v>275</v>
      </c>
      <c r="AU316" s="14" t="s">
        <v>81</v>
      </c>
    </row>
    <row r="317" s="2" customFormat="1" ht="24.15" customHeight="1">
      <c r="A317" s="35"/>
      <c r="B317" s="36"/>
      <c r="C317" s="240" t="s">
        <v>456</v>
      </c>
      <c r="D317" s="240" t="s">
        <v>329</v>
      </c>
      <c r="E317" s="241" t="s">
        <v>1019</v>
      </c>
      <c r="F317" s="242" t="s">
        <v>865</v>
      </c>
      <c r="G317" s="243" t="s">
        <v>302</v>
      </c>
      <c r="H317" s="244">
        <v>15.75</v>
      </c>
      <c r="I317" s="245"/>
      <c r="J317" s="246">
        <f>ROUND(I317*H317,2)</f>
        <v>0</v>
      </c>
      <c r="K317" s="242" t="s">
        <v>273</v>
      </c>
      <c r="L317" s="247"/>
      <c r="M317" s="248" t="s">
        <v>1</v>
      </c>
      <c r="N317" s="249" t="s">
        <v>38</v>
      </c>
      <c r="O317" s="88"/>
      <c r="P317" s="231">
        <f>O317*H317</f>
        <v>0</v>
      </c>
      <c r="Q317" s="231">
        <v>0</v>
      </c>
      <c r="R317" s="231">
        <f>Q317*H317</f>
        <v>0</v>
      </c>
      <c r="S317" s="231">
        <v>0</v>
      </c>
      <c r="T317" s="232">
        <f>S317*H317</f>
        <v>0</v>
      </c>
      <c r="U317" s="35"/>
      <c r="V317" s="35"/>
      <c r="W317" s="35"/>
      <c r="X317" s="35"/>
      <c r="Y317" s="35"/>
      <c r="Z317" s="35"/>
      <c r="AA317" s="35"/>
      <c r="AB317" s="35"/>
      <c r="AC317" s="35"/>
      <c r="AD317" s="35"/>
      <c r="AE317" s="35"/>
      <c r="AR317" s="233" t="s">
        <v>286</v>
      </c>
      <c r="AT317" s="233" t="s">
        <v>329</v>
      </c>
      <c r="AU317" s="233" t="s">
        <v>81</v>
      </c>
      <c r="AY317" s="14" t="s">
        <v>266</v>
      </c>
      <c r="BE317" s="234">
        <f>IF(N317="základní",J317,0)</f>
        <v>0</v>
      </c>
      <c r="BF317" s="234">
        <f>IF(N317="snížená",J317,0)</f>
        <v>0</v>
      </c>
      <c r="BG317" s="234">
        <f>IF(N317="zákl. přenesená",J317,0)</f>
        <v>0</v>
      </c>
      <c r="BH317" s="234">
        <f>IF(N317="sníž. přenesená",J317,0)</f>
        <v>0</v>
      </c>
      <c r="BI317" s="234">
        <f>IF(N317="nulová",J317,0)</f>
        <v>0</v>
      </c>
      <c r="BJ317" s="14" t="s">
        <v>81</v>
      </c>
      <c r="BK317" s="234">
        <f>ROUND(I317*H317,2)</f>
        <v>0</v>
      </c>
      <c r="BL317" s="14" t="s">
        <v>274</v>
      </c>
      <c r="BM317" s="233" t="s">
        <v>649</v>
      </c>
    </row>
    <row r="318" s="2" customFormat="1">
      <c r="A318" s="35"/>
      <c r="B318" s="36"/>
      <c r="C318" s="37"/>
      <c r="D318" s="235" t="s">
        <v>275</v>
      </c>
      <c r="E318" s="37"/>
      <c r="F318" s="236" t="s">
        <v>1020</v>
      </c>
      <c r="G318" s="37"/>
      <c r="H318" s="37"/>
      <c r="I318" s="237"/>
      <c r="J318" s="37"/>
      <c r="K318" s="37"/>
      <c r="L318" s="41"/>
      <c r="M318" s="238"/>
      <c r="N318" s="239"/>
      <c r="O318" s="88"/>
      <c r="P318" s="88"/>
      <c r="Q318" s="88"/>
      <c r="R318" s="88"/>
      <c r="S318" s="88"/>
      <c r="T318" s="89"/>
      <c r="U318" s="35"/>
      <c r="V318" s="35"/>
      <c r="W318" s="35"/>
      <c r="X318" s="35"/>
      <c r="Y318" s="35"/>
      <c r="Z318" s="35"/>
      <c r="AA318" s="35"/>
      <c r="AB318" s="35"/>
      <c r="AC318" s="35"/>
      <c r="AD318" s="35"/>
      <c r="AE318" s="35"/>
      <c r="AT318" s="14" t="s">
        <v>275</v>
      </c>
      <c r="AU318" s="14" t="s">
        <v>81</v>
      </c>
    </row>
    <row r="319" s="2" customFormat="1" ht="101.25" customHeight="1">
      <c r="A319" s="35"/>
      <c r="B319" s="36"/>
      <c r="C319" s="222" t="s">
        <v>653</v>
      </c>
      <c r="D319" s="222" t="s">
        <v>269</v>
      </c>
      <c r="E319" s="223" t="s">
        <v>300</v>
      </c>
      <c r="F319" s="224" t="s">
        <v>301</v>
      </c>
      <c r="G319" s="225" t="s">
        <v>302</v>
      </c>
      <c r="H319" s="226">
        <v>63</v>
      </c>
      <c r="I319" s="227"/>
      <c r="J319" s="228">
        <f>ROUND(I319*H319,2)</f>
        <v>0</v>
      </c>
      <c r="K319" s="224" t="s">
        <v>273</v>
      </c>
      <c r="L319" s="41"/>
      <c r="M319" s="229" t="s">
        <v>1</v>
      </c>
      <c r="N319" s="230" t="s">
        <v>38</v>
      </c>
      <c r="O319" s="88"/>
      <c r="P319" s="231">
        <f>O319*H319</f>
        <v>0</v>
      </c>
      <c r="Q319" s="231">
        <v>0</v>
      </c>
      <c r="R319" s="231">
        <f>Q319*H319</f>
        <v>0</v>
      </c>
      <c r="S319" s="231">
        <v>0</v>
      </c>
      <c r="T319" s="232">
        <f>S319*H319</f>
        <v>0</v>
      </c>
      <c r="U319" s="35"/>
      <c r="V319" s="35"/>
      <c r="W319" s="35"/>
      <c r="X319" s="35"/>
      <c r="Y319" s="35"/>
      <c r="Z319" s="35"/>
      <c r="AA319" s="35"/>
      <c r="AB319" s="35"/>
      <c r="AC319" s="35"/>
      <c r="AD319" s="35"/>
      <c r="AE319" s="35"/>
      <c r="AR319" s="233" t="s">
        <v>274</v>
      </c>
      <c r="AT319" s="233" t="s">
        <v>269</v>
      </c>
      <c r="AU319" s="233" t="s">
        <v>81</v>
      </c>
      <c r="AY319" s="14" t="s">
        <v>266</v>
      </c>
      <c r="BE319" s="234">
        <f>IF(N319="základní",J319,0)</f>
        <v>0</v>
      </c>
      <c r="BF319" s="234">
        <f>IF(N319="snížená",J319,0)</f>
        <v>0</v>
      </c>
      <c r="BG319" s="234">
        <f>IF(N319="zákl. přenesená",J319,0)</f>
        <v>0</v>
      </c>
      <c r="BH319" s="234">
        <f>IF(N319="sníž. přenesená",J319,0)</f>
        <v>0</v>
      </c>
      <c r="BI319" s="234">
        <f>IF(N319="nulová",J319,0)</f>
        <v>0</v>
      </c>
      <c r="BJ319" s="14" t="s">
        <v>81</v>
      </c>
      <c r="BK319" s="234">
        <f>ROUND(I319*H319,2)</f>
        <v>0</v>
      </c>
      <c r="BL319" s="14" t="s">
        <v>274</v>
      </c>
      <c r="BM319" s="233" t="s">
        <v>652</v>
      </c>
    </row>
    <row r="320" s="2" customFormat="1">
      <c r="A320" s="35"/>
      <c r="B320" s="36"/>
      <c r="C320" s="37"/>
      <c r="D320" s="235" t="s">
        <v>275</v>
      </c>
      <c r="E320" s="37"/>
      <c r="F320" s="236" t="s">
        <v>1021</v>
      </c>
      <c r="G320" s="37"/>
      <c r="H320" s="37"/>
      <c r="I320" s="237"/>
      <c r="J320" s="37"/>
      <c r="K320" s="37"/>
      <c r="L320" s="41"/>
      <c r="M320" s="238"/>
      <c r="N320" s="239"/>
      <c r="O320" s="88"/>
      <c r="P320" s="88"/>
      <c r="Q320" s="88"/>
      <c r="R320" s="88"/>
      <c r="S320" s="88"/>
      <c r="T320" s="89"/>
      <c r="U320" s="35"/>
      <c r="V320" s="35"/>
      <c r="W320" s="35"/>
      <c r="X320" s="35"/>
      <c r="Y320" s="35"/>
      <c r="Z320" s="35"/>
      <c r="AA320" s="35"/>
      <c r="AB320" s="35"/>
      <c r="AC320" s="35"/>
      <c r="AD320" s="35"/>
      <c r="AE320" s="35"/>
      <c r="AT320" s="14" t="s">
        <v>275</v>
      </c>
      <c r="AU320" s="14" t="s">
        <v>81</v>
      </c>
    </row>
    <row r="321" s="2" customFormat="1" ht="37.8" customHeight="1">
      <c r="A321" s="35"/>
      <c r="B321" s="36"/>
      <c r="C321" s="222" t="s">
        <v>461</v>
      </c>
      <c r="D321" s="222" t="s">
        <v>269</v>
      </c>
      <c r="E321" s="223" t="s">
        <v>760</v>
      </c>
      <c r="F321" s="224" t="s">
        <v>1022</v>
      </c>
      <c r="G321" s="225" t="s">
        <v>279</v>
      </c>
      <c r="H321" s="226">
        <v>54</v>
      </c>
      <c r="I321" s="227"/>
      <c r="J321" s="228">
        <f>ROUND(I321*H321,2)</f>
        <v>0</v>
      </c>
      <c r="K321" s="224" t="s">
        <v>878</v>
      </c>
      <c r="L321" s="41"/>
      <c r="M321" s="229" t="s">
        <v>1</v>
      </c>
      <c r="N321" s="230" t="s">
        <v>38</v>
      </c>
      <c r="O321" s="88"/>
      <c r="P321" s="231">
        <f>O321*H321</f>
        <v>0</v>
      </c>
      <c r="Q321" s="231">
        <v>0</v>
      </c>
      <c r="R321" s="231">
        <f>Q321*H321</f>
        <v>0</v>
      </c>
      <c r="S321" s="231">
        <v>0</v>
      </c>
      <c r="T321" s="232">
        <f>S321*H321</f>
        <v>0</v>
      </c>
      <c r="U321" s="35"/>
      <c r="V321" s="35"/>
      <c r="W321" s="35"/>
      <c r="X321" s="35"/>
      <c r="Y321" s="35"/>
      <c r="Z321" s="35"/>
      <c r="AA321" s="35"/>
      <c r="AB321" s="35"/>
      <c r="AC321" s="35"/>
      <c r="AD321" s="35"/>
      <c r="AE321" s="35"/>
      <c r="AR321" s="233" t="s">
        <v>274</v>
      </c>
      <c r="AT321" s="233" t="s">
        <v>269</v>
      </c>
      <c r="AU321" s="233" t="s">
        <v>81</v>
      </c>
      <c r="AY321" s="14" t="s">
        <v>266</v>
      </c>
      <c r="BE321" s="234">
        <f>IF(N321="základní",J321,0)</f>
        <v>0</v>
      </c>
      <c r="BF321" s="234">
        <f>IF(N321="snížená",J321,0)</f>
        <v>0</v>
      </c>
      <c r="BG321" s="234">
        <f>IF(N321="zákl. přenesená",J321,0)</f>
        <v>0</v>
      </c>
      <c r="BH321" s="234">
        <f>IF(N321="sníž. přenesená",J321,0)</f>
        <v>0</v>
      </c>
      <c r="BI321" s="234">
        <f>IF(N321="nulová",J321,0)</f>
        <v>0</v>
      </c>
      <c r="BJ321" s="14" t="s">
        <v>81</v>
      </c>
      <c r="BK321" s="234">
        <f>ROUND(I321*H321,2)</f>
        <v>0</v>
      </c>
      <c r="BL321" s="14" t="s">
        <v>274</v>
      </c>
      <c r="BM321" s="233" t="s">
        <v>656</v>
      </c>
    </row>
    <row r="322" s="2" customFormat="1">
      <c r="A322" s="35"/>
      <c r="B322" s="36"/>
      <c r="C322" s="37"/>
      <c r="D322" s="252" t="s">
        <v>880</v>
      </c>
      <c r="E322" s="37"/>
      <c r="F322" s="253" t="s">
        <v>1023</v>
      </c>
      <c r="G322" s="37"/>
      <c r="H322" s="37"/>
      <c r="I322" s="237"/>
      <c r="J322" s="37"/>
      <c r="K322" s="37"/>
      <c r="L322" s="41"/>
      <c r="M322" s="238"/>
      <c r="N322" s="239"/>
      <c r="O322" s="88"/>
      <c r="P322" s="88"/>
      <c r="Q322" s="88"/>
      <c r="R322" s="88"/>
      <c r="S322" s="88"/>
      <c r="T322" s="89"/>
      <c r="U322" s="35"/>
      <c r="V322" s="35"/>
      <c r="W322" s="35"/>
      <c r="X322" s="35"/>
      <c r="Y322" s="35"/>
      <c r="Z322" s="35"/>
      <c r="AA322" s="35"/>
      <c r="AB322" s="35"/>
      <c r="AC322" s="35"/>
      <c r="AD322" s="35"/>
      <c r="AE322" s="35"/>
      <c r="AT322" s="14" t="s">
        <v>880</v>
      </c>
      <c r="AU322" s="14" t="s">
        <v>81</v>
      </c>
    </row>
    <row r="323" s="2" customFormat="1">
      <c r="A323" s="35"/>
      <c r="B323" s="36"/>
      <c r="C323" s="37"/>
      <c r="D323" s="235" t="s">
        <v>275</v>
      </c>
      <c r="E323" s="37"/>
      <c r="F323" s="236" t="s">
        <v>1024</v>
      </c>
      <c r="G323" s="37"/>
      <c r="H323" s="37"/>
      <c r="I323" s="237"/>
      <c r="J323" s="37"/>
      <c r="K323" s="37"/>
      <c r="L323" s="41"/>
      <c r="M323" s="238"/>
      <c r="N323" s="239"/>
      <c r="O323" s="88"/>
      <c r="P323" s="88"/>
      <c r="Q323" s="88"/>
      <c r="R323" s="88"/>
      <c r="S323" s="88"/>
      <c r="T323" s="89"/>
      <c r="U323" s="35"/>
      <c r="V323" s="35"/>
      <c r="W323" s="35"/>
      <c r="X323" s="35"/>
      <c r="Y323" s="35"/>
      <c r="Z323" s="35"/>
      <c r="AA323" s="35"/>
      <c r="AB323" s="35"/>
      <c r="AC323" s="35"/>
      <c r="AD323" s="35"/>
      <c r="AE323" s="35"/>
      <c r="AT323" s="14" t="s">
        <v>275</v>
      </c>
      <c r="AU323" s="14" t="s">
        <v>81</v>
      </c>
    </row>
    <row r="324" s="2" customFormat="1" ht="55.5" customHeight="1">
      <c r="A324" s="35"/>
      <c r="B324" s="36"/>
      <c r="C324" s="222" t="s">
        <v>660</v>
      </c>
      <c r="D324" s="222" t="s">
        <v>269</v>
      </c>
      <c r="E324" s="223" t="s">
        <v>816</v>
      </c>
      <c r="F324" s="224" t="s">
        <v>877</v>
      </c>
      <c r="G324" s="225" t="s">
        <v>279</v>
      </c>
      <c r="H324" s="226">
        <v>54</v>
      </c>
      <c r="I324" s="227"/>
      <c r="J324" s="228">
        <f>ROUND(I324*H324,2)</f>
        <v>0</v>
      </c>
      <c r="K324" s="224" t="s">
        <v>878</v>
      </c>
      <c r="L324" s="41"/>
      <c r="M324" s="229" t="s">
        <v>1</v>
      </c>
      <c r="N324" s="230" t="s">
        <v>38</v>
      </c>
      <c r="O324" s="88"/>
      <c r="P324" s="231">
        <f>O324*H324</f>
        <v>0</v>
      </c>
      <c r="Q324" s="231">
        <v>0.00018000000000000001</v>
      </c>
      <c r="R324" s="231">
        <f>Q324*H324</f>
        <v>0.0097200000000000012</v>
      </c>
      <c r="S324" s="231">
        <v>0</v>
      </c>
      <c r="T324" s="232">
        <f>S324*H324</f>
        <v>0</v>
      </c>
      <c r="U324" s="35"/>
      <c r="V324" s="35"/>
      <c r="W324" s="35"/>
      <c r="X324" s="35"/>
      <c r="Y324" s="35"/>
      <c r="Z324" s="35"/>
      <c r="AA324" s="35"/>
      <c r="AB324" s="35"/>
      <c r="AC324" s="35"/>
      <c r="AD324" s="35"/>
      <c r="AE324" s="35"/>
      <c r="AR324" s="233" t="s">
        <v>274</v>
      </c>
      <c r="AT324" s="233" t="s">
        <v>269</v>
      </c>
      <c r="AU324" s="233" t="s">
        <v>81</v>
      </c>
      <c r="AY324" s="14" t="s">
        <v>266</v>
      </c>
      <c r="BE324" s="234">
        <f>IF(N324="základní",J324,0)</f>
        <v>0</v>
      </c>
      <c r="BF324" s="234">
        <f>IF(N324="snížená",J324,0)</f>
        <v>0</v>
      </c>
      <c r="BG324" s="234">
        <f>IF(N324="zákl. přenesená",J324,0)</f>
        <v>0</v>
      </c>
      <c r="BH324" s="234">
        <f>IF(N324="sníž. přenesená",J324,0)</f>
        <v>0</v>
      </c>
      <c r="BI324" s="234">
        <f>IF(N324="nulová",J324,0)</f>
        <v>0</v>
      </c>
      <c r="BJ324" s="14" t="s">
        <v>81</v>
      </c>
      <c r="BK324" s="234">
        <f>ROUND(I324*H324,2)</f>
        <v>0</v>
      </c>
      <c r="BL324" s="14" t="s">
        <v>274</v>
      </c>
      <c r="BM324" s="233" t="s">
        <v>659</v>
      </c>
    </row>
    <row r="325" s="2" customFormat="1">
      <c r="A325" s="35"/>
      <c r="B325" s="36"/>
      <c r="C325" s="37"/>
      <c r="D325" s="252" t="s">
        <v>880</v>
      </c>
      <c r="E325" s="37"/>
      <c r="F325" s="253" t="s">
        <v>1025</v>
      </c>
      <c r="G325" s="37"/>
      <c r="H325" s="37"/>
      <c r="I325" s="237"/>
      <c r="J325" s="37"/>
      <c r="K325" s="37"/>
      <c r="L325" s="41"/>
      <c r="M325" s="238"/>
      <c r="N325" s="239"/>
      <c r="O325" s="88"/>
      <c r="P325" s="88"/>
      <c r="Q325" s="88"/>
      <c r="R325" s="88"/>
      <c r="S325" s="88"/>
      <c r="T325" s="89"/>
      <c r="U325" s="35"/>
      <c r="V325" s="35"/>
      <c r="W325" s="35"/>
      <c r="X325" s="35"/>
      <c r="Y325" s="35"/>
      <c r="Z325" s="35"/>
      <c r="AA325" s="35"/>
      <c r="AB325" s="35"/>
      <c r="AC325" s="35"/>
      <c r="AD325" s="35"/>
      <c r="AE325" s="35"/>
      <c r="AT325" s="14" t="s">
        <v>880</v>
      </c>
      <c r="AU325" s="14" t="s">
        <v>81</v>
      </c>
    </row>
    <row r="326" s="2" customFormat="1">
      <c r="A326" s="35"/>
      <c r="B326" s="36"/>
      <c r="C326" s="37"/>
      <c r="D326" s="235" t="s">
        <v>275</v>
      </c>
      <c r="E326" s="37"/>
      <c r="F326" s="236" t="s">
        <v>1024</v>
      </c>
      <c r="G326" s="37"/>
      <c r="H326" s="37"/>
      <c r="I326" s="237"/>
      <c r="J326" s="37"/>
      <c r="K326" s="37"/>
      <c r="L326" s="41"/>
      <c r="M326" s="238"/>
      <c r="N326" s="239"/>
      <c r="O326" s="88"/>
      <c r="P326" s="88"/>
      <c r="Q326" s="88"/>
      <c r="R326" s="88"/>
      <c r="S326" s="88"/>
      <c r="T326" s="89"/>
      <c r="U326" s="35"/>
      <c r="V326" s="35"/>
      <c r="W326" s="35"/>
      <c r="X326" s="35"/>
      <c r="Y326" s="35"/>
      <c r="Z326" s="35"/>
      <c r="AA326" s="35"/>
      <c r="AB326" s="35"/>
      <c r="AC326" s="35"/>
      <c r="AD326" s="35"/>
      <c r="AE326" s="35"/>
      <c r="AT326" s="14" t="s">
        <v>275</v>
      </c>
      <c r="AU326" s="14" t="s">
        <v>81</v>
      </c>
    </row>
    <row r="327" s="2" customFormat="1" ht="24.15" customHeight="1">
      <c r="A327" s="35"/>
      <c r="B327" s="36"/>
      <c r="C327" s="222" t="s">
        <v>465</v>
      </c>
      <c r="D327" s="222" t="s">
        <v>269</v>
      </c>
      <c r="E327" s="223" t="s">
        <v>892</v>
      </c>
      <c r="F327" s="224" t="s">
        <v>893</v>
      </c>
      <c r="G327" s="225" t="s">
        <v>894</v>
      </c>
      <c r="H327" s="226">
        <v>2</v>
      </c>
      <c r="I327" s="227"/>
      <c r="J327" s="228">
        <f>ROUND(I327*H327,2)</f>
        <v>0</v>
      </c>
      <c r="K327" s="224" t="s">
        <v>273</v>
      </c>
      <c r="L327" s="41"/>
      <c r="M327" s="229" t="s">
        <v>1</v>
      </c>
      <c r="N327" s="230" t="s">
        <v>38</v>
      </c>
      <c r="O327" s="88"/>
      <c r="P327" s="231">
        <f>O327*H327</f>
        <v>0</v>
      </c>
      <c r="Q327" s="231">
        <v>0</v>
      </c>
      <c r="R327" s="231">
        <f>Q327*H327</f>
        <v>0</v>
      </c>
      <c r="S327" s="231">
        <v>0</v>
      </c>
      <c r="T327" s="232">
        <f>S327*H327</f>
        <v>0</v>
      </c>
      <c r="U327" s="35"/>
      <c r="V327" s="35"/>
      <c r="W327" s="35"/>
      <c r="X327" s="35"/>
      <c r="Y327" s="35"/>
      <c r="Z327" s="35"/>
      <c r="AA327" s="35"/>
      <c r="AB327" s="35"/>
      <c r="AC327" s="35"/>
      <c r="AD327" s="35"/>
      <c r="AE327" s="35"/>
      <c r="AR327" s="233" t="s">
        <v>274</v>
      </c>
      <c r="AT327" s="233" t="s">
        <v>269</v>
      </c>
      <c r="AU327" s="233" t="s">
        <v>81</v>
      </c>
      <c r="AY327" s="14" t="s">
        <v>266</v>
      </c>
      <c r="BE327" s="234">
        <f>IF(N327="základní",J327,0)</f>
        <v>0</v>
      </c>
      <c r="BF327" s="234">
        <f>IF(N327="snížená",J327,0)</f>
        <v>0</v>
      </c>
      <c r="BG327" s="234">
        <f>IF(N327="zákl. přenesená",J327,0)</f>
        <v>0</v>
      </c>
      <c r="BH327" s="234">
        <f>IF(N327="sníž. přenesená",J327,0)</f>
        <v>0</v>
      </c>
      <c r="BI327" s="234">
        <f>IF(N327="nulová",J327,0)</f>
        <v>0</v>
      </c>
      <c r="BJ327" s="14" t="s">
        <v>81</v>
      </c>
      <c r="BK327" s="234">
        <f>ROUND(I327*H327,2)</f>
        <v>0</v>
      </c>
      <c r="BL327" s="14" t="s">
        <v>274</v>
      </c>
      <c r="BM327" s="233" t="s">
        <v>663</v>
      </c>
    </row>
    <row r="328" s="2" customFormat="1" ht="16.5" customHeight="1">
      <c r="A328" s="35"/>
      <c r="B328" s="36"/>
      <c r="C328" s="222" t="s">
        <v>667</v>
      </c>
      <c r="D328" s="222" t="s">
        <v>269</v>
      </c>
      <c r="E328" s="223" t="s">
        <v>871</v>
      </c>
      <c r="F328" s="224" t="s">
        <v>1026</v>
      </c>
      <c r="G328" s="225" t="s">
        <v>894</v>
      </c>
      <c r="H328" s="226">
        <v>1</v>
      </c>
      <c r="I328" s="227"/>
      <c r="J328" s="228">
        <f>ROUND(I328*H328,2)</f>
        <v>0</v>
      </c>
      <c r="K328" s="224" t="s">
        <v>1</v>
      </c>
      <c r="L328" s="41"/>
      <c r="M328" s="229" t="s">
        <v>1</v>
      </c>
      <c r="N328" s="230" t="s">
        <v>38</v>
      </c>
      <c r="O328" s="88"/>
      <c r="P328" s="231">
        <f>O328*H328</f>
        <v>0</v>
      </c>
      <c r="Q328" s="231">
        <v>0</v>
      </c>
      <c r="R328" s="231">
        <f>Q328*H328</f>
        <v>0</v>
      </c>
      <c r="S328" s="231">
        <v>0</v>
      </c>
      <c r="T328" s="232">
        <f>S328*H328</f>
        <v>0</v>
      </c>
      <c r="U328" s="35"/>
      <c r="V328" s="35"/>
      <c r="W328" s="35"/>
      <c r="X328" s="35"/>
      <c r="Y328" s="35"/>
      <c r="Z328" s="35"/>
      <c r="AA328" s="35"/>
      <c r="AB328" s="35"/>
      <c r="AC328" s="35"/>
      <c r="AD328" s="35"/>
      <c r="AE328" s="35"/>
      <c r="AR328" s="233" t="s">
        <v>274</v>
      </c>
      <c r="AT328" s="233" t="s">
        <v>269</v>
      </c>
      <c r="AU328" s="233" t="s">
        <v>81</v>
      </c>
      <c r="AY328" s="14" t="s">
        <v>266</v>
      </c>
      <c r="BE328" s="234">
        <f>IF(N328="základní",J328,0)</f>
        <v>0</v>
      </c>
      <c r="BF328" s="234">
        <f>IF(N328="snížená",J328,0)</f>
        <v>0</v>
      </c>
      <c r="BG328" s="234">
        <f>IF(N328="zákl. přenesená",J328,0)</f>
        <v>0</v>
      </c>
      <c r="BH328" s="234">
        <f>IF(N328="sníž. přenesená",J328,0)</f>
        <v>0</v>
      </c>
      <c r="BI328" s="234">
        <f>IF(N328="nulová",J328,0)</f>
        <v>0</v>
      </c>
      <c r="BJ328" s="14" t="s">
        <v>81</v>
      </c>
      <c r="BK328" s="234">
        <f>ROUND(I328*H328,2)</f>
        <v>0</v>
      </c>
      <c r="BL328" s="14" t="s">
        <v>274</v>
      </c>
      <c r="BM328" s="233" t="s">
        <v>1027</v>
      </c>
    </row>
    <row r="329" s="2" customFormat="1" ht="90" customHeight="1">
      <c r="A329" s="35"/>
      <c r="B329" s="36"/>
      <c r="C329" s="222" t="s">
        <v>470</v>
      </c>
      <c r="D329" s="222" t="s">
        <v>269</v>
      </c>
      <c r="E329" s="223" t="s">
        <v>897</v>
      </c>
      <c r="F329" s="224" t="s">
        <v>898</v>
      </c>
      <c r="G329" s="225" t="s">
        <v>272</v>
      </c>
      <c r="H329" s="226">
        <v>8</v>
      </c>
      <c r="I329" s="227"/>
      <c r="J329" s="228">
        <f>ROUND(I329*H329,2)</f>
        <v>0</v>
      </c>
      <c r="K329" s="224" t="s">
        <v>273</v>
      </c>
      <c r="L329" s="41"/>
      <c r="M329" s="229" t="s">
        <v>1</v>
      </c>
      <c r="N329" s="230" t="s">
        <v>38</v>
      </c>
      <c r="O329" s="88"/>
      <c r="P329" s="231">
        <f>O329*H329</f>
        <v>0</v>
      </c>
      <c r="Q329" s="231">
        <v>0</v>
      </c>
      <c r="R329" s="231">
        <f>Q329*H329</f>
        <v>0</v>
      </c>
      <c r="S329" s="231">
        <v>0</v>
      </c>
      <c r="T329" s="232">
        <f>S329*H329</f>
        <v>0</v>
      </c>
      <c r="U329" s="35"/>
      <c r="V329" s="35"/>
      <c r="W329" s="35"/>
      <c r="X329" s="35"/>
      <c r="Y329" s="35"/>
      <c r="Z329" s="35"/>
      <c r="AA329" s="35"/>
      <c r="AB329" s="35"/>
      <c r="AC329" s="35"/>
      <c r="AD329" s="35"/>
      <c r="AE329" s="35"/>
      <c r="AR329" s="233" t="s">
        <v>274</v>
      </c>
      <c r="AT329" s="233" t="s">
        <v>269</v>
      </c>
      <c r="AU329" s="233" t="s">
        <v>81</v>
      </c>
      <c r="AY329" s="14" t="s">
        <v>266</v>
      </c>
      <c r="BE329" s="234">
        <f>IF(N329="základní",J329,0)</f>
        <v>0</v>
      </c>
      <c r="BF329" s="234">
        <f>IF(N329="snížená",J329,0)</f>
        <v>0</v>
      </c>
      <c r="BG329" s="234">
        <f>IF(N329="zákl. přenesená",J329,0)</f>
        <v>0</v>
      </c>
      <c r="BH329" s="234">
        <f>IF(N329="sníž. přenesená",J329,0)</f>
        <v>0</v>
      </c>
      <c r="BI329" s="234">
        <f>IF(N329="nulová",J329,0)</f>
        <v>0</v>
      </c>
      <c r="BJ329" s="14" t="s">
        <v>81</v>
      </c>
      <c r="BK329" s="234">
        <f>ROUND(I329*H329,2)</f>
        <v>0</v>
      </c>
      <c r="BL329" s="14" t="s">
        <v>274</v>
      </c>
      <c r="BM329" s="233" t="s">
        <v>670</v>
      </c>
    </row>
    <row r="330" s="2" customFormat="1">
      <c r="A330" s="35"/>
      <c r="B330" s="36"/>
      <c r="C330" s="37"/>
      <c r="D330" s="235" t="s">
        <v>275</v>
      </c>
      <c r="E330" s="37"/>
      <c r="F330" s="236" t="s">
        <v>900</v>
      </c>
      <c r="G330" s="37"/>
      <c r="H330" s="37"/>
      <c r="I330" s="237"/>
      <c r="J330" s="37"/>
      <c r="K330" s="37"/>
      <c r="L330" s="41"/>
      <c r="M330" s="238"/>
      <c r="N330" s="239"/>
      <c r="O330" s="88"/>
      <c r="P330" s="88"/>
      <c r="Q330" s="88"/>
      <c r="R330" s="88"/>
      <c r="S330" s="88"/>
      <c r="T330" s="89"/>
      <c r="U330" s="35"/>
      <c r="V330" s="35"/>
      <c r="W330" s="35"/>
      <c r="X330" s="35"/>
      <c r="Y330" s="35"/>
      <c r="Z330" s="35"/>
      <c r="AA330" s="35"/>
      <c r="AB330" s="35"/>
      <c r="AC330" s="35"/>
      <c r="AD330" s="35"/>
      <c r="AE330" s="35"/>
      <c r="AT330" s="14" t="s">
        <v>275</v>
      </c>
      <c r="AU330" s="14" t="s">
        <v>81</v>
      </c>
    </row>
    <row r="331" s="2" customFormat="1" ht="90" customHeight="1">
      <c r="A331" s="35"/>
      <c r="B331" s="36"/>
      <c r="C331" s="222" t="s">
        <v>674</v>
      </c>
      <c r="D331" s="222" t="s">
        <v>269</v>
      </c>
      <c r="E331" s="223" t="s">
        <v>901</v>
      </c>
      <c r="F331" s="224" t="s">
        <v>902</v>
      </c>
      <c r="G331" s="225" t="s">
        <v>272</v>
      </c>
      <c r="H331" s="226">
        <v>8</v>
      </c>
      <c r="I331" s="227"/>
      <c r="J331" s="228">
        <f>ROUND(I331*H331,2)</f>
        <v>0</v>
      </c>
      <c r="K331" s="224" t="s">
        <v>273</v>
      </c>
      <c r="L331" s="41"/>
      <c r="M331" s="229" t="s">
        <v>1</v>
      </c>
      <c r="N331" s="230" t="s">
        <v>38</v>
      </c>
      <c r="O331" s="88"/>
      <c r="P331" s="231">
        <f>O331*H331</f>
        <v>0</v>
      </c>
      <c r="Q331" s="231">
        <v>0</v>
      </c>
      <c r="R331" s="231">
        <f>Q331*H331</f>
        <v>0</v>
      </c>
      <c r="S331" s="231">
        <v>0</v>
      </c>
      <c r="T331" s="232">
        <f>S331*H331</f>
        <v>0</v>
      </c>
      <c r="U331" s="35"/>
      <c r="V331" s="35"/>
      <c r="W331" s="35"/>
      <c r="X331" s="35"/>
      <c r="Y331" s="35"/>
      <c r="Z331" s="35"/>
      <c r="AA331" s="35"/>
      <c r="AB331" s="35"/>
      <c r="AC331" s="35"/>
      <c r="AD331" s="35"/>
      <c r="AE331" s="35"/>
      <c r="AR331" s="233" t="s">
        <v>274</v>
      </c>
      <c r="AT331" s="233" t="s">
        <v>269</v>
      </c>
      <c r="AU331" s="233" t="s">
        <v>81</v>
      </c>
      <c r="AY331" s="14" t="s">
        <v>266</v>
      </c>
      <c r="BE331" s="234">
        <f>IF(N331="základní",J331,0)</f>
        <v>0</v>
      </c>
      <c r="BF331" s="234">
        <f>IF(N331="snížená",J331,0)</f>
        <v>0</v>
      </c>
      <c r="BG331" s="234">
        <f>IF(N331="zákl. přenesená",J331,0)</f>
        <v>0</v>
      </c>
      <c r="BH331" s="234">
        <f>IF(N331="sníž. přenesená",J331,0)</f>
        <v>0</v>
      </c>
      <c r="BI331" s="234">
        <f>IF(N331="nulová",J331,0)</f>
        <v>0</v>
      </c>
      <c r="BJ331" s="14" t="s">
        <v>81</v>
      </c>
      <c r="BK331" s="234">
        <f>ROUND(I331*H331,2)</f>
        <v>0</v>
      </c>
      <c r="BL331" s="14" t="s">
        <v>274</v>
      </c>
      <c r="BM331" s="233" t="s">
        <v>673</v>
      </c>
    </row>
    <row r="332" s="2" customFormat="1">
      <c r="A332" s="35"/>
      <c r="B332" s="36"/>
      <c r="C332" s="37"/>
      <c r="D332" s="235" t="s">
        <v>275</v>
      </c>
      <c r="E332" s="37"/>
      <c r="F332" s="236" t="s">
        <v>1028</v>
      </c>
      <c r="G332" s="37"/>
      <c r="H332" s="37"/>
      <c r="I332" s="237"/>
      <c r="J332" s="37"/>
      <c r="K332" s="37"/>
      <c r="L332" s="41"/>
      <c r="M332" s="254"/>
      <c r="N332" s="255"/>
      <c r="O332" s="256"/>
      <c r="P332" s="256"/>
      <c r="Q332" s="256"/>
      <c r="R332" s="256"/>
      <c r="S332" s="256"/>
      <c r="T332" s="257"/>
      <c r="U332" s="35"/>
      <c r="V332" s="35"/>
      <c r="W332" s="35"/>
      <c r="X332" s="35"/>
      <c r="Y332" s="35"/>
      <c r="Z332" s="35"/>
      <c r="AA332" s="35"/>
      <c r="AB332" s="35"/>
      <c r="AC332" s="35"/>
      <c r="AD332" s="35"/>
      <c r="AE332" s="35"/>
      <c r="AT332" s="14" t="s">
        <v>275</v>
      </c>
      <c r="AU332" s="14" t="s">
        <v>81</v>
      </c>
    </row>
    <row r="333" s="2" customFormat="1" ht="6.96" customHeight="1">
      <c r="A333" s="35"/>
      <c r="B333" s="63"/>
      <c r="C333" s="64"/>
      <c r="D333" s="64"/>
      <c r="E333" s="64"/>
      <c r="F333" s="64"/>
      <c r="G333" s="64"/>
      <c r="H333" s="64"/>
      <c r="I333" s="64"/>
      <c r="J333" s="64"/>
      <c r="K333" s="64"/>
      <c r="L333" s="41"/>
      <c r="M333" s="35"/>
      <c r="O333" s="35"/>
      <c r="P333" s="35"/>
      <c r="Q333" s="35"/>
      <c r="R333" s="35"/>
      <c r="S333" s="35"/>
      <c r="T333" s="35"/>
      <c r="U333" s="35"/>
      <c r="V333" s="35"/>
      <c r="W333" s="35"/>
      <c r="X333" s="35"/>
      <c r="Y333" s="35"/>
      <c r="Z333" s="35"/>
      <c r="AA333" s="35"/>
      <c r="AB333" s="35"/>
      <c r="AC333" s="35"/>
      <c r="AD333" s="35"/>
      <c r="AE333" s="35"/>
    </row>
  </sheetData>
  <sheetProtection sheet="1" autoFilter="0" formatColumns="0" formatRows="0" objects="1" scenarios="1" spinCount="100000" saltValue="Xw3nrwEY25iocThMH/QiYREzfxJ5y7IpswRF05UaUrM37sR0fYEMSQhYtLEuAlL/ZI4Sxu1azdnDmTvvq697CA==" hashValue="Lwt1SeNnP9wy/NO/AEDcnWbfPa1+Wl/JMf7gYxpBJfY+YwRQyX9aDgifKUTLqpeV5jGq4uA9Z30yQiz8HfIDrQ==" algorithmName="SHA-512" password="CC35"/>
  <autoFilter ref="C118:K332"/>
  <mergeCells count="9">
    <mergeCell ref="E7:H7"/>
    <mergeCell ref="E9:H9"/>
    <mergeCell ref="E18:H18"/>
    <mergeCell ref="E27:H27"/>
    <mergeCell ref="E85:H85"/>
    <mergeCell ref="E87:H87"/>
    <mergeCell ref="E109:H109"/>
    <mergeCell ref="E111:H111"/>
    <mergeCell ref="L2:V2"/>
  </mergeCells>
  <hyperlinks>
    <hyperlink ref="F322" r:id="rId1" display="https://podminky.urs.cz/item/CS_URS_2024_02/R2"/>
    <hyperlink ref="F325" r:id="rId2" display="https://podminky.urs.cz/item/CS_URS_2024_02/R3"/>
  </hyperlinks>
  <pageMargins left="0.39375" right="0.39375" top="0.39375" bottom="0.39375" header="0" footer="0"/>
  <pageSetup paperSize="9" orientation="portrait" blackAndWhite="1" fitToHeight="100"/>
  <headerFooter>
    <oddFooter>&amp;CStrana &amp;P z &amp;N</oddFooter>
  </headerFooter>
  <drawing r:id="rId3"/>
</worksheet>
</file>

<file path=xl/worksheets/sheet3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186</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2287</v>
      </c>
      <c r="F9" s="1"/>
      <c r="G9" s="1"/>
      <c r="H9" s="1"/>
      <c r="L9" s="17"/>
    </row>
    <row r="10" s="1" customFormat="1" ht="12" customHeight="1">
      <c r="B10" s="17"/>
      <c r="D10" s="148" t="s">
        <v>1615</v>
      </c>
      <c r="L10" s="17"/>
    </row>
    <row r="11" s="2" customFormat="1" ht="16.5" customHeight="1">
      <c r="A11" s="35"/>
      <c r="B11" s="41"/>
      <c r="C11" s="35"/>
      <c r="D11" s="35"/>
      <c r="E11" s="160" t="s">
        <v>2491</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1964</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2189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2290</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1967</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ROUND((SUM(BE124:BE159)),  2)</f>
        <v>0</v>
      </c>
      <c r="G37" s="35"/>
      <c r="H37" s="35"/>
      <c r="I37" s="162">
        <v>0.20999999999999999</v>
      </c>
      <c r="J37" s="161">
        <f>ROUND(((SUM(BE124:BE159))*I37),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ROUND((SUM(BF124:BF159)),  2)</f>
        <v>0</v>
      </c>
      <c r="G38" s="35"/>
      <c r="H38" s="35"/>
      <c r="I38" s="162">
        <v>0.12</v>
      </c>
      <c r="J38" s="161">
        <f>ROUND(((SUM(BF124:BF159))*I38),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ROUND((SUM(BG124:BG159)),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ROUND((SUM(BH124:BH159)),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ROUND((SUM(BI124:BI159)),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2287</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2491</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1964</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Zámrsk - Uhersko</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2287</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63" t="s">
        <v>2491</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1964</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UOŽI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Zámrsk - Uhersko</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SUM(P125:P159)</f>
        <v>0</v>
      </c>
      <c r="Q124" s="101"/>
      <c r="R124" s="205">
        <f>SUM(R125:R159)</f>
        <v>0</v>
      </c>
      <c r="S124" s="101"/>
      <c r="T124" s="206">
        <f>SUM(T125:T159)</f>
        <v>0</v>
      </c>
      <c r="U124" s="35"/>
      <c r="V124" s="35"/>
      <c r="W124" s="35"/>
      <c r="X124" s="35"/>
      <c r="Y124" s="35"/>
      <c r="Z124" s="35"/>
      <c r="AA124" s="35"/>
      <c r="AB124" s="35"/>
      <c r="AC124" s="35"/>
      <c r="AD124" s="35"/>
      <c r="AE124" s="35"/>
      <c r="AT124" s="14" t="s">
        <v>72</v>
      </c>
      <c r="AU124" s="14" t="s">
        <v>246</v>
      </c>
      <c r="BK124" s="207">
        <f>SUM(BK125:BK159)</f>
        <v>0</v>
      </c>
    </row>
    <row r="125" s="2" customFormat="1" ht="16.5" customHeight="1">
      <c r="A125" s="35"/>
      <c r="B125" s="36"/>
      <c r="C125" s="222" t="s">
        <v>267</v>
      </c>
      <c r="D125" s="222" t="s">
        <v>269</v>
      </c>
      <c r="E125" s="223" t="s">
        <v>2089</v>
      </c>
      <c r="F125" s="224" t="s">
        <v>2090</v>
      </c>
      <c r="G125" s="225" t="s">
        <v>272</v>
      </c>
      <c r="H125" s="226">
        <v>65</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2492</v>
      </c>
    </row>
    <row r="126" s="2" customFormat="1" ht="21.75" customHeight="1">
      <c r="A126" s="35"/>
      <c r="B126" s="36"/>
      <c r="C126" s="240" t="s">
        <v>283</v>
      </c>
      <c r="D126" s="240" t="s">
        <v>329</v>
      </c>
      <c r="E126" s="241" t="s">
        <v>2092</v>
      </c>
      <c r="F126" s="242" t="s">
        <v>2093</v>
      </c>
      <c r="G126" s="243" t="s">
        <v>272</v>
      </c>
      <c r="H126" s="244">
        <v>2</v>
      </c>
      <c r="I126" s="245"/>
      <c r="J126" s="246">
        <f>ROUND(I126*H126,2)</f>
        <v>0</v>
      </c>
      <c r="K126" s="242" t="s">
        <v>273</v>
      </c>
      <c r="L126" s="247"/>
      <c r="M126" s="248" t="s">
        <v>1</v>
      </c>
      <c r="N126" s="249"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83</v>
      </c>
      <c r="AT126" s="233" t="s">
        <v>329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2493</v>
      </c>
    </row>
    <row r="127" s="2" customFormat="1" ht="16.5" customHeight="1">
      <c r="A127" s="35"/>
      <c r="B127" s="36"/>
      <c r="C127" s="222" t="s">
        <v>274</v>
      </c>
      <c r="D127" s="222" t="s">
        <v>269</v>
      </c>
      <c r="E127" s="223" t="s">
        <v>2095</v>
      </c>
      <c r="F127" s="224" t="s">
        <v>2096</v>
      </c>
      <c r="G127" s="225" t="s">
        <v>272</v>
      </c>
      <c r="H127" s="226">
        <v>130</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81</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2494</v>
      </c>
    </row>
    <row r="128" s="2" customFormat="1" ht="16.5" customHeight="1">
      <c r="A128" s="35"/>
      <c r="B128" s="36"/>
      <c r="C128" s="222" t="s">
        <v>137</v>
      </c>
      <c r="D128" s="222" t="s">
        <v>269</v>
      </c>
      <c r="E128" s="223" t="s">
        <v>2098</v>
      </c>
      <c r="F128" s="224" t="s">
        <v>2099</v>
      </c>
      <c r="G128" s="225" t="s">
        <v>272</v>
      </c>
      <c r="H128" s="226">
        <v>2</v>
      </c>
      <c r="I128" s="227"/>
      <c r="J128" s="228">
        <f>ROUND(I128*H128,2)</f>
        <v>0</v>
      </c>
      <c r="K128" s="224" t="s">
        <v>273</v>
      </c>
      <c r="L128" s="41"/>
      <c r="M128" s="229" t="s">
        <v>1</v>
      </c>
      <c r="N128" s="230"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81</v>
      </c>
      <c r="AT128" s="233" t="s">
        <v>269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2495</v>
      </c>
    </row>
    <row r="129" s="2" customFormat="1" ht="16.5" customHeight="1">
      <c r="A129" s="35"/>
      <c r="B129" s="36"/>
      <c r="C129" s="222" t="s">
        <v>917</v>
      </c>
      <c r="D129" s="222" t="s">
        <v>269</v>
      </c>
      <c r="E129" s="223" t="s">
        <v>2101</v>
      </c>
      <c r="F129" s="224" t="s">
        <v>2102</v>
      </c>
      <c r="G129" s="225" t="s">
        <v>272</v>
      </c>
      <c r="H129" s="226">
        <v>2</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81</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2496</v>
      </c>
    </row>
    <row r="130" s="2" customFormat="1" ht="16.5" customHeight="1">
      <c r="A130" s="35"/>
      <c r="B130" s="36"/>
      <c r="C130" s="222" t="s">
        <v>286</v>
      </c>
      <c r="D130" s="222" t="s">
        <v>269</v>
      </c>
      <c r="E130" s="223" t="s">
        <v>2104</v>
      </c>
      <c r="F130" s="224" t="s">
        <v>2105</v>
      </c>
      <c r="G130" s="225" t="s">
        <v>272</v>
      </c>
      <c r="H130" s="226">
        <v>2</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81</v>
      </c>
      <c r="AT130" s="233" t="s">
        <v>269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2497</v>
      </c>
    </row>
    <row r="131" s="2" customFormat="1" ht="24.15" customHeight="1">
      <c r="A131" s="35"/>
      <c r="B131" s="36"/>
      <c r="C131" s="240" t="s">
        <v>299</v>
      </c>
      <c r="D131" s="240" t="s">
        <v>329</v>
      </c>
      <c r="E131" s="241" t="s">
        <v>2107</v>
      </c>
      <c r="F131" s="242" t="s">
        <v>2108</v>
      </c>
      <c r="G131" s="243" t="s">
        <v>272</v>
      </c>
      <c r="H131" s="244">
        <v>2</v>
      </c>
      <c r="I131" s="245"/>
      <c r="J131" s="246">
        <f>ROUND(I131*H131,2)</f>
        <v>0</v>
      </c>
      <c r="K131" s="242" t="s">
        <v>273</v>
      </c>
      <c r="L131" s="247"/>
      <c r="M131" s="248" t="s">
        <v>1</v>
      </c>
      <c r="N131" s="249"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83</v>
      </c>
      <c r="AT131" s="233" t="s">
        <v>329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2498</v>
      </c>
    </row>
    <row r="132" s="2" customFormat="1" ht="24.15" customHeight="1">
      <c r="A132" s="35"/>
      <c r="B132" s="36"/>
      <c r="C132" s="240" t="s">
        <v>407</v>
      </c>
      <c r="D132" s="240" t="s">
        <v>329</v>
      </c>
      <c r="E132" s="241" t="s">
        <v>2110</v>
      </c>
      <c r="F132" s="242" t="s">
        <v>2111</v>
      </c>
      <c r="G132" s="243" t="s">
        <v>272</v>
      </c>
      <c r="H132" s="244">
        <v>2</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83</v>
      </c>
      <c r="AT132" s="233" t="s">
        <v>329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2499</v>
      </c>
    </row>
    <row r="133" s="2" customFormat="1" ht="24.15" customHeight="1">
      <c r="A133" s="35"/>
      <c r="B133" s="36"/>
      <c r="C133" s="240" t="s">
        <v>309</v>
      </c>
      <c r="D133" s="240" t="s">
        <v>329</v>
      </c>
      <c r="E133" s="241" t="s">
        <v>2437</v>
      </c>
      <c r="F133" s="242" t="s">
        <v>2438</v>
      </c>
      <c r="G133" s="243" t="s">
        <v>272</v>
      </c>
      <c r="H133" s="244">
        <v>2</v>
      </c>
      <c r="I133" s="245"/>
      <c r="J133" s="246">
        <f>ROUND(I133*H133,2)</f>
        <v>0</v>
      </c>
      <c r="K133" s="242" t="s">
        <v>273</v>
      </c>
      <c r="L133" s="247"/>
      <c r="M133" s="248" t="s">
        <v>1</v>
      </c>
      <c r="N133" s="249"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83</v>
      </c>
      <c r="AT133" s="233" t="s">
        <v>329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2500</v>
      </c>
    </row>
    <row r="134" s="2" customFormat="1" ht="24.15" customHeight="1">
      <c r="A134" s="35"/>
      <c r="B134" s="36"/>
      <c r="C134" s="240" t="s">
        <v>8</v>
      </c>
      <c r="D134" s="240" t="s">
        <v>329</v>
      </c>
      <c r="E134" s="241" t="s">
        <v>2116</v>
      </c>
      <c r="F134" s="242" t="s">
        <v>2117</v>
      </c>
      <c r="G134" s="243" t="s">
        <v>272</v>
      </c>
      <c r="H134" s="244">
        <v>2</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329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2501</v>
      </c>
    </row>
    <row r="135" s="2" customFormat="1" ht="24.15" customHeight="1">
      <c r="A135" s="35"/>
      <c r="B135" s="36"/>
      <c r="C135" s="240" t="s">
        <v>412</v>
      </c>
      <c r="D135" s="240" t="s">
        <v>329</v>
      </c>
      <c r="E135" s="241" t="s">
        <v>2119</v>
      </c>
      <c r="F135" s="242" t="s">
        <v>2120</v>
      </c>
      <c r="G135" s="243" t="s">
        <v>272</v>
      </c>
      <c r="H135" s="244">
        <v>2</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2502</v>
      </c>
    </row>
    <row r="136" s="2" customFormat="1" ht="24.15" customHeight="1">
      <c r="A136" s="35"/>
      <c r="B136" s="36"/>
      <c r="C136" s="240" t="s">
        <v>316</v>
      </c>
      <c r="D136" s="240" t="s">
        <v>329</v>
      </c>
      <c r="E136" s="241" t="s">
        <v>2122</v>
      </c>
      <c r="F136" s="242" t="s">
        <v>2123</v>
      </c>
      <c r="G136" s="243" t="s">
        <v>272</v>
      </c>
      <c r="H136" s="244">
        <v>2</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2503</v>
      </c>
    </row>
    <row r="137" s="2" customFormat="1" ht="24.15" customHeight="1">
      <c r="A137" s="35"/>
      <c r="B137" s="36"/>
      <c r="C137" s="240" t="s">
        <v>335</v>
      </c>
      <c r="D137" s="240" t="s">
        <v>329</v>
      </c>
      <c r="E137" s="241" t="s">
        <v>2125</v>
      </c>
      <c r="F137" s="242" t="s">
        <v>2126</v>
      </c>
      <c r="G137" s="243" t="s">
        <v>272</v>
      </c>
      <c r="H137" s="244">
        <v>2</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2504</v>
      </c>
    </row>
    <row r="138" s="2" customFormat="1" ht="24.15" customHeight="1">
      <c r="A138" s="35"/>
      <c r="B138" s="36"/>
      <c r="C138" s="240" t="s">
        <v>918</v>
      </c>
      <c r="D138" s="240" t="s">
        <v>329</v>
      </c>
      <c r="E138" s="241" t="s">
        <v>2128</v>
      </c>
      <c r="F138" s="242" t="s">
        <v>2129</v>
      </c>
      <c r="G138" s="243" t="s">
        <v>272</v>
      </c>
      <c r="H138" s="244">
        <v>4</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2505</v>
      </c>
    </row>
    <row r="139" s="2" customFormat="1" ht="24.15" customHeight="1">
      <c r="A139" s="35"/>
      <c r="B139" s="36"/>
      <c r="C139" s="240" t="s">
        <v>321</v>
      </c>
      <c r="D139" s="240" t="s">
        <v>329</v>
      </c>
      <c r="E139" s="241" t="s">
        <v>2131</v>
      </c>
      <c r="F139" s="242" t="s">
        <v>2132</v>
      </c>
      <c r="G139" s="243" t="s">
        <v>272</v>
      </c>
      <c r="H139" s="244">
        <v>4</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2506</v>
      </c>
    </row>
    <row r="140" s="2" customFormat="1" ht="24.15" customHeight="1">
      <c r="A140" s="35"/>
      <c r="B140" s="36"/>
      <c r="C140" s="240" t="s">
        <v>297</v>
      </c>
      <c r="D140" s="240" t="s">
        <v>329</v>
      </c>
      <c r="E140" s="241" t="s">
        <v>2134</v>
      </c>
      <c r="F140" s="242" t="s">
        <v>2135</v>
      </c>
      <c r="G140" s="243" t="s">
        <v>272</v>
      </c>
      <c r="H140" s="244">
        <v>10</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329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2507</v>
      </c>
    </row>
    <row r="141" s="2" customFormat="1" ht="24.15" customHeight="1">
      <c r="A141" s="35"/>
      <c r="B141" s="36"/>
      <c r="C141" s="240" t="s">
        <v>328</v>
      </c>
      <c r="D141" s="240" t="s">
        <v>329</v>
      </c>
      <c r="E141" s="241" t="s">
        <v>2137</v>
      </c>
      <c r="F141" s="242" t="s">
        <v>2138</v>
      </c>
      <c r="G141" s="243" t="s">
        <v>272</v>
      </c>
      <c r="H141" s="244">
        <v>4</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329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2508</v>
      </c>
    </row>
    <row r="142" s="2" customFormat="1" ht="24.15" customHeight="1">
      <c r="A142" s="35"/>
      <c r="B142" s="36"/>
      <c r="C142" s="240" t="s">
        <v>334</v>
      </c>
      <c r="D142" s="240" t="s">
        <v>329</v>
      </c>
      <c r="E142" s="241" t="s">
        <v>2140</v>
      </c>
      <c r="F142" s="242" t="s">
        <v>2141</v>
      </c>
      <c r="G142" s="243" t="s">
        <v>272</v>
      </c>
      <c r="H142" s="244">
        <v>2</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329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2509</v>
      </c>
    </row>
    <row r="143" s="2" customFormat="1" ht="24.15" customHeight="1">
      <c r="A143" s="35"/>
      <c r="B143" s="36"/>
      <c r="C143" s="240" t="s">
        <v>307</v>
      </c>
      <c r="D143" s="240" t="s">
        <v>329</v>
      </c>
      <c r="E143" s="241" t="s">
        <v>2143</v>
      </c>
      <c r="F143" s="242" t="s">
        <v>2144</v>
      </c>
      <c r="G143" s="243" t="s">
        <v>272</v>
      </c>
      <c r="H143" s="244">
        <v>1</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2510</v>
      </c>
    </row>
    <row r="144" s="2" customFormat="1" ht="24.15" customHeight="1">
      <c r="A144" s="35"/>
      <c r="B144" s="36"/>
      <c r="C144" s="240" t="s">
        <v>7</v>
      </c>
      <c r="D144" s="240" t="s">
        <v>329</v>
      </c>
      <c r="E144" s="241" t="s">
        <v>2146</v>
      </c>
      <c r="F144" s="242" t="s">
        <v>2147</v>
      </c>
      <c r="G144" s="243" t="s">
        <v>272</v>
      </c>
      <c r="H144" s="244">
        <v>2</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329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2511</v>
      </c>
    </row>
    <row r="145" s="2" customFormat="1" ht="33" customHeight="1">
      <c r="A145" s="35"/>
      <c r="B145" s="36"/>
      <c r="C145" s="240" t="s">
        <v>310</v>
      </c>
      <c r="D145" s="240" t="s">
        <v>329</v>
      </c>
      <c r="E145" s="241" t="s">
        <v>2149</v>
      </c>
      <c r="F145" s="242" t="s">
        <v>2150</v>
      </c>
      <c r="G145" s="243" t="s">
        <v>272</v>
      </c>
      <c r="H145" s="244">
        <v>4</v>
      </c>
      <c r="I145" s="245"/>
      <c r="J145" s="246">
        <f>ROUND(I145*H145,2)</f>
        <v>0</v>
      </c>
      <c r="K145" s="242" t="s">
        <v>273</v>
      </c>
      <c r="L145" s="247"/>
      <c r="M145" s="248" t="s">
        <v>1</v>
      </c>
      <c r="N145" s="249"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83</v>
      </c>
      <c r="AT145" s="233" t="s">
        <v>329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2512</v>
      </c>
    </row>
    <row r="146" s="2" customFormat="1" ht="16.5" customHeight="1">
      <c r="A146" s="35"/>
      <c r="B146" s="36"/>
      <c r="C146" s="222" t="s">
        <v>83</v>
      </c>
      <c r="D146" s="222" t="s">
        <v>269</v>
      </c>
      <c r="E146" s="223" t="s">
        <v>2152</v>
      </c>
      <c r="F146" s="224" t="s">
        <v>2153</v>
      </c>
      <c r="G146" s="225" t="s">
        <v>272</v>
      </c>
      <c r="H146" s="226">
        <v>1</v>
      </c>
      <c r="I146" s="227"/>
      <c r="J146" s="228">
        <f>ROUND(I146*H146,2)</f>
        <v>0</v>
      </c>
      <c r="K146" s="224" t="s">
        <v>273</v>
      </c>
      <c r="L146" s="41"/>
      <c r="M146" s="229" t="s">
        <v>1</v>
      </c>
      <c r="N146" s="230"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81</v>
      </c>
      <c r="AT146" s="233" t="s">
        <v>269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2513</v>
      </c>
    </row>
    <row r="147" s="2" customFormat="1" ht="16.5" customHeight="1">
      <c r="A147" s="35"/>
      <c r="B147" s="36"/>
      <c r="C147" s="222" t="s">
        <v>81</v>
      </c>
      <c r="D147" s="222" t="s">
        <v>269</v>
      </c>
      <c r="E147" s="223" t="s">
        <v>2155</v>
      </c>
      <c r="F147" s="224" t="s">
        <v>2156</v>
      </c>
      <c r="G147" s="225" t="s">
        <v>272</v>
      </c>
      <c r="H147" s="226">
        <v>1</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81</v>
      </c>
      <c r="AT147" s="233" t="s">
        <v>269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2514</v>
      </c>
    </row>
    <row r="148" s="2" customFormat="1" ht="24.15" customHeight="1">
      <c r="A148" s="35"/>
      <c r="B148" s="36"/>
      <c r="C148" s="222" t="s">
        <v>347</v>
      </c>
      <c r="D148" s="222" t="s">
        <v>269</v>
      </c>
      <c r="E148" s="223" t="s">
        <v>2158</v>
      </c>
      <c r="F148" s="224" t="s">
        <v>2159</v>
      </c>
      <c r="G148" s="225" t="s">
        <v>272</v>
      </c>
      <c r="H148" s="226">
        <v>4</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81</v>
      </c>
      <c r="AT148" s="233" t="s">
        <v>269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2515</v>
      </c>
    </row>
    <row r="149" s="2" customFormat="1" ht="24.15" customHeight="1">
      <c r="A149" s="35"/>
      <c r="B149" s="36"/>
      <c r="C149" s="240" t="s">
        <v>314</v>
      </c>
      <c r="D149" s="240" t="s">
        <v>329</v>
      </c>
      <c r="E149" s="241" t="s">
        <v>2161</v>
      </c>
      <c r="F149" s="242" t="s">
        <v>2162</v>
      </c>
      <c r="G149" s="243" t="s">
        <v>272</v>
      </c>
      <c r="H149" s="244">
        <v>4</v>
      </c>
      <c r="I149" s="245"/>
      <c r="J149" s="246">
        <f>ROUND(I149*H149,2)</f>
        <v>0</v>
      </c>
      <c r="K149" s="242" t="s">
        <v>273</v>
      </c>
      <c r="L149" s="247"/>
      <c r="M149" s="248" t="s">
        <v>1</v>
      </c>
      <c r="N149" s="249"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83</v>
      </c>
      <c r="AT149" s="233" t="s">
        <v>329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2516</v>
      </c>
    </row>
    <row r="150" s="2" customFormat="1" ht="24.15" customHeight="1">
      <c r="A150" s="35"/>
      <c r="B150" s="36"/>
      <c r="C150" s="240" t="s">
        <v>356</v>
      </c>
      <c r="D150" s="240" t="s">
        <v>329</v>
      </c>
      <c r="E150" s="241" t="s">
        <v>2164</v>
      </c>
      <c r="F150" s="242" t="s">
        <v>2165</v>
      </c>
      <c r="G150" s="243" t="s">
        <v>272</v>
      </c>
      <c r="H150" s="244">
        <v>12</v>
      </c>
      <c r="I150" s="245"/>
      <c r="J150" s="246">
        <f>ROUND(I150*H150,2)</f>
        <v>0</v>
      </c>
      <c r="K150" s="242" t="s">
        <v>273</v>
      </c>
      <c r="L150" s="247"/>
      <c r="M150" s="248" t="s">
        <v>1</v>
      </c>
      <c r="N150" s="249"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83</v>
      </c>
      <c r="AT150" s="233" t="s">
        <v>329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2517</v>
      </c>
    </row>
    <row r="151" s="2" customFormat="1" ht="21.75" customHeight="1">
      <c r="A151" s="35"/>
      <c r="B151" s="36"/>
      <c r="C151" s="222" t="s">
        <v>319</v>
      </c>
      <c r="D151" s="222" t="s">
        <v>269</v>
      </c>
      <c r="E151" s="223" t="s">
        <v>2167</v>
      </c>
      <c r="F151" s="224" t="s">
        <v>2168</v>
      </c>
      <c r="G151" s="225" t="s">
        <v>272</v>
      </c>
      <c r="H151" s="226">
        <v>2</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81</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2518</v>
      </c>
    </row>
    <row r="152" s="2" customFormat="1" ht="24.15" customHeight="1">
      <c r="A152" s="35"/>
      <c r="B152" s="36"/>
      <c r="C152" s="240" t="s">
        <v>365</v>
      </c>
      <c r="D152" s="240" t="s">
        <v>329</v>
      </c>
      <c r="E152" s="241" t="s">
        <v>2374</v>
      </c>
      <c r="F152" s="242" t="s">
        <v>2375</v>
      </c>
      <c r="G152" s="243" t="s">
        <v>272</v>
      </c>
      <c r="H152" s="244">
        <v>1</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329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2519</v>
      </c>
    </row>
    <row r="153" s="2" customFormat="1" ht="24.15" customHeight="1">
      <c r="A153" s="35"/>
      <c r="B153" s="36"/>
      <c r="C153" s="240" t="s">
        <v>370</v>
      </c>
      <c r="D153" s="240" t="s">
        <v>329</v>
      </c>
      <c r="E153" s="241" t="s">
        <v>2238</v>
      </c>
      <c r="F153" s="242" t="s">
        <v>2239</v>
      </c>
      <c r="G153" s="243" t="s">
        <v>272</v>
      </c>
      <c r="H153" s="244">
        <v>1</v>
      </c>
      <c r="I153" s="245"/>
      <c r="J153" s="246">
        <f>ROUND(I153*H153,2)</f>
        <v>0</v>
      </c>
      <c r="K153" s="242" t="s">
        <v>273</v>
      </c>
      <c r="L153" s="247"/>
      <c r="M153" s="248" t="s">
        <v>1</v>
      </c>
      <c r="N153" s="249"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83</v>
      </c>
      <c r="AT153" s="233" t="s">
        <v>329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2520</v>
      </c>
    </row>
    <row r="154" s="2" customFormat="1" ht="37.8" customHeight="1">
      <c r="A154" s="35"/>
      <c r="B154" s="36"/>
      <c r="C154" s="222" t="s">
        <v>375</v>
      </c>
      <c r="D154" s="222" t="s">
        <v>269</v>
      </c>
      <c r="E154" s="223" t="s">
        <v>2170</v>
      </c>
      <c r="F154" s="224" t="s">
        <v>2171</v>
      </c>
      <c r="G154" s="225" t="s">
        <v>272</v>
      </c>
      <c r="H154" s="226">
        <v>4</v>
      </c>
      <c r="I154" s="227"/>
      <c r="J154" s="228">
        <f>ROUND(I154*H154,2)</f>
        <v>0</v>
      </c>
      <c r="K154" s="224" t="s">
        <v>273</v>
      </c>
      <c r="L154" s="41"/>
      <c r="M154" s="229" t="s">
        <v>1</v>
      </c>
      <c r="N154" s="230"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81</v>
      </c>
      <c r="AT154" s="233" t="s">
        <v>269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2521</v>
      </c>
    </row>
    <row r="155" s="2" customFormat="1" ht="24.15" customHeight="1">
      <c r="A155" s="35"/>
      <c r="B155" s="36"/>
      <c r="C155" s="222" t="s">
        <v>324</v>
      </c>
      <c r="D155" s="222" t="s">
        <v>269</v>
      </c>
      <c r="E155" s="223" t="s">
        <v>2173</v>
      </c>
      <c r="F155" s="224" t="s">
        <v>2174</v>
      </c>
      <c r="G155" s="225" t="s">
        <v>272</v>
      </c>
      <c r="H155" s="226">
        <v>1</v>
      </c>
      <c r="I155" s="227"/>
      <c r="J155" s="228">
        <f>ROUND(I155*H155,2)</f>
        <v>0</v>
      </c>
      <c r="K155" s="224" t="s">
        <v>273</v>
      </c>
      <c r="L155" s="41"/>
      <c r="M155" s="229" t="s">
        <v>1</v>
      </c>
      <c r="N155" s="230"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81</v>
      </c>
      <c r="AT155" s="233" t="s">
        <v>269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2522</v>
      </c>
    </row>
    <row r="156" s="2" customFormat="1" ht="37.8" customHeight="1">
      <c r="A156" s="35"/>
      <c r="B156" s="36"/>
      <c r="C156" s="222" t="s">
        <v>384</v>
      </c>
      <c r="D156" s="222" t="s">
        <v>269</v>
      </c>
      <c r="E156" s="223" t="s">
        <v>2176</v>
      </c>
      <c r="F156" s="224" t="s">
        <v>2177</v>
      </c>
      <c r="G156" s="225" t="s">
        <v>272</v>
      </c>
      <c r="H156" s="226">
        <v>5</v>
      </c>
      <c r="I156" s="227"/>
      <c r="J156" s="228">
        <f>ROUND(I156*H156,2)</f>
        <v>0</v>
      </c>
      <c r="K156" s="224" t="s">
        <v>273</v>
      </c>
      <c r="L156" s="41"/>
      <c r="M156" s="229" t="s">
        <v>1</v>
      </c>
      <c r="N156" s="230" t="s">
        <v>38</v>
      </c>
      <c r="O156" s="88"/>
      <c r="P156" s="231">
        <f>O156*H156</f>
        <v>0</v>
      </c>
      <c r="Q156" s="231">
        <v>0</v>
      </c>
      <c r="R156" s="231">
        <f>Q156*H156</f>
        <v>0</v>
      </c>
      <c r="S156" s="231">
        <v>0</v>
      </c>
      <c r="T156" s="232">
        <f>S156*H156</f>
        <v>0</v>
      </c>
      <c r="U156" s="35"/>
      <c r="V156" s="35"/>
      <c r="W156" s="35"/>
      <c r="X156" s="35"/>
      <c r="Y156" s="35"/>
      <c r="Z156" s="35"/>
      <c r="AA156" s="35"/>
      <c r="AB156" s="35"/>
      <c r="AC156" s="35"/>
      <c r="AD156" s="35"/>
      <c r="AE156" s="35"/>
      <c r="AR156" s="233" t="s">
        <v>81</v>
      </c>
      <c r="AT156" s="233" t="s">
        <v>269</v>
      </c>
      <c r="AU156" s="233" t="s">
        <v>73</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81</v>
      </c>
      <c r="BM156" s="233" t="s">
        <v>2523</v>
      </c>
    </row>
    <row r="157" s="2" customFormat="1" ht="24.15" customHeight="1">
      <c r="A157" s="35"/>
      <c r="B157" s="36"/>
      <c r="C157" s="222" t="s">
        <v>327</v>
      </c>
      <c r="D157" s="222" t="s">
        <v>269</v>
      </c>
      <c r="E157" s="223" t="s">
        <v>2179</v>
      </c>
      <c r="F157" s="224" t="s">
        <v>2180</v>
      </c>
      <c r="G157" s="225" t="s">
        <v>272</v>
      </c>
      <c r="H157" s="226">
        <v>2</v>
      </c>
      <c r="I157" s="227"/>
      <c r="J157" s="228">
        <f>ROUND(I157*H157,2)</f>
        <v>0</v>
      </c>
      <c r="K157" s="224" t="s">
        <v>273</v>
      </c>
      <c r="L157" s="41"/>
      <c r="M157" s="229" t="s">
        <v>1</v>
      </c>
      <c r="N157" s="230" t="s">
        <v>38</v>
      </c>
      <c r="O157" s="88"/>
      <c r="P157" s="231">
        <f>O157*H157</f>
        <v>0</v>
      </c>
      <c r="Q157" s="231">
        <v>0</v>
      </c>
      <c r="R157" s="231">
        <f>Q157*H157</f>
        <v>0</v>
      </c>
      <c r="S157" s="231">
        <v>0</v>
      </c>
      <c r="T157" s="232">
        <f>S157*H157</f>
        <v>0</v>
      </c>
      <c r="U157" s="35"/>
      <c r="V157" s="35"/>
      <c r="W157" s="35"/>
      <c r="X157" s="35"/>
      <c r="Y157" s="35"/>
      <c r="Z157" s="35"/>
      <c r="AA157" s="35"/>
      <c r="AB157" s="35"/>
      <c r="AC157" s="35"/>
      <c r="AD157" s="35"/>
      <c r="AE157" s="35"/>
      <c r="AR157" s="233" t="s">
        <v>81</v>
      </c>
      <c r="AT157" s="233" t="s">
        <v>269</v>
      </c>
      <c r="AU157" s="233" t="s">
        <v>73</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81</v>
      </c>
      <c r="BM157" s="233" t="s">
        <v>2524</v>
      </c>
    </row>
    <row r="158" s="2" customFormat="1" ht="24.15" customHeight="1">
      <c r="A158" s="35"/>
      <c r="B158" s="36"/>
      <c r="C158" s="222" t="s">
        <v>393</v>
      </c>
      <c r="D158" s="222" t="s">
        <v>269</v>
      </c>
      <c r="E158" s="223" t="s">
        <v>2182</v>
      </c>
      <c r="F158" s="224" t="s">
        <v>2183</v>
      </c>
      <c r="G158" s="225" t="s">
        <v>272</v>
      </c>
      <c r="H158" s="226">
        <v>1</v>
      </c>
      <c r="I158" s="227"/>
      <c r="J158" s="228">
        <f>ROUND(I158*H158,2)</f>
        <v>0</v>
      </c>
      <c r="K158" s="224" t="s">
        <v>273</v>
      </c>
      <c r="L158" s="41"/>
      <c r="M158" s="229" t="s">
        <v>1</v>
      </c>
      <c r="N158" s="230" t="s">
        <v>38</v>
      </c>
      <c r="O158" s="88"/>
      <c r="P158" s="231">
        <f>O158*H158</f>
        <v>0</v>
      </c>
      <c r="Q158" s="231">
        <v>0</v>
      </c>
      <c r="R158" s="231">
        <f>Q158*H158</f>
        <v>0</v>
      </c>
      <c r="S158" s="231">
        <v>0</v>
      </c>
      <c r="T158" s="232">
        <f>S158*H158</f>
        <v>0</v>
      </c>
      <c r="U158" s="35"/>
      <c r="V158" s="35"/>
      <c r="W158" s="35"/>
      <c r="X158" s="35"/>
      <c r="Y158" s="35"/>
      <c r="Z158" s="35"/>
      <c r="AA158" s="35"/>
      <c r="AB158" s="35"/>
      <c r="AC158" s="35"/>
      <c r="AD158" s="35"/>
      <c r="AE158" s="35"/>
      <c r="AR158" s="233" t="s">
        <v>81</v>
      </c>
      <c r="AT158" s="233" t="s">
        <v>269</v>
      </c>
      <c r="AU158" s="233" t="s">
        <v>73</v>
      </c>
      <c r="AY158" s="14" t="s">
        <v>266</v>
      </c>
      <c r="BE158" s="234">
        <f>IF(N158="základní",J158,0)</f>
        <v>0</v>
      </c>
      <c r="BF158" s="234">
        <f>IF(N158="snížená",J158,0)</f>
        <v>0</v>
      </c>
      <c r="BG158" s="234">
        <f>IF(N158="zákl. přenesená",J158,0)</f>
        <v>0</v>
      </c>
      <c r="BH158" s="234">
        <f>IF(N158="sníž. přenesená",J158,0)</f>
        <v>0</v>
      </c>
      <c r="BI158" s="234">
        <f>IF(N158="nulová",J158,0)</f>
        <v>0</v>
      </c>
      <c r="BJ158" s="14" t="s">
        <v>81</v>
      </c>
      <c r="BK158" s="234">
        <f>ROUND(I158*H158,2)</f>
        <v>0</v>
      </c>
      <c r="BL158" s="14" t="s">
        <v>81</v>
      </c>
      <c r="BM158" s="233" t="s">
        <v>2525</v>
      </c>
    </row>
    <row r="159" s="2" customFormat="1" ht="16.5" customHeight="1">
      <c r="A159" s="35"/>
      <c r="B159" s="36"/>
      <c r="C159" s="222" t="s">
        <v>332</v>
      </c>
      <c r="D159" s="222" t="s">
        <v>269</v>
      </c>
      <c r="E159" s="223" t="s">
        <v>2185</v>
      </c>
      <c r="F159" s="224" t="s">
        <v>2186</v>
      </c>
      <c r="G159" s="225" t="s">
        <v>272</v>
      </c>
      <c r="H159" s="226">
        <v>2</v>
      </c>
      <c r="I159" s="227"/>
      <c r="J159" s="228">
        <f>ROUND(I159*H159,2)</f>
        <v>0</v>
      </c>
      <c r="K159" s="224" t="s">
        <v>273</v>
      </c>
      <c r="L159" s="41"/>
      <c r="M159" s="259" t="s">
        <v>1</v>
      </c>
      <c r="N159" s="260" t="s">
        <v>38</v>
      </c>
      <c r="O159" s="256"/>
      <c r="P159" s="261">
        <f>O159*H159</f>
        <v>0</v>
      </c>
      <c r="Q159" s="261">
        <v>0</v>
      </c>
      <c r="R159" s="261">
        <f>Q159*H159</f>
        <v>0</v>
      </c>
      <c r="S159" s="261">
        <v>0</v>
      </c>
      <c r="T159" s="262">
        <f>S159*H159</f>
        <v>0</v>
      </c>
      <c r="U159" s="35"/>
      <c r="V159" s="35"/>
      <c r="W159" s="35"/>
      <c r="X159" s="35"/>
      <c r="Y159" s="35"/>
      <c r="Z159" s="35"/>
      <c r="AA159" s="35"/>
      <c r="AB159" s="35"/>
      <c r="AC159" s="35"/>
      <c r="AD159" s="35"/>
      <c r="AE159" s="35"/>
      <c r="AR159" s="233" t="s">
        <v>81</v>
      </c>
      <c r="AT159" s="233" t="s">
        <v>269</v>
      </c>
      <c r="AU159" s="233" t="s">
        <v>73</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81</v>
      </c>
      <c r="BM159" s="233" t="s">
        <v>2526</v>
      </c>
    </row>
    <row r="160" s="2" customFormat="1" ht="6.96" customHeight="1">
      <c r="A160" s="35"/>
      <c r="B160" s="63"/>
      <c r="C160" s="64"/>
      <c r="D160" s="64"/>
      <c r="E160" s="64"/>
      <c r="F160" s="64"/>
      <c r="G160" s="64"/>
      <c r="H160" s="64"/>
      <c r="I160" s="64"/>
      <c r="J160" s="64"/>
      <c r="K160" s="64"/>
      <c r="L160" s="41"/>
      <c r="M160" s="35"/>
      <c r="O160" s="35"/>
      <c r="P160" s="35"/>
      <c r="Q160" s="35"/>
      <c r="R160" s="35"/>
      <c r="S160" s="35"/>
      <c r="T160" s="35"/>
      <c r="U160" s="35"/>
      <c r="V160" s="35"/>
      <c r="W160" s="35"/>
      <c r="X160" s="35"/>
      <c r="Y160" s="35"/>
      <c r="Z160" s="35"/>
      <c r="AA160" s="35"/>
      <c r="AB160" s="35"/>
      <c r="AC160" s="35"/>
      <c r="AD160" s="35"/>
      <c r="AE160" s="35"/>
    </row>
  </sheetData>
  <sheetProtection sheet="1" autoFilter="0" formatColumns="0" formatRows="0" objects="1" scenarios="1" spinCount="100000" saltValue="MUMpXxoBCR3nKb/XOZcZC1iVBy6+9pYC5zCt+t9+n9Wgm5z03+X+vHe4aLCteLV4RWUY5f+9wkqVK0qDE/35+w==" hashValue="zLwRWvm+Lq1xj8RO1KQQ+DwvPgnUQ9AkiMvFncn4YyBkbC141WS2Vh2Pf0/LCJ0qIQE1RPsdojKwnyTa2Rnpog==" algorithmName="SHA-512" password="CC35"/>
  <autoFilter ref="C123:K159"/>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192</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2527</v>
      </c>
      <c r="F9" s="1"/>
      <c r="G9" s="1"/>
      <c r="H9" s="1"/>
      <c r="L9" s="17"/>
    </row>
    <row r="10" s="1" customFormat="1" ht="12" customHeight="1">
      <c r="B10" s="17"/>
      <c r="D10" s="148" t="s">
        <v>1615</v>
      </c>
      <c r="L10" s="17"/>
    </row>
    <row r="11" s="2" customFormat="1" ht="16.5" customHeight="1">
      <c r="A11" s="35"/>
      <c r="B11" s="41"/>
      <c r="C11" s="35"/>
      <c r="D11" s="35"/>
      <c r="E11" s="160" t="s">
        <v>2528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1964</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2189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2529</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1967</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ROUND((SUM(BE126:BE155)),  2)</f>
        <v>0</v>
      </c>
      <c r="G37" s="35"/>
      <c r="H37" s="35"/>
      <c r="I37" s="162">
        <v>0.20999999999999999</v>
      </c>
      <c r="J37" s="161">
        <f>ROUND(((SUM(BE126:BE155))*I37),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ROUND((SUM(BF126:BF155)),  2)</f>
        <v>0</v>
      </c>
      <c r="G38" s="35"/>
      <c r="H38" s="35"/>
      <c r="I38" s="162">
        <v>0.12</v>
      </c>
      <c r="J38" s="161">
        <f>ROUND(((SUM(BF126:BF155))*I38),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ROUND((SUM(BG126:BG155)),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ROUND((SUM(BH126:BH155)),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ROUND((SUM(BI126:BI155)),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2527</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2528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1964</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TÚ  Uhersko - Moravany</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246</v>
      </c>
    </row>
    <row r="101" s="9" customFormat="1" ht="24.96" customHeight="1">
      <c r="A101" s="9"/>
      <c r="B101" s="186"/>
      <c r="C101" s="187"/>
      <c r="D101" s="188" t="s">
        <v>1968</v>
      </c>
      <c r="E101" s="189"/>
      <c r="F101" s="189"/>
      <c r="G101" s="189"/>
      <c r="H101" s="189"/>
      <c r="I101" s="189"/>
      <c r="J101" s="190">
        <f>J127</f>
        <v>0</v>
      </c>
      <c r="K101" s="187"/>
      <c r="L101" s="191"/>
      <c r="S101" s="9"/>
      <c r="T101" s="9"/>
      <c r="U101" s="9"/>
      <c r="V101" s="9"/>
      <c r="W101" s="9"/>
      <c r="X101" s="9"/>
      <c r="Y101" s="9"/>
      <c r="Z101" s="9"/>
      <c r="AA101" s="9"/>
      <c r="AB101" s="9"/>
      <c r="AC101" s="9"/>
      <c r="AD101" s="9"/>
      <c r="AE101" s="9"/>
    </row>
    <row r="102" s="9" customFormat="1" ht="24.96" customHeight="1">
      <c r="A102" s="9"/>
      <c r="B102" s="186"/>
      <c r="C102" s="187"/>
      <c r="D102" s="188" t="s">
        <v>1970</v>
      </c>
      <c r="E102" s="189"/>
      <c r="F102" s="189"/>
      <c r="G102" s="189"/>
      <c r="H102" s="189"/>
      <c r="I102" s="189"/>
      <c r="J102" s="190">
        <f>J154</f>
        <v>0</v>
      </c>
      <c r="K102" s="187"/>
      <c r="L102" s="191"/>
      <c r="S102" s="9"/>
      <c r="T102" s="9"/>
      <c r="U102" s="9"/>
      <c r="V102" s="9"/>
      <c r="W102" s="9"/>
      <c r="X102" s="9"/>
      <c r="Y102" s="9"/>
      <c r="Z102" s="9"/>
      <c r="AA102" s="9"/>
      <c r="AB102" s="9"/>
      <c r="AC102" s="9"/>
      <c r="AD102" s="9"/>
      <c r="AE102" s="9"/>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251</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Choceň (včetně) – Pardubice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240</v>
      </c>
      <c r="D113" s="19"/>
      <c r="E113" s="19"/>
      <c r="F113" s="19"/>
      <c r="G113" s="19"/>
      <c r="H113" s="19"/>
      <c r="I113" s="19"/>
      <c r="J113" s="19"/>
      <c r="K113" s="19"/>
      <c r="L113" s="17"/>
    </row>
    <row r="114" s="1" customFormat="1" ht="16.5" customHeight="1">
      <c r="B114" s="18"/>
      <c r="C114" s="19"/>
      <c r="D114" s="19"/>
      <c r="E114" s="181" t="s">
        <v>2527</v>
      </c>
      <c r="F114" s="19"/>
      <c r="G114" s="19"/>
      <c r="H114" s="19"/>
      <c r="I114" s="19"/>
      <c r="J114" s="19"/>
      <c r="K114" s="19"/>
      <c r="L114" s="17"/>
    </row>
    <row r="115" s="1" customFormat="1" ht="12" customHeight="1">
      <c r="B115" s="18"/>
      <c r="C115" s="29" t="s">
        <v>1615</v>
      </c>
      <c r="D115" s="19"/>
      <c r="E115" s="19"/>
      <c r="F115" s="19"/>
      <c r="G115" s="19"/>
      <c r="H115" s="19"/>
      <c r="I115" s="19"/>
      <c r="J115" s="19"/>
      <c r="K115" s="19"/>
      <c r="L115" s="17"/>
    </row>
    <row r="116" s="2" customFormat="1" ht="16.5" customHeight="1">
      <c r="A116" s="35"/>
      <c r="B116" s="36"/>
      <c r="C116" s="37"/>
      <c r="D116" s="37"/>
      <c r="E116" s="263" t="s">
        <v>2528</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1964</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01 - Dle sborníku UOŽI</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TÚ  Uhersko - Moravany</v>
      </c>
      <c r="G120" s="37"/>
      <c r="H120" s="37"/>
      <c r="I120" s="29" t="s">
        <v>22</v>
      </c>
      <c r="J120" s="76" t="str">
        <f>IF(J16="","",J16)</f>
        <v>9. 1. 2025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 xml:space="preserve"> </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Slezák Jiří</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7"/>
      <c r="B125" s="198"/>
      <c r="C125" s="199" t="s">
        <v>252</v>
      </c>
      <c r="D125" s="200" t="s">
        <v>58</v>
      </c>
      <c r="E125" s="200" t="s">
        <v>54</v>
      </c>
      <c r="F125" s="200" t="s">
        <v>55</v>
      </c>
      <c r="G125" s="200" t="s">
        <v>253</v>
      </c>
      <c r="H125" s="200" t="s">
        <v>254</v>
      </c>
      <c r="I125" s="200" t="s">
        <v>255</v>
      </c>
      <c r="J125" s="200" t="s">
        <v>244</v>
      </c>
      <c r="K125" s="201" t="s">
        <v>256</v>
      </c>
      <c r="L125" s="202"/>
      <c r="M125" s="97" t="s">
        <v>1</v>
      </c>
      <c r="N125" s="98" t="s">
        <v>37</v>
      </c>
      <c r="O125" s="98" t="s">
        <v>257</v>
      </c>
      <c r="P125" s="98" t="s">
        <v>258</v>
      </c>
      <c r="Q125" s="98" t="s">
        <v>259</v>
      </c>
      <c r="R125" s="98" t="s">
        <v>260</v>
      </c>
      <c r="S125" s="98" t="s">
        <v>261</v>
      </c>
      <c r="T125" s="99" t="s">
        <v>262</v>
      </c>
      <c r="U125" s="197"/>
      <c r="V125" s="197"/>
      <c r="W125" s="197"/>
      <c r="X125" s="197"/>
      <c r="Y125" s="197"/>
      <c r="Z125" s="197"/>
      <c r="AA125" s="197"/>
      <c r="AB125" s="197"/>
      <c r="AC125" s="197"/>
      <c r="AD125" s="197"/>
      <c r="AE125" s="197"/>
    </row>
    <row r="126" s="2" customFormat="1" ht="22.8" customHeight="1">
      <c r="A126" s="35"/>
      <c r="B126" s="36"/>
      <c r="C126" s="104" t="s">
        <v>263</v>
      </c>
      <c r="D126" s="37"/>
      <c r="E126" s="37"/>
      <c r="F126" s="37"/>
      <c r="G126" s="37"/>
      <c r="H126" s="37"/>
      <c r="I126" s="37"/>
      <c r="J126" s="203">
        <f>BK126</f>
        <v>0</v>
      </c>
      <c r="K126" s="37"/>
      <c r="L126" s="41"/>
      <c r="M126" s="100"/>
      <c r="N126" s="204"/>
      <c r="O126" s="101"/>
      <c r="P126" s="205">
        <f>P127+P154</f>
        <v>0</v>
      </c>
      <c r="Q126" s="101"/>
      <c r="R126" s="205">
        <f>R127+R154</f>
        <v>0</v>
      </c>
      <c r="S126" s="101"/>
      <c r="T126" s="206">
        <f>T127+T154</f>
        <v>0</v>
      </c>
      <c r="U126" s="35"/>
      <c r="V126" s="35"/>
      <c r="W126" s="35"/>
      <c r="X126" s="35"/>
      <c r="Y126" s="35"/>
      <c r="Z126" s="35"/>
      <c r="AA126" s="35"/>
      <c r="AB126" s="35"/>
      <c r="AC126" s="35"/>
      <c r="AD126" s="35"/>
      <c r="AE126" s="35"/>
      <c r="AT126" s="14" t="s">
        <v>72</v>
      </c>
      <c r="AU126" s="14" t="s">
        <v>246</v>
      </c>
      <c r="BK126" s="207">
        <f>BK127+BK154</f>
        <v>0</v>
      </c>
    </row>
    <row r="127" s="12" customFormat="1" ht="25.92" customHeight="1">
      <c r="A127" s="12"/>
      <c r="B127" s="208"/>
      <c r="C127" s="209"/>
      <c r="D127" s="210" t="s">
        <v>72</v>
      </c>
      <c r="E127" s="211" t="s">
        <v>1971</v>
      </c>
      <c r="F127" s="211" t="s">
        <v>1972</v>
      </c>
      <c r="G127" s="209"/>
      <c r="H127" s="209"/>
      <c r="I127" s="212"/>
      <c r="J127" s="213">
        <f>BK127</f>
        <v>0</v>
      </c>
      <c r="K127" s="209"/>
      <c r="L127" s="214"/>
      <c r="M127" s="215"/>
      <c r="N127" s="216"/>
      <c r="O127" s="216"/>
      <c r="P127" s="217">
        <f>SUM(P128:P153)</f>
        <v>0</v>
      </c>
      <c r="Q127" s="216"/>
      <c r="R127" s="217">
        <f>SUM(R128:R153)</f>
        <v>0</v>
      </c>
      <c r="S127" s="216"/>
      <c r="T127" s="218">
        <f>SUM(T128:T153)</f>
        <v>0</v>
      </c>
      <c r="U127" s="12"/>
      <c r="V127" s="12"/>
      <c r="W127" s="12"/>
      <c r="X127" s="12"/>
      <c r="Y127" s="12"/>
      <c r="Z127" s="12"/>
      <c r="AA127" s="12"/>
      <c r="AB127" s="12"/>
      <c r="AC127" s="12"/>
      <c r="AD127" s="12"/>
      <c r="AE127" s="12"/>
      <c r="AR127" s="219" t="s">
        <v>81</v>
      </c>
      <c r="AT127" s="220" t="s">
        <v>72</v>
      </c>
      <c r="AU127" s="220" t="s">
        <v>73</v>
      </c>
      <c r="AY127" s="219" t="s">
        <v>266</v>
      </c>
      <c r="BK127" s="221">
        <f>SUM(BK128:BK153)</f>
        <v>0</v>
      </c>
    </row>
    <row r="128" s="2" customFormat="1" ht="24.15" customHeight="1">
      <c r="A128" s="35"/>
      <c r="B128" s="36"/>
      <c r="C128" s="222" t="s">
        <v>918</v>
      </c>
      <c r="D128" s="222" t="s">
        <v>269</v>
      </c>
      <c r="E128" s="223" t="s">
        <v>1993</v>
      </c>
      <c r="F128" s="224" t="s">
        <v>1994</v>
      </c>
      <c r="G128" s="225" t="s">
        <v>272</v>
      </c>
      <c r="H128" s="226">
        <v>16</v>
      </c>
      <c r="I128" s="227"/>
      <c r="J128" s="228">
        <f>ROUND(I128*H128,2)</f>
        <v>0</v>
      </c>
      <c r="K128" s="224" t="s">
        <v>273</v>
      </c>
      <c r="L128" s="41"/>
      <c r="M128" s="229" t="s">
        <v>1</v>
      </c>
      <c r="N128" s="230"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81</v>
      </c>
      <c r="AT128" s="233" t="s">
        <v>269</v>
      </c>
      <c r="AU128" s="233" t="s">
        <v>81</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2530</v>
      </c>
    </row>
    <row r="129" s="2" customFormat="1">
      <c r="A129" s="35"/>
      <c r="B129" s="36"/>
      <c r="C129" s="37"/>
      <c r="D129" s="235" t="s">
        <v>275</v>
      </c>
      <c r="E129" s="37"/>
      <c r="F129" s="236" t="s">
        <v>1996</v>
      </c>
      <c r="G129" s="37"/>
      <c r="H129" s="37"/>
      <c r="I129" s="237"/>
      <c r="J129" s="37"/>
      <c r="K129" s="37"/>
      <c r="L129" s="41"/>
      <c r="M129" s="238"/>
      <c r="N129" s="239"/>
      <c r="O129" s="88"/>
      <c r="P129" s="88"/>
      <c r="Q129" s="88"/>
      <c r="R129" s="88"/>
      <c r="S129" s="88"/>
      <c r="T129" s="89"/>
      <c r="U129" s="35"/>
      <c r="V129" s="35"/>
      <c r="W129" s="35"/>
      <c r="X129" s="35"/>
      <c r="Y129" s="35"/>
      <c r="Z129" s="35"/>
      <c r="AA129" s="35"/>
      <c r="AB129" s="35"/>
      <c r="AC129" s="35"/>
      <c r="AD129" s="35"/>
      <c r="AE129" s="35"/>
      <c r="AT129" s="14" t="s">
        <v>275</v>
      </c>
      <c r="AU129" s="14" t="s">
        <v>81</v>
      </c>
    </row>
    <row r="130" s="2" customFormat="1" ht="24.15" customHeight="1">
      <c r="A130" s="35"/>
      <c r="B130" s="36"/>
      <c r="C130" s="240" t="s">
        <v>321</v>
      </c>
      <c r="D130" s="240" t="s">
        <v>329</v>
      </c>
      <c r="E130" s="241" t="s">
        <v>1997</v>
      </c>
      <c r="F130" s="242" t="s">
        <v>1998</v>
      </c>
      <c r="G130" s="243" t="s">
        <v>272</v>
      </c>
      <c r="H130" s="244">
        <v>20</v>
      </c>
      <c r="I130" s="245"/>
      <c r="J130" s="246">
        <f>ROUND(I130*H130,2)</f>
        <v>0</v>
      </c>
      <c r="K130" s="242" t="s">
        <v>273</v>
      </c>
      <c r="L130" s="247"/>
      <c r="M130" s="248" t="s">
        <v>1</v>
      </c>
      <c r="N130" s="249"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83</v>
      </c>
      <c r="AT130" s="233" t="s">
        <v>329</v>
      </c>
      <c r="AU130" s="233" t="s">
        <v>81</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2531</v>
      </c>
    </row>
    <row r="131" s="2" customFormat="1" ht="37.8" customHeight="1">
      <c r="A131" s="35"/>
      <c r="B131" s="36"/>
      <c r="C131" s="222" t="s">
        <v>274</v>
      </c>
      <c r="D131" s="222" t="s">
        <v>269</v>
      </c>
      <c r="E131" s="223" t="s">
        <v>1973</v>
      </c>
      <c r="F131" s="224" t="s">
        <v>1974</v>
      </c>
      <c r="G131" s="225" t="s">
        <v>279</v>
      </c>
      <c r="H131" s="226">
        <v>35</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1975</v>
      </c>
      <c r="AT131" s="233" t="s">
        <v>269</v>
      </c>
      <c r="AU131" s="233" t="s">
        <v>81</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1975</v>
      </c>
      <c r="BM131" s="233" t="s">
        <v>2532</v>
      </c>
    </row>
    <row r="132" s="2" customFormat="1" ht="33" customHeight="1">
      <c r="A132" s="35"/>
      <c r="B132" s="36"/>
      <c r="C132" s="240" t="s">
        <v>267</v>
      </c>
      <c r="D132" s="240" t="s">
        <v>329</v>
      </c>
      <c r="E132" s="241" t="s">
        <v>1985</v>
      </c>
      <c r="F132" s="242" t="s">
        <v>1986</v>
      </c>
      <c r="G132" s="243" t="s">
        <v>279</v>
      </c>
      <c r="H132" s="244">
        <v>35</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522</v>
      </c>
      <c r="AT132" s="233" t="s">
        <v>329</v>
      </c>
      <c r="AU132" s="233" t="s">
        <v>81</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522</v>
      </c>
      <c r="BM132" s="233" t="s">
        <v>2533</v>
      </c>
    </row>
    <row r="133" s="2" customFormat="1" ht="33" customHeight="1">
      <c r="A133" s="35"/>
      <c r="B133" s="36"/>
      <c r="C133" s="240" t="s">
        <v>283</v>
      </c>
      <c r="D133" s="240" t="s">
        <v>329</v>
      </c>
      <c r="E133" s="241" t="s">
        <v>1988</v>
      </c>
      <c r="F133" s="242" t="s">
        <v>1989</v>
      </c>
      <c r="G133" s="243" t="s">
        <v>279</v>
      </c>
      <c r="H133" s="244">
        <v>20</v>
      </c>
      <c r="I133" s="245"/>
      <c r="J133" s="246">
        <f>ROUND(I133*H133,2)</f>
        <v>0</v>
      </c>
      <c r="K133" s="242" t="s">
        <v>273</v>
      </c>
      <c r="L133" s="247"/>
      <c r="M133" s="248" t="s">
        <v>1</v>
      </c>
      <c r="N133" s="249"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83</v>
      </c>
      <c r="AT133" s="233" t="s">
        <v>329</v>
      </c>
      <c r="AU133" s="233" t="s">
        <v>81</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2534</v>
      </c>
    </row>
    <row r="134" s="2" customFormat="1" ht="24.15" customHeight="1">
      <c r="A134" s="35"/>
      <c r="B134" s="36"/>
      <c r="C134" s="222" t="s">
        <v>81</v>
      </c>
      <c r="D134" s="222" t="s">
        <v>269</v>
      </c>
      <c r="E134" s="223" t="s">
        <v>1977</v>
      </c>
      <c r="F134" s="224" t="s">
        <v>1978</v>
      </c>
      <c r="G134" s="225" t="s">
        <v>272</v>
      </c>
      <c r="H134" s="226">
        <v>28</v>
      </c>
      <c r="I134" s="227"/>
      <c r="J134" s="228">
        <f>ROUND(I134*H134,2)</f>
        <v>0</v>
      </c>
      <c r="K134" s="224" t="s">
        <v>273</v>
      </c>
      <c r="L134" s="41"/>
      <c r="M134" s="229" t="s">
        <v>1</v>
      </c>
      <c r="N134" s="230"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81</v>
      </c>
      <c r="AT134" s="233" t="s">
        <v>269</v>
      </c>
      <c r="AU134" s="233" t="s">
        <v>81</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2535</v>
      </c>
    </row>
    <row r="135" s="2" customFormat="1" ht="33" customHeight="1">
      <c r="A135" s="35"/>
      <c r="B135" s="36"/>
      <c r="C135" s="240" t="s">
        <v>83</v>
      </c>
      <c r="D135" s="240" t="s">
        <v>329</v>
      </c>
      <c r="E135" s="241" t="s">
        <v>1980</v>
      </c>
      <c r="F135" s="242" t="s">
        <v>1981</v>
      </c>
      <c r="G135" s="243" t="s">
        <v>279</v>
      </c>
      <c r="H135" s="244">
        <v>10</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81</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2536</v>
      </c>
    </row>
    <row r="136" s="2" customFormat="1" ht="33" customHeight="1">
      <c r="A136" s="35"/>
      <c r="B136" s="36"/>
      <c r="C136" s="240" t="s">
        <v>137</v>
      </c>
      <c r="D136" s="240" t="s">
        <v>329</v>
      </c>
      <c r="E136" s="241" t="s">
        <v>2537</v>
      </c>
      <c r="F136" s="242" t="s">
        <v>2538</v>
      </c>
      <c r="G136" s="243" t="s">
        <v>279</v>
      </c>
      <c r="H136" s="244">
        <v>25</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81</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2539</v>
      </c>
    </row>
    <row r="137" s="2" customFormat="1" ht="16.5" customHeight="1">
      <c r="A137" s="35"/>
      <c r="B137" s="36"/>
      <c r="C137" s="222" t="s">
        <v>917</v>
      </c>
      <c r="D137" s="222" t="s">
        <v>269</v>
      </c>
      <c r="E137" s="223" t="s">
        <v>2000</v>
      </c>
      <c r="F137" s="224" t="s">
        <v>2001</v>
      </c>
      <c r="G137" s="225" t="s">
        <v>272</v>
      </c>
      <c r="H137" s="226">
        <v>28</v>
      </c>
      <c r="I137" s="227"/>
      <c r="J137" s="228">
        <f>ROUND(I137*H137,2)</f>
        <v>0</v>
      </c>
      <c r="K137" s="224" t="s">
        <v>273</v>
      </c>
      <c r="L137" s="41"/>
      <c r="M137" s="229" t="s">
        <v>1</v>
      </c>
      <c r="N137" s="230"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81</v>
      </c>
      <c r="AT137" s="233" t="s">
        <v>269</v>
      </c>
      <c r="AU137" s="233" t="s">
        <v>81</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2540</v>
      </c>
    </row>
    <row r="138" s="2" customFormat="1" ht="16.5" customHeight="1">
      <c r="A138" s="35"/>
      <c r="B138" s="36"/>
      <c r="C138" s="222" t="s">
        <v>8</v>
      </c>
      <c r="D138" s="222" t="s">
        <v>269</v>
      </c>
      <c r="E138" s="223" t="s">
        <v>2003</v>
      </c>
      <c r="F138" s="224" t="s">
        <v>2004</v>
      </c>
      <c r="G138" s="225" t="s">
        <v>272</v>
      </c>
      <c r="H138" s="226">
        <v>20</v>
      </c>
      <c r="I138" s="227"/>
      <c r="J138" s="228">
        <f>ROUND(I138*H138,2)</f>
        <v>0</v>
      </c>
      <c r="K138" s="224" t="s">
        <v>273</v>
      </c>
      <c r="L138" s="41"/>
      <c r="M138" s="229" t="s">
        <v>1</v>
      </c>
      <c r="N138" s="230"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81</v>
      </c>
      <c r="AT138" s="233" t="s">
        <v>269</v>
      </c>
      <c r="AU138" s="233" t="s">
        <v>81</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2541</v>
      </c>
    </row>
    <row r="139" s="2" customFormat="1" ht="33" customHeight="1">
      <c r="A139" s="35"/>
      <c r="B139" s="36"/>
      <c r="C139" s="240" t="s">
        <v>316</v>
      </c>
      <c r="D139" s="240" t="s">
        <v>329</v>
      </c>
      <c r="E139" s="241" t="s">
        <v>2006</v>
      </c>
      <c r="F139" s="242" t="s">
        <v>2007</v>
      </c>
      <c r="G139" s="243" t="s">
        <v>272</v>
      </c>
      <c r="H139" s="244">
        <v>16</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81</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2542</v>
      </c>
    </row>
    <row r="140" s="2" customFormat="1" ht="21.75" customHeight="1">
      <c r="A140" s="35"/>
      <c r="B140" s="36"/>
      <c r="C140" s="222" t="s">
        <v>314</v>
      </c>
      <c r="D140" s="222" t="s">
        <v>269</v>
      </c>
      <c r="E140" s="223" t="s">
        <v>1826</v>
      </c>
      <c r="F140" s="224" t="s">
        <v>2009</v>
      </c>
      <c r="G140" s="225" t="s">
        <v>272</v>
      </c>
      <c r="H140" s="226">
        <v>80</v>
      </c>
      <c r="I140" s="227"/>
      <c r="J140" s="228">
        <f>ROUND(I140*H140,2)</f>
        <v>0</v>
      </c>
      <c r="K140" s="224" t="s">
        <v>273</v>
      </c>
      <c r="L140" s="41"/>
      <c r="M140" s="229" t="s">
        <v>1</v>
      </c>
      <c r="N140" s="230"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81</v>
      </c>
      <c r="AT140" s="233" t="s">
        <v>269</v>
      </c>
      <c r="AU140" s="233" t="s">
        <v>81</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2543</v>
      </c>
    </row>
    <row r="141" s="2" customFormat="1" ht="37.8" customHeight="1">
      <c r="A141" s="35"/>
      <c r="B141" s="36"/>
      <c r="C141" s="240" t="s">
        <v>356</v>
      </c>
      <c r="D141" s="240" t="s">
        <v>329</v>
      </c>
      <c r="E141" s="241" t="s">
        <v>2011</v>
      </c>
      <c r="F141" s="242" t="s">
        <v>2012</v>
      </c>
      <c r="G141" s="243" t="s">
        <v>272</v>
      </c>
      <c r="H141" s="244">
        <v>8</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329</v>
      </c>
      <c r="AU141" s="233" t="s">
        <v>81</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2544</v>
      </c>
    </row>
    <row r="142" s="2" customFormat="1" ht="24.15" customHeight="1">
      <c r="A142" s="35"/>
      <c r="B142" s="36"/>
      <c r="C142" s="222" t="s">
        <v>286</v>
      </c>
      <c r="D142" s="222" t="s">
        <v>269</v>
      </c>
      <c r="E142" s="223" t="s">
        <v>2014</v>
      </c>
      <c r="F142" s="224" t="s">
        <v>2015</v>
      </c>
      <c r="G142" s="225" t="s">
        <v>272</v>
      </c>
      <c r="H142" s="226">
        <v>28</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81</v>
      </c>
      <c r="AT142" s="233" t="s">
        <v>269</v>
      </c>
      <c r="AU142" s="233" t="s">
        <v>81</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2545</v>
      </c>
    </row>
    <row r="143" s="2" customFormat="1" ht="24.15" customHeight="1">
      <c r="A143" s="35"/>
      <c r="B143" s="36"/>
      <c r="C143" s="222" t="s">
        <v>299</v>
      </c>
      <c r="D143" s="222" t="s">
        <v>269</v>
      </c>
      <c r="E143" s="223" t="s">
        <v>2017</v>
      </c>
      <c r="F143" s="224" t="s">
        <v>2018</v>
      </c>
      <c r="G143" s="225" t="s">
        <v>272</v>
      </c>
      <c r="H143" s="226">
        <v>28</v>
      </c>
      <c r="I143" s="227"/>
      <c r="J143" s="228">
        <f>ROUND(I143*H143,2)</f>
        <v>0</v>
      </c>
      <c r="K143" s="224" t="s">
        <v>273</v>
      </c>
      <c r="L143" s="41"/>
      <c r="M143" s="229" t="s">
        <v>1</v>
      </c>
      <c r="N143" s="230"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81</v>
      </c>
      <c r="AT143" s="233" t="s">
        <v>269</v>
      </c>
      <c r="AU143" s="233" t="s">
        <v>81</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2546</v>
      </c>
    </row>
    <row r="144" s="2" customFormat="1" ht="21.75" customHeight="1">
      <c r="A144" s="35"/>
      <c r="B144" s="36"/>
      <c r="C144" s="222" t="s">
        <v>347</v>
      </c>
      <c r="D144" s="222" t="s">
        <v>269</v>
      </c>
      <c r="E144" s="223" t="s">
        <v>2020</v>
      </c>
      <c r="F144" s="224" t="s">
        <v>2021</v>
      </c>
      <c r="G144" s="225" t="s">
        <v>272</v>
      </c>
      <c r="H144" s="226">
        <v>8</v>
      </c>
      <c r="I144" s="227"/>
      <c r="J144" s="228">
        <f>ROUND(I144*H144,2)</f>
        <v>0</v>
      </c>
      <c r="K144" s="224" t="s">
        <v>273</v>
      </c>
      <c r="L144" s="41"/>
      <c r="M144" s="229" t="s">
        <v>1</v>
      </c>
      <c r="N144" s="230"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81</v>
      </c>
      <c r="AT144" s="233" t="s">
        <v>269</v>
      </c>
      <c r="AU144" s="233" t="s">
        <v>81</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2547</v>
      </c>
    </row>
    <row r="145" s="2" customFormat="1" ht="16.5" customHeight="1">
      <c r="A145" s="35"/>
      <c r="B145" s="36"/>
      <c r="C145" s="222" t="s">
        <v>290</v>
      </c>
      <c r="D145" s="222" t="s">
        <v>269</v>
      </c>
      <c r="E145" s="223" t="s">
        <v>2023</v>
      </c>
      <c r="F145" s="224" t="s">
        <v>2024</v>
      </c>
      <c r="G145" s="225" t="s">
        <v>272</v>
      </c>
      <c r="H145" s="226">
        <v>28</v>
      </c>
      <c r="I145" s="227"/>
      <c r="J145" s="228">
        <f>ROUND(I145*H145,2)</f>
        <v>0</v>
      </c>
      <c r="K145" s="224" t="s">
        <v>273</v>
      </c>
      <c r="L145" s="41"/>
      <c r="M145" s="229" t="s">
        <v>1</v>
      </c>
      <c r="N145" s="230"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81</v>
      </c>
      <c r="AT145" s="233" t="s">
        <v>269</v>
      </c>
      <c r="AU145" s="233" t="s">
        <v>81</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2548</v>
      </c>
    </row>
    <row r="146" s="2" customFormat="1" ht="24.15" customHeight="1">
      <c r="A146" s="35"/>
      <c r="B146" s="36"/>
      <c r="C146" s="240" t="s">
        <v>309</v>
      </c>
      <c r="D146" s="240" t="s">
        <v>329</v>
      </c>
      <c r="E146" s="241" t="s">
        <v>2026</v>
      </c>
      <c r="F146" s="242" t="s">
        <v>2027</v>
      </c>
      <c r="G146" s="243" t="s">
        <v>272</v>
      </c>
      <c r="H146" s="244">
        <v>20</v>
      </c>
      <c r="I146" s="245"/>
      <c r="J146" s="246">
        <f>ROUND(I146*H146,2)</f>
        <v>0</v>
      </c>
      <c r="K146" s="242" t="s">
        <v>273</v>
      </c>
      <c r="L146" s="247"/>
      <c r="M146" s="248" t="s">
        <v>1</v>
      </c>
      <c r="N146" s="249"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83</v>
      </c>
      <c r="AT146" s="233" t="s">
        <v>329</v>
      </c>
      <c r="AU146" s="233" t="s">
        <v>81</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2549</v>
      </c>
    </row>
    <row r="147" s="2" customFormat="1" ht="33" customHeight="1">
      <c r="A147" s="35"/>
      <c r="B147" s="36"/>
      <c r="C147" s="222" t="s">
        <v>297</v>
      </c>
      <c r="D147" s="222" t="s">
        <v>269</v>
      </c>
      <c r="E147" s="223" t="s">
        <v>2029</v>
      </c>
      <c r="F147" s="224" t="s">
        <v>2030</v>
      </c>
      <c r="G147" s="225" t="s">
        <v>272</v>
      </c>
      <c r="H147" s="226">
        <v>20</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81</v>
      </c>
      <c r="AT147" s="233" t="s">
        <v>269</v>
      </c>
      <c r="AU147" s="233" t="s">
        <v>81</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2550</v>
      </c>
    </row>
    <row r="148" s="2" customFormat="1" ht="24.15" customHeight="1">
      <c r="A148" s="35"/>
      <c r="B148" s="36"/>
      <c r="C148" s="240" t="s">
        <v>328</v>
      </c>
      <c r="D148" s="240" t="s">
        <v>329</v>
      </c>
      <c r="E148" s="241" t="s">
        <v>2032</v>
      </c>
      <c r="F148" s="242" t="s">
        <v>2033</v>
      </c>
      <c r="G148" s="243" t="s">
        <v>272</v>
      </c>
      <c r="H148" s="244">
        <v>20</v>
      </c>
      <c r="I148" s="245"/>
      <c r="J148" s="246">
        <f>ROUND(I148*H148,2)</f>
        <v>0</v>
      </c>
      <c r="K148" s="242" t="s">
        <v>273</v>
      </c>
      <c r="L148" s="247"/>
      <c r="M148" s="248" t="s">
        <v>1</v>
      </c>
      <c r="N148" s="249"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83</v>
      </c>
      <c r="AT148" s="233" t="s">
        <v>329</v>
      </c>
      <c r="AU148" s="233" t="s">
        <v>81</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2551</v>
      </c>
    </row>
    <row r="149" s="2" customFormat="1" ht="24.15" customHeight="1">
      <c r="A149" s="35"/>
      <c r="B149" s="36"/>
      <c r="C149" s="240" t="s">
        <v>303</v>
      </c>
      <c r="D149" s="240" t="s">
        <v>329</v>
      </c>
      <c r="E149" s="241" t="s">
        <v>2035</v>
      </c>
      <c r="F149" s="242" t="s">
        <v>2036</v>
      </c>
      <c r="G149" s="243" t="s">
        <v>272</v>
      </c>
      <c r="H149" s="244">
        <v>20</v>
      </c>
      <c r="I149" s="245"/>
      <c r="J149" s="246">
        <f>ROUND(I149*H149,2)</f>
        <v>0</v>
      </c>
      <c r="K149" s="242" t="s">
        <v>273</v>
      </c>
      <c r="L149" s="247"/>
      <c r="M149" s="248" t="s">
        <v>1</v>
      </c>
      <c r="N149" s="249"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83</v>
      </c>
      <c r="AT149" s="233" t="s">
        <v>329</v>
      </c>
      <c r="AU149" s="233" t="s">
        <v>81</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2552</v>
      </c>
    </row>
    <row r="150" s="2" customFormat="1" ht="24.15" customHeight="1">
      <c r="A150" s="35"/>
      <c r="B150" s="36"/>
      <c r="C150" s="240" t="s">
        <v>334</v>
      </c>
      <c r="D150" s="240" t="s">
        <v>329</v>
      </c>
      <c r="E150" s="241" t="s">
        <v>2038</v>
      </c>
      <c r="F150" s="242" t="s">
        <v>2039</v>
      </c>
      <c r="G150" s="243" t="s">
        <v>272</v>
      </c>
      <c r="H150" s="244">
        <v>20</v>
      </c>
      <c r="I150" s="245"/>
      <c r="J150" s="246">
        <f>ROUND(I150*H150,2)</f>
        <v>0</v>
      </c>
      <c r="K150" s="242" t="s">
        <v>273</v>
      </c>
      <c r="L150" s="247"/>
      <c r="M150" s="248" t="s">
        <v>1</v>
      </c>
      <c r="N150" s="249"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83</v>
      </c>
      <c r="AT150" s="233" t="s">
        <v>329</v>
      </c>
      <c r="AU150" s="233" t="s">
        <v>81</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2553</v>
      </c>
    </row>
    <row r="151" s="2" customFormat="1" ht="33" customHeight="1">
      <c r="A151" s="35"/>
      <c r="B151" s="36"/>
      <c r="C151" s="240" t="s">
        <v>307</v>
      </c>
      <c r="D151" s="240" t="s">
        <v>329</v>
      </c>
      <c r="E151" s="241" t="s">
        <v>2041</v>
      </c>
      <c r="F151" s="242" t="s">
        <v>2042</v>
      </c>
      <c r="G151" s="243" t="s">
        <v>500</v>
      </c>
      <c r="H151" s="244">
        <v>20</v>
      </c>
      <c r="I151" s="245"/>
      <c r="J151" s="246">
        <f>ROUND(I151*H151,2)</f>
        <v>0</v>
      </c>
      <c r="K151" s="242" t="s">
        <v>273</v>
      </c>
      <c r="L151" s="247"/>
      <c r="M151" s="248" t="s">
        <v>1</v>
      </c>
      <c r="N151" s="249"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83</v>
      </c>
      <c r="AT151" s="233" t="s">
        <v>329</v>
      </c>
      <c r="AU151" s="233" t="s">
        <v>81</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2554</v>
      </c>
    </row>
    <row r="152" s="2" customFormat="1" ht="24.15" customHeight="1">
      <c r="A152" s="35"/>
      <c r="B152" s="36"/>
      <c r="C152" s="240" t="s">
        <v>7</v>
      </c>
      <c r="D152" s="240" t="s">
        <v>329</v>
      </c>
      <c r="E152" s="241" t="s">
        <v>2044</v>
      </c>
      <c r="F152" s="242" t="s">
        <v>2045</v>
      </c>
      <c r="G152" s="243" t="s">
        <v>272</v>
      </c>
      <c r="H152" s="244">
        <v>16</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329</v>
      </c>
      <c r="AU152" s="233" t="s">
        <v>81</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2555</v>
      </c>
    </row>
    <row r="153" s="2" customFormat="1" ht="24.15" customHeight="1">
      <c r="A153" s="35"/>
      <c r="B153" s="36"/>
      <c r="C153" s="240" t="s">
        <v>310</v>
      </c>
      <c r="D153" s="240" t="s">
        <v>329</v>
      </c>
      <c r="E153" s="241" t="s">
        <v>2047</v>
      </c>
      <c r="F153" s="242" t="s">
        <v>2048</v>
      </c>
      <c r="G153" s="243" t="s">
        <v>272</v>
      </c>
      <c r="H153" s="244">
        <v>20</v>
      </c>
      <c r="I153" s="245"/>
      <c r="J153" s="246">
        <f>ROUND(I153*H153,2)</f>
        <v>0</v>
      </c>
      <c r="K153" s="242" t="s">
        <v>273</v>
      </c>
      <c r="L153" s="247"/>
      <c r="M153" s="248" t="s">
        <v>1</v>
      </c>
      <c r="N153" s="249"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83</v>
      </c>
      <c r="AT153" s="233" t="s">
        <v>329</v>
      </c>
      <c r="AU153" s="233" t="s">
        <v>81</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2556</v>
      </c>
    </row>
    <row r="154" s="12" customFormat="1" ht="25.92" customHeight="1">
      <c r="A154" s="12"/>
      <c r="B154" s="208"/>
      <c r="C154" s="209"/>
      <c r="D154" s="210" t="s">
        <v>72</v>
      </c>
      <c r="E154" s="211" t="s">
        <v>1991</v>
      </c>
      <c r="F154" s="211" t="s">
        <v>1992</v>
      </c>
      <c r="G154" s="209"/>
      <c r="H154" s="209"/>
      <c r="I154" s="212"/>
      <c r="J154" s="213">
        <f>BK154</f>
        <v>0</v>
      </c>
      <c r="K154" s="209"/>
      <c r="L154" s="214"/>
      <c r="M154" s="215"/>
      <c r="N154" s="216"/>
      <c r="O154" s="216"/>
      <c r="P154" s="217">
        <f>P155</f>
        <v>0</v>
      </c>
      <c r="Q154" s="216"/>
      <c r="R154" s="217">
        <f>R155</f>
        <v>0</v>
      </c>
      <c r="S154" s="216"/>
      <c r="T154" s="218">
        <f>T155</f>
        <v>0</v>
      </c>
      <c r="U154" s="12"/>
      <c r="V154" s="12"/>
      <c r="W154" s="12"/>
      <c r="X154" s="12"/>
      <c r="Y154" s="12"/>
      <c r="Z154" s="12"/>
      <c r="AA154" s="12"/>
      <c r="AB154" s="12"/>
      <c r="AC154" s="12"/>
      <c r="AD154" s="12"/>
      <c r="AE154" s="12"/>
      <c r="AR154" s="219" t="s">
        <v>274</v>
      </c>
      <c r="AT154" s="220" t="s">
        <v>72</v>
      </c>
      <c r="AU154" s="220" t="s">
        <v>73</v>
      </c>
      <c r="AY154" s="219" t="s">
        <v>266</v>
      </c>
      <c r="BK154" s="221">
        <f>BK155</f>
        <v>0</v>
      </c>
    </row>
    <row r="155" s="2" customFormat="1" ht="24.15" customHeight="1">
      <c r="A155" s="35"/>
      <c r="B155" s="36"/>
      <c r="C155" s="222" t="s">
        <v>319</v>
      </c>
      <c r="D155" s="222" t="s">
        <v>269</v>
      </c>
      <c r="E155" s="223" t="s">
        <v>2050</v>
      </c>
      <c r="F155" s="224" t="s">
        <v>2051</v>
      </c>
      <c r="G155" s="225" t="s">
        <v>272</v>
      </c>
      <c r="H155" s="226">
        <v>12</v>
      </c>
      <c r="I155" s="227"/>
      <c r="J155" s="228">
        <f>ROUND(I155*H155,2)</f>
        <v>0</v>
      </c>
      <c r="K155" s="224" t="s">
        <v>273</v>
      </c>
      <c r="L155" s="41"/>
      <c r="M155" s="259" t="s">
        <v>1</v>
      </c>
      <c r="N155" s="260" t="s">
        <v>38</v>
      </c>
      <c r="O155" s="256"/>
      <c r="P155" s="261">
        <f>O155*H155</f>
        <v>0</v>
      </c>
      <c r="Q155" s="261">
        <v>0</v>
      </c>
      <c r="R155" s="261">
        <f>Q155*H155</f>
        <v>0</v>
      </c>
      <c r="S155" s="261">
        <v>0</v>
      </c>
      <c r="T155" s="262">
        <f>S155*H155</f>
        <v>0</v>
      </c>
      <c r="U155" s="35"/>
      <c r="V155" s="35"/>
      <c r="W155" s="35"/>
      <c r="X155" s="35"/>
      <c r="Y155" s="35"/>
      <c r="Z155" s="35"/>
      <c r="AA155" s="35"/>
      <c r="AB155" s="35"/>
      <c r="AC155" s="35"/>
      <c r="AD155" s="35"/>
      <c r="AE155" s="35"/>
      <c r="AR155" s="233" t="s">
        <v>81</v>
      </c>
      <c r="AT155" s="233" t="s">
        <v>269</v>
      </c>
      <c r="AU155" s="233" t="s">
        <v>81</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2557</v>
      </c>
    </row>
    <row r="156" s="2" customFormat="1" ht="6.96" customHeight="1">
      <c r="A156" s="35"/>
      <c r="B156" s="63"/>
      <c r="C156" s="64"/>
      <c r="D156" s="64"/>
      <c r="E156" s="64"/>
      <c r="F156" s="64"/>
      <c r="G156" s="64"/>
      <c r="H156" s="64"/>
      <c r="I156" s="64"/>
      <c r="J156" s="64"/>
      <c r="K156" s="64"/>
      <c r="L156" s="41"/>
      <c r="M156" s="35"/>
      <c r="O156" s="35"/>
      <c r="P156" s="35"/>
      <c r="Q156" s="35"/>
      <c r="R156" s="35"/>
      <c r="S156" s="35"/>
      <c r="T156" s="35"/>
      <c r="U156" s="35"/>
      <c r="V156" s="35"/>
      <c r="W156" s="35"/>
      <c r="X156" s="35"/>
      <c r="Y156" s="35"/>
      <c r="Z156" s="35"/>
      <c r="AA156" s="35"/>
      <c r="AB156" s="35"/>
      <c r="AC156" s="35"/>
      <c r="AD156" s="35"/>
      <c r="AE156" s="35"/>
    </row>
  </sheetData>
  <sheetProtection sheet="1" autoFilter="0" formatColumns="0" formatRows="0" objects="1" scenarios="1" spinCount="100000" saltValue="dUgvyTRREb3tc2N0bbj6QGSHv0xfY+bsNfp0Y8yU+Vs75PxMUXxBkRgu7JzQWm2fjELMwZm3lCniz6TNjjednQ==" hashValue="UtR+mpeFiAIvRLN5GYZgNhIBjU+1iJICsMzpYAd2NMPpb+J/qrQyUc01SA7sgfYD1ufx6SHORO/MlGLl4Se3hQ==" algorithmName="SHA-512" password="CC35"/>
  <autoFilter ref="C125:K155"/>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193</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2527</v>
      </c>
      <c r="F9" s="1"/>
      <c r="G9" s="1"/>
      <c r="H9" s="1"/>
      <c r="L9" s="17"/>
    </row>
    <row r="10" s="1" customFormat="1" ht="12" customHeight="1">
      <c r="B10" s="17"/>
      <c r="D10" s="148" t="s">
        <v>1615</v>
      </c>
      <c r="L10" s="17"/>
    </row>
    <row r="11" s="2" customFormat="1" ht="16.5" customHeight="1">
      <c r="A11" s="35"/>
      <c r="B11" s="41"/>
      <c r="C11" s="35"/>
      <c r="D11" s="35"/>
      <c r="E11" s="160" t="s">
        <v>2528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1964</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2316</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2529</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1967</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ROUND((SUM(BE126:BE138)),  2)</f>
        <v>0</v>
      </c>
      <c r="G37" s="35"/>
      <c r="H37" s="35"/>
      <c r="I37" s="162">
        <v>0.20999999999999999</v>
      </c>
      <c r="J37" s="161">
        <f>ROUND(((SUM(BE126:BE138))*I37),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ROUND((SUM(BF126:BF138)),  2)</f>
        <v>0</v>
      </c>
      <c r="G38" s="35"/>
      <c r="H38" s="35"/>
      <c r="I38" s="162">
        <v>0.12</v>
      </c>
      <c r="J38" s="161">
        <f>ROUND(((SUM(BF126:BF138))*I38),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ROUND((SUM(BG126:BG138)),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ROUND((SUM(BH126:BH138)),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ROUND((SUM(BI126:BI138)),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2527</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2528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1964</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TÚ  Uhersko - Moravany</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246</v>
      </c>
    </row>
    <row r="101" s="9" customFormat="1" ht="24.96" customHeight="1">
      <c r="A101" s="9"/>
      <c r="B101" s="186"/>
      <c r="C101" s="187"/>
      <c r="D101" s="188" t="s">
        <v>2054</v>
      </c>
      <c r="E101" s="189"/>
      <c r="F101" s="189"/>
      <c r="G101" s="189"/>
      <c r="H101" s="189"/>
      <c r="I101" s="189"/>
      <c r="J101" s="190">
        <f>J127</f>
        <v>0</v>
      </c>
      <c r="K101" s="187"/>
      <c r="L101" s="191"/>
      <c r="S101" s="9"/>
      <c r="T101" s="9"/>
      <c r="U101" s="9"/>
      <c r="V101" s="9"/>
      <c r="W101" s="9"/>
      <c r="X101" s="9"/>
      <c r="Y101" s="9"/>
      <c r="Z101" s="9"/>
      <c r="AA101" s="9"/>
      <c r="AB101" s="9"/>
      <c r="AC101" s="9"/>
      <c r="AD101" s="9"/>
      <c r="AE101" s="9"/>
    </row>
    <row r="102" s="10" customFormat="1" ht="19.92" customHeight="1">
      <c r="A102" s="10"/>
      <c r="B102" s="192"/>
      <c r="C102" s="130"/>
      <c r="D102" s="193" t="s">
        <v>2055</v>
      </c>
      <c r="E102" s="194"/>
      <c r="F102" s="194"/>
      <c r="G102" s="194"/>
      <c r="H102" s="194"/>
      <c r="I102" s="194"/>
      <c r="J102" s="195">
        <f>J128</f>
        <v>0</v>
      </c>
      <c r="K102" s="130"/>
      <c r="L102" s="196"/>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251</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Choceň (včetně) – Pardubice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240</v>
      </c>
      <c r="D113" s="19"/>
      <c r="E113" s="19"/>
      <c r="F113" s="19"/>
      <c r="G113" s="19"/>
      <c r="H113" s="19"/>
      <c r="I113" s="19"/>
      <c r="J113" s="19"/>
      <c r="K113" s="19"/>
      <c r="L113" s="17"/>
    </row>
    <row r="114" s="1" customFormat="1" ht="16.5" customHeight="1">
      <c r="B114" s="18"/>
      <c r="C114" s="19"/>
      <c r="D114" s="19"/>
      <c r="E114" s="181" t="s">
        <v>2527</v>
      </c>
      <c r="F114" s="19"/>
      <c r="G114" s="19"/>
      <c r="H114" s="19"/>
      <c r="I114" s="19"/>
      <c r="J114" s="19"/>
      <c r="K114" s="19"/>
      <c r="L114" s="17"/>
    </row>
    <row r="115" s="1" customFormat="1" ht="12" customHeight="1">
      <c r="B115" s="18"/>
      <c r="C115" s="29" t="s">
        <v>1615</v>
      </c>
      <c r="D115" s="19"/>
      <c r="E115" s="19"/>
      <c r="F115" s="19"/>
      <c r="G115" s="19"/>
      <c r="H115" s="19"/>
      <c r="I115" s="19"/>
      <c r="J115" s="19"/>
      <c r="K115" s="19"/>
      <c r="L115" s="17"/>
    </row>
    <row r="116" s="2" customFormat="1" ht="16.5" customHeight="1">
      <c r="A116" s="35"/>
      <c r="B116" s="36"/>
      <c r="C116" s="37"/>
      <c r="D116" s="37"/>
      <c r="E116" s="263" t="s">
        <v>2528</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1964</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02 - Dle sborníku URS</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TÚ  Uhersko - Moravany</v>
      </c>
      <c r="G120" s="37"/>
      <c r="H120" s="37"/>
      <c r="I120" s="29" t="s">
        <v>22</v>
      </c>
      <c r="J120" s="76" t="str">
        <f>IF(J16="","",J16)</f>
        <v>9. 1. 2025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 xml:space="preserve"> </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Slezák Jiří</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7"/>
      <c r="B125" s="198"/>
      <c r="C125" s="199" t="s">
        <v>252</v>
      </c>
      <c r="D125" s="200" t="s">
        <v>58</v>
      </c>
      <c r="E125" s="200" t="s">
        <v>54</v>
      </c>
      <c r="F125" s="200" t="s">
        <v>55</v>
      </c>
      <c r="G125" s="200" t="s">
        <v>253</v>
      </c>
      <c r="H125" s="200" t="s">
        <v>254</v>
      </c>
      <c r="I125" s="200" t="s">
        <v>255</v>
      </c>
      <c r="J125" s="200" t="s">
        <v>244</v>
      </c>
      <c r="K125" s="201" t="s">
        <v>256</v>
      </c>
      <c r="L125" s="202"/>
      <c r="M125" s="97" t="s">
        <v>1</v>
      </c>
      <c r="N125" s="98" t="s">
        <v>37</v>
      </c>
      <c r="O125" s="98" t="s">
        <v>257</v>
      </c>
      <c r="P125" s="98" t="s">
        <v>258</v>
      </c>
      <c r="Q125" s="98" t="s">
        <v>259</v>
      </c>
      <c r="R125" s="98" t="s">
        <v>260</v>
      </c>
      <c r="S125" s="98" t="s">
        <v>261</v>
      </c>
      <c r="T125" s="99" t="s">
        <v>262</v>
      </c>
      <c r="U125" s="197"/>
      <c r="V125" s="197"/>
      <c r="W125" s="197"/>
      <c r="X125" s="197"/>
      <c r="Y125" s="197"/>
      <c r="Z125" s="197"/>
      <c r="AA125" s="197"/>
      <c r="AB125" s="197"/>
      <c r="AC125" s="197"/>
      <c r="AD125" s="197"/>
      <c r="AE125" s="197"/>
    </row>
    <row r="126" s="2" customFormat="1" ht="22.8" customHeight="1">
      <c r="A126" s="35"/>
      <c r="B126" s="36"/>
      <c r="C126" s="104" t="s">
        <v>263</v>
      </c>
      <c r="D126" s="37"/>
      <c r="E126" s="37"/>
      <c r="F126" s="37"/>
      <c r="G126" s="37"/>
      <c r="H126" s="37"/>
      <c r="I126" s="37"/>
      <c r="J126" s="203">
        <f>BK126</f>
        <v>0</v>
      </c>
      <c r="K126" s="37"/>
      <c r="L126" s="41"/>
      <c r="M126" s="100"/>
      <c r="N126" s="204"/>
      <c r="O126" s="101"/>
      <c r="P126" s="205">
        <f>P127</f>
        <v>0</v>
      </c>
      <c r="Q126" s="101"/>
      <c r="R126" s="205">
        <f>R127</f>
        <v>0.058560000000000001</v>
      </c>
      <c r="S126" s="101"/>
      <c r="T126" s="206">
        <f>T127</f>
        <v>0</v>
      </c>
      <c r="U126" s="35"/>
      <c r="V126" s="35"/>
      <c r="W126" s="35"/>
      <c r="X126" s="35"/>
      <c r="Y126" s="35"/>
      <c r="Z126" s="35"/>
      <c r="AA126" s="35"/>
      <c r="AB126" s="35"/>
      <c r="AC126" s="35"/>
      <c r="AD126" s="35"/>
      <c r="AE126" s="35"/>
      <c r="AT126" s="14" t="s">
        <v>72</v>
      </c>
      <c r="AU126" s="14" t="s">
        <v>246</v>
      </c>
      <c r="BK126" s="207">
        <f>BK127</f>
        <v>0</v>
      </c>
    </row>
    <row r="127" s="12" customFormat="1" ht="25.92" customHeight="1">
      <c r="A127" s="12"/>
      <c r="B127" s="208"/>
      <c r="C127" s="209"/>
      <c r="D127" s="210" t="s">
        <v>72</v>
      </c>
      <c r="E127" s="211" t="s">
        <v>329</v>
      </c>
      <c r="F127" s="211" t="s">
        <v>2056</v>
      </c>
      <c r="G127" s="209"/>
      <c r="H127" s="209"/>
      <c r="I127" s="212"/>
      <c r="J127" s="213">
        <f>BK127</f>
        <v>0</v>
      </c>
      <c r="K127" s="209"/>
      <c r="L127" s="214"/>
      <c r="M127" s="215"/>
      <c r="N127" s="216"/>
      <c r="O127" s="216"/>
      <c r="P127" s="217">
        <f>P128</f>
        <v>0</v>
      </c>
      <c r="Q127" s="216"/>
      <c r="R127" s="217">
        <f>R128</f>
        <v>0.058560000000000001</v>
      </c>
      <c r="S127" s="216"/>
      <c r="T127" s="218">
        <f>T128</f>
        <v>0</v>
      </c>
      <c r="U127" s="12"/>
      <c r="V127" s="12"/>
      <c r="W127" s="12"/>
      <c r="X127" s="12"/>
      <c r="Y127" s="12"/>
      <c r="Z127" s="12"/>
      <c r="AA127" s="12"/>
      <c r="AB127" s="12"/>
      <c r="AC127" s="12"/>
      <c r="AD127" s="12"/>
      <c r="AE127" s="12"/>
      <c r="AR127" s="219" t="s">
        <v>137</v>
      </c>
      <c r="AT127" s="220" t="s">
        <v>72</v>
      </c>
      <c r="AU127" s="220" t="s">
        <v>73</v>
      </c>
      <c r="AY127" s="219" t="s">
        <v>266</v>
      </c>
      <c r="BK127" s="221">
        <f>BK128</f>
        <v>0</v>
      </c>
    </row>
    <row r="128" s="12" customFormat="1" ht="22.8" customHeight="1">
      <c r="A128" s="12"/>
      <c r="B128" s="208"/>
      <c r="C128" s="209"/>
      <c r="D128" s="210" t="s">
        <v>72</v>
      </c>
      <c r="E128" s="250" t="s">
        <v>2057</v>
      </c>
      <c r="F128" s="250" t="s">
        <v>2058</v>
      </c>
      <c r="G128" s="209"/>
      <c r="H128" s="209"/>
      <c r="I128" s="212"/>
      <c r="J128" s="251">
        <f>BK128</f>
        <v>0</v>
      </c>
      <c r="K128" s="209"/>
      <c r="L128" s="214"/>
      <c r="M128" s="215"/>
      <c r="N128" s="216"/>
      <c r="O128" s="216"/>
      <c r="P128" s="217">
        <f>SUM(P129:P138)</f>
        <v>0</v>
      </c>
      <c r="Q128" s="216"/>
      <c r="R128" s="217">
        <f>SUM(R129:R138)</f>
        <v>0.058560000000000001</v>
      </c>
      <c r="S128" s="216"/>
      <c r="T128" s="218">
        <f>SUM(T129:T138)</f>
        <v>0</v>
      </c>
      <c r="U128" s="12"/>
      <c r="V128" s="12"/>
      <c r="W128" s="12"/>
      <c r="X128" s="12"/>
      <c r="Y128" s="12"/>
      <c r="Z128" s="12"/>
      <c r="AA128" s="12"/>
      <c r="AB128" s="12"/>
      <c r="AC128" s="12"/>
      <c r="AD128" s="12"/>
      <c r="AE128" s="12"/>
      <c r="AR128" s="219" t="s">
        <v>137</v>
      </c>
      <c r="AT128" s="220" t="s">
        <v>72</v>
      </c>
      <c r="AU128" s="220" t="s">
        <v>81</v>
      </c>
      <c r="AY128" s="219" t="s">
        <v>266</v>
      </c>
      <c r="BK128" s="221">
        <f>SUM(BK129:BK138)</f>
        <v>0</v>
      </c>
    </row>
    <row r="129" s="2" customFormat="1" ht="24.15" customHeight="1">
      <c r="A129" s="35"/>
      <c r="B129" s="36"/>
      <c r="C129" s="222" t="s">
        <v>81</v>
      </c>
      <c r="D129" s="222" t="s">
        <v>269</v>
      </c>
      <c r="E129" s="223" t="s">
        <v>2059</v>
      </c>
      <c r="F129" s="224" t="s">
        <v>2060</v>
      </c>
      <c r="G129" s="225" t="s">
        <v>279</v>
      </c>
      <c r="H129" s="226">
        <v>35</v>
      </c>
      <c r="I129" s="227"/>
      <c r="J129" s="228">
        <f>ROUND(I129*H129,2)</f>
        <v>0</v>
      </c>
      <c r="K129" s="224" t="s">
        <v>878</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387</v>
      </c>
      <c r="AT129" s="233" t="s">
        <v>269</v>
      </c>
      <c r="AU129" s="233" t="s">
        <v>83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387</v>
      </c>
      <c r="BM129" s="233" t="s">
        <v>2558</v>
      </c>
    </row>
    <row r="130" s="2" customFormat="1">
      <c r="A130" s="35"/>
      <c r="B130" s="36"/>
      <c r="C130" s="37"/>
      <c r="D130" s="252" t="s">
        <v>880</v>
      </c>
      <c r="E130" s="37"/>
      <c r="F130" s="253" t="s">
        <v>2062</v>
      </c>
      <c r="G130" s="37"/>
      <c r="H130" s="37"/>
      <c r="I130" s="237"/>
      <c r="J130" s="37"/>
      <c r="K130" s="37"/>
      <c r="L130" s="41"/>
      <c r="M130" s="238"/>
      <c r="N130" s="239"/>
      <c r="O130" s="88"/>
      <c r="P130" s="88"/>
      <c r="Q130" s="88"/>
      <c r="R130" s="88"/>
      <c r="S130" s="88"/>
      <c r="T130" s="89"/>
      <c r="U130" s="35"/>
      <c r="V130" s="35"/>
      <c r="W130" s="35"/>
      <c r="X130" s="35"/>
      <c r="Y130" s="35"/>
      <c r="Z130" s="35"/>
      <c r="AA130" s="35"/>
      <c r="AB130" s="35"/>
      <c r="AC130" s="35"/>
      <c r="AD130" s="35"/>
      <c r="AE130" s="35"/>
      <c r="AT130" s="14" t="s">
        <v>880</v>
      </c>
      <c r="AU130" s="14" t="s">
        <v>83</v>
      </c>
    </row>
    <row r="131" s="2" customFormat="1" ht="24.15" customHeight="1">
      <c r="A131" s="35"/>
      <c r="B131" s="36"/>
      <c r="C131" s="222" t="s">
        <v>83</v>
      </c>
      <c r="D131" s="222" t="s">
        <v>269</v>
      </c>
      <c r="E131" s="223" t="s">
        <v>2063</v>
      </c>
      <c r="F131" s="224" t="s">
        <v>2064</v>
      </c>
      <c r="G131" s="225" t="s">
        <v>279</v>
      </c>
      <c r="H131" s="226">
        <v>35</v>
      </c>
      <c r="I131" s="227"/>
      <c r="J131" s="228">
        <f>ROUND(I131*H131,2)</f>
        <v>0</v>
      </c>
      <c r="K131" s="224" t="s">
        <v>878</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387</v>
      </c>
      <c r="AT131" s="233" t="s">
        <v>269</v>
      </c>
      <c r="AU131" s="233" t="s">
        <v>83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387</v>
      </c>
      <c r="BM131" s="233" t="s">
        <v>2559</v>
      </c>
    </row>
    <row r="132" s="2" customFormat="1">
      <c r="A132" s="35"/>
      <c r="B132" s="36"/>
      <c r="C132" s="37"/>
      <c r="D132" s="252" t="s">
        <v>880</v>
      </c>
      <c r="E132" s="37"/>
      <c r="F132" s="253" t="s">
        <v>2066</v>
      </c>
      <c r="G132" s="37"/>
      <c r="H132" s="37"/>
      <c r="I132" s="237"/>
      <c r="J132" s="37"/>
      <c r="K132" s="37"/>
      <c r="L132" s="41"/>
      <c r="M132" s="238"/>
      <c r="N132" s="239"/>
      <c r="O132" s="88"/>
      <c r="P132" s="88"/>
      <c r="Q132" s="88"/>
      <c r="R132" s="88"/>
      <c r="S132" s="88"/>
      <c r="T132" s="89"/>
      <c r="U132" s="35"/>
      <c r="V132" s="35"/>
      <c r="W132" s="35"/>
      <c r="X132" s="35"/>
      <c r="Y132" s="35"/>
      <c r="Z132" s="35"/>
      <c r="AA132" s="35"/>
      <c r="AB132" s="35"/>
      <c r="AC132" s="35"/>
      <c r="AD132" s="35"/>
      <c r="AE132" s="35"/>
      <c r="AT132" s="14" t="s">
        <v>880</v>
      </c>
      <c r="AU132" s="14" t="s">
        <v>83</v>
      </c>
    </row>
    <row r="133" s="2" customFormat="1" ht="37.8" customHeight="1">
      <c r="A133" s="35"/>
      <c r="B133" s="36"/>
      <c r="C133" s="222" t="s">
        <v>137</v>
      </c>
      <c r="D133" s="222" t="s">
        <v>269</v>
      </c>
      <c r="E133" s="223" t="s">
        <v>2067</v>
      </c>
      <c r="F133" s="224" t="s">
        <v>2068</v>
      </c>
      <c r="G133" s="225" t="s">
        <v>279</v>
      </c>
      <c r="H133" s="226">
        <v>16</v>
      </c>
      <c r="I133" s="227"/>
      <c r="J133" s="228">
        <f>ROUND(I133*H133,2)</f>
        <v>0</v>
      </c>
      <c r="K133" s="224" t="s">
        <v>878</v>
      </c>
      <c r="L133" s="41"/>
      <c r="M133" s="229" t="s">
        <v>1</v>
      </c>
      <c r="N133" s="230" t="s">
        <v>38</v>
      </c>
      <c r="O133" s="88"/>
      <c r="P133" s="231">
        <f>O133*H133</f>
        <v>0</v>
      </c>
      <c r="Q133" s="231">
        <v>0.0036600000000000001</v>
      </c>
      <c r="R133" s="231">
        <f>Q133*H133</f>
        <v>0.058560000000000001</v>
      </c>
      <c r="S133" s="231">
        <v>0</v>
      </c>
      <c r="T133" s="232">
        <f>S133*H133</f>
        <v>0</v>
      </c>
      <c r="U133" s="35"/>
      <c r="V133" s="35"/>
      <c r="W133" s="35"/>
      <c r="X133" s="35"/>
      <c r="Y133" s="35"/>
      <c r="Z133" s="35"/>
      <c r="AA133" s="35"/>
      <c r="AB133" s="35"/>
      <c r="AC133" s="35"/>
      <c r="AD133" s="35"/>
      <c r="AE133" s="35"/>
      <c r="AR133" s="233" t="s">
        <v>387</v>
      </c>
      <c r="AT133" s="233" t="s">
        <v>269</v>
      </c>
      <c r="AU133" s="233" t="s">
        <v>83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387</v>
      </c>
      <c r="BM133" s="233" t="s">
        <v>2560</v>
      </c>
    </row>
    <row r="134" s="2" customFormat="1">
      <c r="A134" s="35"/>
      <c r="B134" s="36"/>
      <c r="C134" s="37"/>
      <c r="D134" s="252" t="s">
        <v>880</v>
      </c>
      <c r="E134" s="37"/>
      <c r="F134" s="253" t="s">
        <v>2070</v>
      </c>
      <c r="G134" s="37"/>
      <c r="H134" s="37"/>
      <c r="I134" s="237"/>
      <c r="J134" s="37"/>
      <c r="K134" s="37"/>
      <c r="L134" s="41"/>
      <c r="M134" s="238"/>
      <c r="N134" s="239"/>
      <c r="O134" s="88"/>
      <c r="P134" s="88"/>
      <c r="Q134" s="88"/>
      <c r="R134" s="88"/>
      <c r="S134" s="88"/>
      <c r="T134" s="89"/>
      <c r="U134" s="35"/>
      <c r="V134" s="35"/>
      <c r="W134" s="35"/>
      <c r="X134" s="35"/>
      <c r="Y134" s="35"/>
      <c r="Z134" s="35"/>
      <c r="AA134" s="35"/>
      <c r="AB134" s="35"/>
      <c r="AC134" s="35"/>
      <c r="AD134" s="35"/>
      <c r="AE134" s="35"/>
      <c r="AT134" s="14" t="s">
        <v>880</v>
      </c>
      <c r="AU134" s="14" t="s">
        <v>83</v>
      </c>
    </row>
    <row r="135" s="2" customFormat="1" ht="24.15" customHeight="1">
      <c r="A135" s="35"/>
      <c r="B135" s="36"/>
      <c r="C135" s="222" t="s">
        <v>274</v>
      </c>
      <c r="D135" s="222" t="s">
        <v>269</v>
      </c>
      <c r="E135" s="223" t="s">
        <v>2071</v>
      </c>
      <c r="F135" s="224" t="s">
        <v>2072</v>
      </c>
      <c r="G135" s="225" t="s">
        <v>272</v>
      </c>
      <c r="H135" s="226">
        <v>7</v>
      </c>
      <c r="I135" s="227"/>
      <c r="J135" s="228">
        <f>ROUND(I135*H135,2)</f>
        <v>0</v>
      </c>
      <c r="K135" s="224" t="s">
        <v>878</v>
      </c>
      <c r="L135" s="41"/>
      <c r="M135" s="229" t="s">
        <v>1</v>
      </c>
      <c r="N135" s="230"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387</v>
      </c>
      <c r="AT135" s="233" t="s">
        <v>269</v>
      </c>
      <c r="AU135" s="233" t="s">
        <v>83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387</v>
      </c>
      <c r="BM135" s="233" t="s">
        <v>2561</v>
      </c>
    </row>
    <row r="136" s="2" customFormat="1">
      <c r="A136" s="35"/>
      <c r="B136" s="36"/>
      <c r="C136" s="37"/>
      <c r="D136" s="252" t="s">
        <v>880</v>
      </c>
      <c r="E136" s="37"/>
      <c r="F136" s="253" t="s">
        <v>2074</v>
      </c>
      <c r="G136" s="37"/>
      <c r="H136" s="37"/>
      <c r="I136" s="237"/>
      <c r="J136" s="37"/>
      <c r="K136" s="37"/>
      <c r="L136" s="41"/>
      <c r="M136" s="238"/>
      <c r="N136" s="239"/>
      <c r="O136" s="88"/>
      <c r="P136" s="88"/>
      <c r="Q136" s="88"/>
      <c r="R136" s="88"/>
      <c r="S136" s="88"/>
      <c r="T136" s="89"/>
      <c r="U136" s="35"/>
      <c r="V136" s="35"/>
      <c r="W136" s="35"/>
      <c r="X136" s="35"/>
      <c r="Y136" s="35"/>
      <c r="Z136" s="35"/>
      <c r="AA136" s="35"/>
      <c r="AB136" s="35"/>
      <c r="AC136" s="35"/>
      <c r="AD136" s="35"/>
      <c r="AE136" s="35"/>
      <c r="AT136" s="14" t="s">
        <v>880</v>
      </c>
      <c r="AU136" s="14" t="s">
        <v>83</v>
      </c>
    </row>
    <row r="137" s="2" customFormat="1" ht="24.15" customHeight="1">
      <c r="A137" s="35"/>
      <c r="B137" s="36"/>
      <c r="C137" s="222" t="s">
        <v>267</v>
      </c>
      <c r="D137" s="222" t="s">
        <v>269</v>
      </c>
      <c r="E137" s="223" t="s">
        <v>2075</v>
      </c>
      <c r="F137" s="224" t="s">
        <v>2076</v>
      </c>
      <c r="G137" s="225" t="s">
        <v>272</v>
      </c>
      <c r="H137" s="226">
        <v>7</v>
      </c>
      <c r="I137" s="227"/>
      <c r="J137" s="228">
        <f>ROUND(I137*H137,2)</f>
        <v>0</v>
      </c>
      <c r="K137" s="224" t="s">
        <v>878</v>
      </c>
      <c r="L137" s="41"/>
      <c r="M137" s="229" t="s">
        <v>1</v>
      </c>
      <c r="N137" s="230"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387</v>
      </c>
      <c r="AT137" s="233" t="s">
        <v>269</v>
      </c>
      <c r="AU137" s="233" t="s">
        <v>83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387</v>
      </c>
      <c r="BM137" s="233" t="s">
        <v>2562</v>
      </c>
    </row>
    <row r="138" s="2" customFormat="1">
      <c r="A138" s="35"/>
      <c r="B138" s="36"/>
      <c r="C138" s="37"/>
      <c r="D138" s="252" t="s">
        <v>880</v>
      </c>
      <c r="E138" s="37"/>
      <c r="F138" s="253" t="s">
        <v>2078</v>
      </c>
      <c r="G138" s="37"/>
      <c r="H138" s="37"/>
      <c r="I138" s="237"/>
      <c r="J138" s="37"/>
      <c r="K138" s="37"/>
      <c r="L138" s="41"/>
      <c r="M138" s="254"/>
      <c r="N138" s="255"/>
      <c r="O138" s="256"/>
      <c r="P138" s="256"/>
      <c r="Q138" s="256"/>
      <c r="R138" s="256"/>
      <c r="S138" s="256"/>
      <c r="T138" s="257"/>
      <c r="U138" s="35"/>
      <c r="V138" s="35"/>
      <c r="W138" s="35"/>
      <c r="X138" s="35"/>
      <c r="Y138" s="35"/>
      <c r="Z138" s="35"/>
      <c r="AA138" s="35"/>
      <c r="AB138" s="35"/>
      <c r="AC138" s="35"/>
      <c r="AD138" s="35"/>
      <c r="AE138" s="35"/>
      <c r="AT138" s="14" t="s">
        <v>880</v>
      </c>
      <c r="AU138" s="14" t="s">
        <v>83</v>
      </c>
    </row>
    <row r="139" s="2" customFormat="1" ht="6.96" customHeight="1">
      <c r="A139" s="35"/>
      <c r="B139" s="63"/>
      <c r="C139" s="64"/>
      <c r="D139" s="64"/>
      <c r="E139" s="64"/>
      <c r="F139" s="64"/>
      <c r="G139" s="64"/>
      <c r="H139" s="64"/>
      <c r="I139" s="64"/>
      <c r="J139" s="64"/>
      <c r="K139" s="64"/>
      <c r="L139" s="41"/>
      <c r="M139" s="35"/>
      <c r="O139" s="35"/>
      <c r="P139" s="35"/>
      <c r="Q139" s="35"/>
      <c r="R139" s="35"/>
      <c r="S139" s="35"/>
      <c r="T139" s="35"/>
      <c r="U139" s="35"/>
      <c r="V139" s="35"/>
      <c r="W139" s="35"/>
      <c r="X139" s="35"/>
      <c r="Y139" s="35"/>
      <c r="Z139" s="35"/>
      <c r="AA139" s="35"/>
      <c r="AB139" s="35"/>
      <c r="AC139" s="35"/>
      <c r="AD139" s="35"/>
      <c r="AE139" s="35"/>
    </row>
  </sheetData>
  <sheetProtection sheet="1" autoFilter="0" formatColumns="0" formatRows="0" objects="1" scenarios="1" spinCount="100000" saltValue="KLZmeP5sBDAXEmOhrbMykgH/oYt5bw0sNv2aY5ELeTsucJJfmsf/QWiqLqY1ZQPOiG34eI2Y/06JevFJondTdw==" hashValue="5IqHcvrR0FzSG0jiQ4eSM6Bg6m8hQffp5we7pOqr8AWIcrlv96wkXFstzwQ9VD6DBm4HCM/ApSjbZQEnPetswQ==" algorithmName="SHA-512" password="CC35"/>
  <autoFilter ref="C125:K138"/>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hyperlinks>
    <hyperlink ref="F130" r:id="rId1" display="https://podminky.urs.cz/item/CS_URS_2024_02/460161282"/>
    <hyperlink ref="F132" r:id="rId2" display="https://podminky.urs.cz/item/CS_URS_2024_02/460431292"/>
    <hyperlink ref="F134" r:id="rId3" display="https://podminky.urs.cz/item/CS_URS_2024_02/460631214"/>
    <hyperlink ref="F136" r:id="rId4" display="https://podminky.urs.cz/item/CS_URS_2024_02/460632112"/>
    <hyperlink ref="F138" r:id="rId5" display="https://podminky.urs.cz/item/CS_URS_2024_02/460632212"/>
  </hyperlinks>
  <pageMargins left="0.39375" right="0.39375" top="0.39375" bottom="0.39375" header="0" footer="0"/>
  <pageSetup paperSize="9" orientation="portrait" blackAndWhite="1" fitToHeight="100"/>
  <headerFooter>
    <oddFooter>&amp;CStrana &amp;P z &amp;N</oddFooter>
  </headerFooter>
  <drawing r:id="rId6"/>
</worksheet>
</file>

<file path=xl/worksheets/sheet3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195</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2527</v>
      </c>
      <c r="F9" s="1"/>
      <c r="G9" s="1"/>
      <c r="H9" s="1"/>
      <c r="L9" s="17"/>
    </row>
    <row r="10" s="1" customFormat="1" ht="12" customHeight="1">
      <c r="B10" s="17"/>
      <c r="D10" s="148" t="s">
        <v>1615</v>
      </c>
      <c r="L10" s="17"/>
    </row>
    <row r="11" s="2" customFormat="1" ht="16.5" customHeight="1">
      <c r="A11" s="35"/>
      <c r="B11" s="41"/>
      <c r="C11" s="35"/>
      <c r="D11" s="35"/>
      <c r="E11" s="160" t="s">
        <v>2563</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1964</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2189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2529</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1967</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ROUND((SUM(BE124:BE164)),  2)</f>
        <v>0</v>
      </c>
      <c r="G37" s="35"/>
      <c r="H37" s="35"/>
      <c r="I37" s="162">
        <v>0.20999999999999999</v>
      </c>
      <c r="J37" s="161">
        <f>ROUND(((SUM(BE124:BE164))*I37),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ROUND((SUM(BF124:BF164)),  2)</f>
        <v>0</v>
      </c>
      <c r="G38" s="35"/>
      <c r="H38" s="35"/>
      <c r="I38" s="162">
        <v>0.12</v>
      </c>
      <c r="J38" s="161">
        <f>ROUND(((SUM(BF124:BF164))*I38),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ROUND((SUM(BG124:BG164)),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ROUND((SUM(BH124:BH164)),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ROUND((SUM(BI124:BI164)),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2527</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2563</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1964</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TÚ  Uhersko - Moravany</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2527</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63" t="s">
        <v>2563</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1964</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UOŽI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 xml:space="preserve">TÚ  Uhersko - Moravany</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SUM(P125:P164)</f>
        <v>0</v>
      </c>
      <c r="Q124" s="101"/>
      <c r="R124" s="205">
        <f>SUM(R125:R164)</f>
        <v>0</v>
      </c>
      <c r="S124" s="101"/>
      <c r="T124" s="206">
        <f>SUM(T125:T164)</f>
        <v>0</v>
      </c>
      <c r="U124" s="35"/>
      <c r="V124" s="35"/>
      <c r="W124" s="35"/>
      <c r="X124" s="35"/>
      <c r="Y124" s="35"/>
      <c r="Z124" s="35"/>
      <c r="AA124" s="35"/>
      <c r="AB124" s="35"/>
      <c r="AC124" s="35"/>
      <c r="AD124" s="35"/>
      <c r="AE124" s="35"/>
      <c r="AT124" s="14" t="s">
        <v>72</v>
      </c>
      <c r="AU124" s="14" t="s">
        <v>246</v>
      </c>
      <c r="BK124" s="207">
        <f>SUM(BK125:BK164)</f>
        <v>0</v>
      </c>
    </row>
    <row r="125" s="2" customFormat="1" ht="16.5" customHeight="1">
      <c r="A125" s="35"/>
      <c r="B125" s="36"/>
      <c r="C125" s="222" t="s">
        <v>407</v>
      </c>
      <c r="D125" s="222" t="s">
        <v>269</v>
      </c>
      <c r="E125" s="223" t="s">
        <v>2080</v>
      </c>
      <c r="F125" s="224" t="s">
        <v>2081</v>
      </c>
      <c r="G125" s="225" t="s">
        <v>2082</v>
      </c>
      <c r="H125" s="226">
        <v>880</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2564</v>
      </c>
    </row>
    <row r="126" s="2" customFormat="1">
      <c r="A126" s="35"/>
      <c r="B126" s="36"/>
      <c r="C126" s="37"/>
      <c r="D126" s="235" t="s">
        <v>275</v>
      </c>
      <c r="E126" s="37"/>
      <c r="F126" s="236" t="s">
        <v>2084</v>
      </c>
      <c r="G126" s="37"/>
      <c r="H126" s="37"/>
      <c r="I126" s="237"/>
      <c r="J126" s="37"/>
      <c r="K126" s="37"/>
      <c r="L126" s="41"/>
      <c r="M126" s="238"/>
      <c r="N126" s="239"/>
      <c r="O126" s="88"/>
      <c r="P126" s="88"/>
      <c r="Q126" s="88"/>
      <c r="R126" s="88"/>
      <c r="S126" s="88"/>
      <c r="T126" s="89"/>
      <c r="U126" s="35"/>
      <c r="V126" s="35"/>
      <c r="W126" s="35"/>
      <c r="X126" s="35"/>
      <c r="Y126" s="35"/>
      <c r="Z126" s="35"/>
      <c r="AA126" s="35"/>
      <c r="AB126" s="35"/>
      <c r="AC126" s="35"/>
      <c r="AD126" s="35"/>
      <c r="AE126" s="35"/>
      <c r="AT126" s="14" t="s">
        <v>275</v>
      </c>
      <c r="AU126" s="14" t="s">
        <v>73</v>
      </c>
    </row>
    <row r="127" s="2" customFormat="1" ht="16.5" customHeight="1">
      <c r="A127" s="35"/>
      <c r="B127" s="36"/>
      <c r="C127" s="222" t="s">
        <v>412</v>
      </c>
      <c r="D127" s="222" t="s">
        <v>269</v>
      </c>
      <c r="E127" s="223" t="s">
        <v>2085</v>
      </c>
      <c r="F127" s="224" t="s">
        <v>2086</v>
      </c>
      <c r="G127" s="225" t="s">
        <v>2082</v>
      </c>
      <c r="H127" s="226">
        <v>1950</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81</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2565</v>
      </c>
    </row>
    <row r="128" s="2" customFormat="1">
      <c r="A128" s="35"/>
      <c r="B128" s="36"/>
      <c r="C128" s="37"/>
      <c r="D128" s="235" t="s">
        <v>275</v>
      </c>
      <c r="E128" s="37"/>
      <c r="F128" s="236" t="s">
        <v>2566</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275</v>
      </c>
      <c r="AU128" s="14" t="s">
        <v>73</v>
      </c>
    </row>
    <row r="129" s="2" customFormat="1" ht="16.5" customHeight="1">
      <c r="A129" s="35"/>
      <c r="B129" s="36"/>
      <c r="C129" s="222" t="s">
        <v>267</v>
      </c>
      <c r="D129" s="222" t="s">
        <v>269</v>
      </c>
      <c r="E129" s="223" t="s">
        <v>2089</v>
      </c>
      <c r="F129" s="224" t="s">
        <v>2090</v>
      </c>
      <c r="G129" s="225" t="s">
        <v>272</v>
      </c>
      <c r="H129" s="226">
        <v>85</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81</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2567</v>
      </c>
    </row>
    <row r="130" s="2" customFormat="1" ht="21.75" customHeight="1">
      <c r="A130" s="35"/>
      <c r="B130" s="36"/>
      <c r="C130" s="240" t="s">
        <v>283</v>
      </c>
      <c r="D130" s="240" t="s">
        <v>329</v>
      </c>
      <c r="E130" s="241" t="s">
        <v>2092</v>
      </c>
      <c r="F130" s="242" t="s">
        <v>2093</v>
      </c>
      <c r="G130" s="243" t="s">
        <v>272</v>
      </c>
      <c r="H130" s="244">
        <v>2</v>
      </c>
      <c r="I130" s="245"/>
      <c r="J130" s="246">
        <f>ROUND(I130*H130,2)</f>
        <v>0</v>
      </c>
      <c r="K130" s="242" t="s">
        <v>273</v>
      </c>
      <c r="L130" s="247"/>
      <c r="M130" s="248" t="s">
        <v>1</v>
      </c>
      <c r="N130" s="249"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83</v>
      </c>
      <c r="AT130" s="233" t="s">
        <v>329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2568</v>
      </c>
    </row>
    <row r="131" s="2" customFormat="1" ht="16.5" customHeight="1">
      <c r="A131" s="35"/>
      <c r="B131" s="36"/>
      <c r="C131" s="222" t="s">
        <v>274</v>
      </c>
      <c r="D131" s="222" t="s">
        <v>269</v>
      </c>
      <c r="E131" s="223" t="s">
        <v>2095</v>
      </c>
      <c r="F131" s="224" t="s">
        <v>2096</v>
      </c>
      <c r="G131" s="225" t="s">
        <v>272</v>
      </c>
      <c r="H131" s="226">
        <v>190</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81</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2569</v>
      </c>
    </row>
    <row r="132" s="2" customFormat="1" ht="16.5" customHeight="1">
      <c r="A132" s="35"/>
      <c r="B132" s="36"/>
      <c r="C132" s="222" t="s">
        <v>137</v>
      </c>
      <c r="D132" s="222" t="s">
        <v>269</v>
      </c>
      <c r="E132" s="223" t="s">
        <v>2098</v>
      </c>
      <c r="F132" s="224" t="s">
        <v>2099</v>
      </c>
      <c r="G132" s="225" t="s">
        <v>272</v>
      </c>
      <c r="H132" s="226">
        <v>2</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81</v>
      </c>
      <c r="AT132" s="233" t="s">
        <v>269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2570</v>
      </c>
    </row>
    <row r="133" s="2" customFormat="1" ht="16.5" customHeight="1">
      <c r="A133" s="35"/>
      <c r="B133" s="36"/>
      <c r="C133" s="222" t="s">
        <v>917</v>
      </c>
      <c r="D133" s="222" t="s">
        <v>269</v>
      </c>
      <c r="E133" s="223" t="s">
        <v>2101</v>
      </c>
      <c r="F133" s="224" t="s">
        <v>2102</v>
      </c>
      <c r="G133" s="225" t="s">
        <v>272</v>
      </c>
      <c r="H133" s="226">
        <v>2</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81</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2571</v>
      </c>
    </row>
    <row r="134" s="2" customFormat="1" ht="16.5" customHeight="1">
      <c r="A134" s="35"/>
      <c r="B134" s="36"/>
      <c r="C134" s="222" t="s">
        <v>286</v>
      </c>
      <c r="D134" s="222" t="s">
        <v>269</v>
      </c>
      <c r="E134" s="223" t="s">
        <v>2104</v>
      </c>
      <c r="F134" s="224" t="s">
        <v>2105</v>
      </c>
      <c r="G134" s="225" t="s">
        <v>272</v>
      </c>
      <c r="H134" s="226">
        <v>2</v>
      </c>
      <c r="I134" s="227"/>
      <c r="J134" s="228">
        <f>ROUND(I134*H134,2)</f>
        <v>0</v>
      </c>
      <c r="K134" s="224" t="s">
        <v>273</v>
      </c>
      <c r="L134" s="41"/>
      <c r="M134" s="229" t="s">
        <v>1</v>
      </c>
      <c r="N134" s="230"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81</v>
      </c>
      <c r="AT134" s="233" t="s">
        <v>269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2572</v>
      </c>
    </row>
    <row r="135" s="2" customFormat="1" ht="24.15" customHeight="1">
      <c r="A135" s="35"/>
      <c r="B135" s="36"/>
      <c r="C135" s="240" t="s">
        <v>299</v>
      </c>
      <c r="D135" s="240" t="s">
        <v>329</v>
      </c>
      <c r="E135" s="241" t="s">
        <v>2107</v>
      </c>
      <c r="F135" s="242" t="s">
        <v>2108</v>
      </c>
      <c r="G135" s="243" t="s">
        <v>272</v>
      </c>
      <c r="H135" s="244">
        <v>2</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2573</v>
      </c>
    </row>
    <row r="136" s="2" customFormat="1" ht="24.15" customHeight="1">
      <c r="A136" s="35"/>
      <c r="B136" s="36"/>
      <c r="C136" s="240" t="s">
        <v>290</v>
      </c>
      <c r="D136" s="240" t="s">
        <v>329</v>
      </c>
      <c r="E136" s="241" t="s">
        <v>2110</v>
      </c>
      <c r="F136" s="242" t="s">
        <v>2111</v>
      </c>
      <c r="G136" s="243" t="s">
        <v>272</v>
      </c>
      <c r="H136" s="244">
        <v>2</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2574</v>
      </c>
    </row>
    <row r="137" s="2" customFormat="1" ht="24.15" customHeight="1">
      <c r="A137" s="35"/>
      <c r="B137" s="36"/>
      <c r="C137" s="240" t="s">
        <v>309</v>
      </c>
      <c r="D137" s="240" t="s">
        <v>329</v>
      </c>
      <c r="E137" s="241" t="s">
        <v>2113</v>
      </c>
      <c r="F137" s="242" t="s">
        <v>2114</v>
      </c>
      <c r="G137" s="243" t="s">
        <v>272</v>
      </c>
      <c r="H137" s="244">
        <v>2</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2575</v>
      </c>
    </row>
    <row r="138" s="2" customFormat="1" ht="24.15" customHeight="1">
      <c r="A138" s="35"/>
      <c r="B138" s="36"/>
      <c r="C138" s="240" t="s">
        <v>335</v>
      </c>
      <c r="D138" s="240" t="s">
        <v>329</v>
      </c>
      <c r="E138" s="241" t="s">
        <v>2119</v>
      </c>
      <c r="F138" s="242" t="s">
        <v>2120</v>
      </c>
      <c r="G138" s="243" t="s">
        <v>272</v>
      </c>
      <c r="H138" s="244">
        <v>2</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2576</v>
      </c>
    </row>
    <row r="139" s="2" customFormat="1" ht="24.15" customHeight="1">
      <c r="A139" s="35"/>
      <c r="B139" s="36"/>
      <c r="C139" s="240" t="s">
        <v>8</v>
      </c>
      <c r="D139" s="240" t="s">
        <v>329</v>
      </c>
      <c r="E139" s="241" t="s">
        <v>2116</v>
      </c>
      <c r="F139" s="242" t="s">
        <v>2117</v>
      </c>
      <c r="G139" s="243" t="s">
        <v>272</v>
      </c>
      <c r="H139" s="244">
        <v>2</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2577</v>
      </c>
    </row>
    <row r="140" s="2" customFormat="1" ht="24.15" customHeight="1">
      <c r="A140" s="35"/>
      <c r="B140" s="36"/>
      <c r="C140" s="240" t="s">
        <v>316</v>
      </c>
      <c r="D140" s="240" t="s">
        <v>329</v>
      </c>
      <c r="E140" s="241" t="s">
        <v>2122</v>
      </c>
      <c r="F140" s="242" t="s">
        <v>2123</v>
      </c>
      <c r="G140" s="243" t="s">
        <v>272</v>
      </c>
      <c r="H140" s="244">
        <v>3</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329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2578</v>
      </c>
    </row>
    <row r="141" s="2" customFormat="1" ht="24.15" customHeight="1">
      <c r="A141" s="35"/>
      <c r="B141" s="36"/>
      <c r="C141" s="240" t="s">
        <v>421</v>
      </c>
      <c r="D141" s="240" t="s">
        <v>329</v>
      </c>
      <c r="E141" s="241" t="s">
        <v>2579</v>
      </c>
      <c r="F141" s="242" t="s">
        <v>2580</v>
      </c>
      <c r="G141" s="243" t="s">
        <v>272</v>
      </c>
      <c r="H141" s="244">
        <v>1</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329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2581</v>
      </c>
    </row>
    <row r="142" s="2" customFormat="1" ht="24.15" customHeight="1">
      <c r="A142" s="35"/>
      <c r="B142" s="36"/>
      <c r="C142" s="240" t="s">
        <v>337</v>
      </c>
      <c r="D142" s="240" t="s">
        <v>329</v>
      </c>
      <c r="E142" s="241" t="s">
        <v>2125</v>
      </c>
      <c r="F142" s="242" t="s">
        <v>2126</v>
      </c>
      <c r="G142" s="243" t="s">
        <v>272</v>
      </c>
      <c r="H142" s="244">
        <v>1</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329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2582</v>
      </c>
    </row>
    <row r="143" s="2" customFormat="1" ht="24.15" customHeight="1">
      <c r="A143" s="35"/>
      <c r="B143" s="36"/>
      <c r="C143" s="240" t="s">
        <v>918</v>
      </c>
      <c r="D143" s="240" t="s">
        <v>329</v>
      </c>
      <c r="E143" s="241" t="s">
        <v>2128</v>
      </c>
      <c r="F143" s="242" t="s">
        <v>2129</v>
      </c>
      <c r="G143" s="243" t="s">
        <v>272</v>
      </c>
      <c r="H143" s="244">
        <v>4</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2583</v>
      </c>
    </row>
    <row r="144" s="2" customFormat="1" ht="24.15" customHeight="1">
      <c r="A144" s="35"/>
      <c r="B144" s="36"/>
      <c r="C144" s="240" t="s">
        <v>321</v>
      </c>
      <c r="D144" s="240" t="s">
        <v>329</v>
      </c>
      <c r="E144" s="241" t="s">
        <v>2131</v>
      </c>
      <c r="F144" s="242" t="s">
        <v>2132</v>
      </c>
      <c r="G144" s="243" t="s">
        <v>272</v>
      </c>
      <c r="H144" s="244">
        <v>2</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329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2584</v>
      </c>
    </row>
    <row r="145" s="2" customFormat="1" ht="24.15" customHeight="1">
      <c r="A145" s="35"/>
      <c r="B145" s="36"/>
      <c r="C145" s="240" t="s">
        <v>297</v>
      </c>
      <c r="D145" s="240" t="s">
        <v>329</v>
      </c>
      <c r="E145" s="241" t="s">
        <v>2134</v>
      </c>
      <c r="F145" s="242" t="s">
        <v>2135</v>
      </c>
      <c r="G145" s="243" t="s">
        <v>272</v>
      </c>
      <c r="H145" s="244">
        <v>8</v>
      </c>
      <c r="I145" s="245"/>
      <c r="J145" s="246">
        <f>ROUND(I145*H145,2)</f>
        <v>0</v>
      </c>
      <c r="K145" s="242" t="s">
        <v>273</v>
      </c>
      <c r="L145" s="247"/>
      <c r="M145" s="248" t="s">
        <v>1</v>
      </c>
      <c r="N145" s="249"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83</v>
      </c>
      <c r="AT145" s="233" t="s">
        <v>329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2585</v>
      </c>
    </row>
    <row r="146" s="2" customFormat="1" ht="24.15" customHeight="1">
      <c r="A146" s="35"/>
      <c r="B146" s="36"/>
      <c r="C146" s="240" t="s">
        <v>328</v>
      </c>
      <c r="D146" s="240" t="s">
        <v>329</v>
      </c>
      <c r="E146" s="241" t="s">
        <v>2137</v>
      </c>
      <c r="F146" s="242" t="s">
        <v>2138</v>
      </c>
      <c r="G146" s="243" t="s">
        <v>272</v>
      </c>
      <c r="H146" s="244">
        <v>7</v>
      </c>
      <c r="I146" s="245"/>
      <c r="J146" s="246">
        <f>ROUND(I146*H146,2)</f>
        <v>0</v>
      </c>
      <c r="K146" s="242" t="s">
        <v>273</v>
      </c>
      <c r="L146" s="247"/>
      <c r="M146" s="248" t="s">
        <v>1</v>
      </c>
      <c r="N146" s="249"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83</v>
      </c>
      <c r="AT146" s="233" t="s">
        <v>329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2586</v>
      </c>
    </row>
    <row r="147" s="2" customFormat="1" ht="24.15" customHeight="1">
      <c r="A147" s="35"/>
      <c r="B147" s="36"/>
      <c r="C147" s="240" t="s">
        <v>334</v>
      </c>
      <c r="D147" s="240" t="s">
        <v>329</v>
      </c>
      <c r="E147" s="241" t="s">
        <v>2140</v>
      </c>
      <c r="F147" s="242" t="s">
        <v>2141</v>
      </c>
      <c r="G147" s="243" t="s">
        <v>272</v>
      </c>
      <c r="H147" s="244">
        <v>1</v>
      </c>
      <c r="I147" s="245"/>
      <c r="J147" s="246">
        <f>ROUND(I147*H147,2)</f>
        <v>0</v>
      </c>
      <c r="K147" s="242" t="s">
        <v>273</v>
      </c>
      <c r="L147" s="247"/>
      <c r="M147" s="248" t="s">
        <v>1</v>
      </c>
      <c r="N147" s="249"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83</v>
      </c>
      <c r="AT147" s="233" t="s">
        <v>329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2587</v>
      </c>
    </row>
    <row r="148" s="2" customFormat="1" ht="24.15" customHeight="1">
      <c r="A148" s="35"/>
      <c r="B148" s="36"/>
      <c r="C148" s="240" t="s">
        <v>307</v>
      </c>
      <c r="D148" s="240" t="s">
        <v>329</v>
      </c>
      <c r="E148" s="241" t="s">
        <v>2143</v>
      </c>
      <c r="F148" s="242" t="s">
        <v>2144</v>
      </c>
      <c r="G148" s="243" t="s">
        <v>272</v>
      </c>
      <c r="H148" s="244">
        <v>1</v>
      </c>
      <c r="I148" s="245"/>
      <c r="J148" s="246">
        <f>ROUND(I148*H148,2)</f>
        <v>0</v>
      </c>
      <c r="K148" s="242" t="s">
        <v>273</v>
      </c>
      <c r="L148" s="247"/>
      <c r="M148" s="248" t="s">
        <v>1</v>
      </c>
      <c r="N148" s="249"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83</v>
      </c>
      <c r="AT148" s="233" t="s">
        <v>329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2588</v>
      </c>
    </row>
    <row r="149" s="2" customFormat="1" ht="24.15" customHeight="1">
      <c r="A149" s="35"/>
      <c r="B149" s="36"/>
      <c r="C149" s="240" t="s">
        <v>7</v>
      </c>
      <c r="D149" s="240" t="s">
        <v>329</v>
      </c>
      <c r="E149" s="241" t="s">
        <v>2146</v>
      </c>
      <c r="F149" s="242" t="s">
        <v>2147</v>
      </c>
      <c r="G149" s="243" t="s">
        <v>272</v>
      </c>
      <c r="H149" s="244">
        <v>2</v>
      </c>
      <c r="I149" s="245"/>
      <c r="J149" s="246">
        <f>ROUND(I149*H149,2)</f>
        <v>0</v>
      </c>
      <c r="K149" s="242" t="s">
        <v>273</v>
      </c>
      <c r="L149" s="247"/>
      <c r="M149" s="248" t="s">
        <v>1</v>
      </c>
      <c r="N149" s="249"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83</v>
      </c>
      <c r="AT149" s="233" t="s">
        <v>329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2589</v>
      </c>
    </row>
    <row r="150" s="2" customFormat="1" ht="33" customHeight="1">
      <c r="A150" s="35"/>
      <c r="B150" s="36"/>
      <c r="C150" s="240" t="s">
        <v>310</v>
      </c>
      <c r="D150" s="240" t="s">
        <v>329</v>
      </c>
      <c r="E150" s="241" t="s">
        <v>2149</v>
      </c>
      <c r="F150" s="242" t="s">
        <v>2150</v>
      </c>
      <c r="G150" s="243" t="s">
        <v>272</v>
      </c>
      <c r="H150" s="244">
        <v>9</v>
      </c>
      <c r="I150" s="245"/>
      <c r="J150" s="246">
        <f>ROUND(I150*H150,2)</f>
        <v>0</v>
      </c>
      <c r="K150" s="242" t="s">
        <v>273</v>
      </c>
      <c r="L150" s="247"/>
      <c r="M150" s="248" t="s">
        <v>1</v>
      </c>
      <c r="N150" s="249"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83</v>
      </c>
      <c r="AT150" s="233" t="s">
        <v>329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2590</v>
      </c>
    </row>
    <row r="151" s="2" customFormat="1" ht="16.5" customHeight="1">
      <c r="A151" s="35"/>
      <c r="B151" s="36"/>
      <c r="C151" s="222" t="s">
        <v>83</v>
      </c>
      <c r="D151" s="222" t="s">
        <v>269</v>
      </c>
      <c r="E151" s="223" t="s">
        <v>2152</v>
      </c>
      <c r="F151" s="224" t="s">
        <v>2153</v>
      </c>
      <c r="G151" s="225" t="s">
        <v>272</v>
      </c>
      <c r="H151" s="226">
        <v>4</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81</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2591</v>
      </c>
    </row>
    <row r="152" s="2" customFormat="1" ht="16.5" customHeight="1">
      <c r="A152" s="35"/>
      <c r="B152" s="36"/>
      <c r="C152" s="222" t="s">
        <v>81</v>
      </c>
      <c r="D152" s="222" t="s">
        <v>269</v>
      </c>
      <c r="E152" s="223" t="s">
        <v>2155</v>
      </c>
      <c r="F152" s="224" t="s">
        <v>2156</v>
      </c>
      <c r="G152" s="225" t="s">
        <v>272</v>
      </c>
      <c r="H152" s="226">
        <v>4</v>
      </c>
      <c r="I152" s="227"/>
      <c r="J152" s="228">
        <f>ROUND(I152*H152,2)</f>
        <v>0</v>
      </c>
      <c r="K152" s="224" t="s">
        <v>273</v>
      </c>
      <c r="L152" s="41"/>
      <c r="M152" s="229" t="s">
        <v>1</v>
      </c>
      <c r="N152" s="230"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81</v>
      </c>
      <c r="AT152" s="233" t="s">
        <v>269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2592</v>
      </c>
    </row>
    <row r="153" s="2" customFormat="1" ht="24.15" customHeight="1">
      <c r="A153" s="35"/>
      <c r="B153" s="36"/>
      <c r="C153" s="222" t="s">
        <v>347</v>
      </c>
      <c r="D153" s="222" t="s">
        <v>269</v>
      </c>
      <c r="E153" s="223" t="s">
        <v>2158</v>
      </c>
      <c r="F153" s="224" t="s">
        <v>2159</v>
      </c>
      <c r="G153" s="225" t="s">
        <v>272</v>
      </c>
      <c r="H153" s="226">
        <v>9</v>
      </c>
      <c r="I153" s="227"/>
      <c r="J153" s="228">
        <f>ROUND(I153*H153,2)</f>
        <v>0</v>
      </c>
      <c r="K153" s="224" t="s">
        <v>273</v>
      </c>
      <c r="L153" s="41"/>
      <c r="M153" s="229" t="s">
        <v>1</v>
      </c>
      <c r="N153" s="230"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81</v>
      </c>
      <c r="AT153" s="233" t="s">
        <v>269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2593</v>
      </c>
    </row>
    <row r="154" s="2" customFormat="1" ht="24.15" customHeight="1">
      <c r="A154" s="35"/>
      <c r="B154" s="36"/>
      <c r="C154" s="240" t="s">
        <v>314</v>
      </c>
      <c r="D154" s="240" t="s">
        <v>329</v>
      </c>
      <c r="E154" s="241" t="s">
        <v>2161</v>
      </c>
      <c r="F154" s="242" t="s">
        <v>2162</v>
      </c>
      <c r="G154" s="243" t="s">
        <v>272</v>
      </c>
      <c r="H154" s="244">
        <v>4</v>
      </c>
      <c r="I154" s="245"/>
      <c r="J154" s="246">
        <f>ROUND(I154*H154,2)</f>
        <v>0</v>
      </c>
      <c r="K154" s="242" t="s">
        <v>273</v>
      </c>
      <c r="L154" s="247"/>
      <c r="M154" s="248" t="s">
        <v>1</v>
      </c>
      <c r="N154" s="249"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83</v>
      </c>
      <c r="AT154" s="233" t="s">
        <v>329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2594</v>
      </c>
    </row>
    <row r="155" s="2" customFormat="1" ht="24.15" customHeight="1">
      <c r="A155" s="35"/>
      <c r="B155" s="36"/>
      <c r="C155" s="240" t="s">
        <v>356</v>
      </c>
      <c r="D155" s="240" t="s">
        <v>329</v>
      </c>
      <c r="E155" s="241" t="s">
        <v>2164</v>
      </c>
      <c r="F155" s="242" t="s">
        <v>2165</v>
      </c>
      <c r="G155" s="243" t="s">
        <v>272</v>
      </c>
      <c r="H155" s="244">
        <v>16</v>
      </c>
      <c r="I155" s="245"/>
      <c r="J155" s="246">
        <f>ROUND(I155*H155,2)</f>
        <v>0</v>
      </c>
      <c r="K155" s="242" t="s">
        <v>273</v>
      </c>
      <c r="L155" s="247"/>
      <c r="M155" s="248" t="s">
        <v>1</v>
      </c>
      <c r="N155" s="249"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83</v>
      </c>
      <c r="AT155" s="233" t="s">
        <v>329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2595</v>
      </c>
    </row>
    <row r="156" s="2" customFormat="1" ht="21.75" customHeight="1">
      <c r="A156" s="35"/>
      <c r="B156" s="36"/>
      <c r="C156" s="222" t="s">
        <v>319</v>
      </c>
      <c r="D156" s="222" t="s">
        <v>269</v>
      </c>
      <c r="E156" s="223" t="s">
        <v>2167</v>
      </c>
      <c r="F156" s="224" t="s">
        <v>2168</v>
      </c>
      <c r="G156" s="225" t="s">
        <v>272</v>
      </c>
      <c r="H156" s="226">
        <v>2</v>
      </c>
      <c r="I156" s="227"/>
      <c r="J156" s="228">
        <f>ROUND(I156*H156,2)</f>
        <v>0</v>
      </c>
      <c r="K156" s="224" t="s">
        <v>273</v>
      </c>
      <c r="L156" s="41"/>
      <c r="M156" s="229" t="s">
        <v>1</v>
      </c>
      <c r="N156" s="230" t="s">
        <v>38</v>
      </c>
      <c r="O156" s="88"/>
      <c r="P156" s="231">
        <f>O156*H156</f>
        <v>0</v>
      </c>
      <c r="Q156" s="231">
        <v>0</v>
      </c>
      <c r="R156" s="231">
        <f>Q156*H156</f>
        <v>0</v>
      </c>
      <c r="S156" s="231">
        <v>0</v>
      </c>
      <c r="T156" s="232">
        <f>S156*H156</f>
        <v>0</v>
      </c>
      <c r="U156" s="35"/>
      <c r="V156" s="35"/>
      <c r="W156" s="35"/>
      <c r="X156" s="35"/>
      <c r="Y156" s="35"/>
      <c r="Z156" s="35"/>
      <c r="AA156" s="35"/>
      <c r="AB156" s="35"/>
      <c r="AC156" s="35"/>
      <c r="AD156" s="35"/>
      <c r="AE156" s="35"/>
      <c r="AR156" s="233" t="s">
        <v>81</v>
      </c>
      <c r="AT156" s="233" t="s">
        <v>269</v>
      </c>
      <c r="AU156" s="233" t="s">
        <v>73</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81</v>
      </c>
      <c r="BM156" s="233" t="s">
        <v>2596</v>
      </c>
    </row>
    <row r="157" s="2" customFormat="1" ht="24.15" customHeight="1">
      <c r="A157" s="35"/>
      <c r="B157" s="36"/>
      <c r="C157" s="240" t="s">
        <v>365</v>
      </c>
      <c r="D157" s="240" t="s">
        <v>329</v>
      </c>
      <c r="E157" s="241" t="s">
        <v>2374</v>
      </c>
      <c r="F157" s="242" t="s">
        <v>2375</v>
      </c>
      <c r="G157" s="243" t="s">
        <v>272</v>
      </c>
      <c r="H157" s="244">
        <v>1</v>
      </c>
      <c r="I157" s="245"/>
      <c r="J157" s="246">
        <f>ROUND(I157*H157,2)</f>
        <v>0</v>
      </c>
      <c r="K157" s="242" t="s">
        <v>273</v>
      </c>
      <c r="L157" s="247"/>
      <c r="M157" s="248" t="s">
        <v>1</v>
      </c>
      <c r="N157" s="249" t="s">
        <v>38</v>
      </c>
      <c r="O157" s="88"/>
      <c r="P157" s="231">
        <f>O157*H157</f>
        <v>0</v>
      </c>
      <c r="Q157" s="231">
        <v>0</v>
      </c>
      <c r="R157" s="231">
        <f>Q157*H157</f>
        <v>0</v>
      </c>
      <c r="S157" s="231">
        <v>0</v>
      </c>
      <c r="T157" s="232">
        <f>S157*H157</f>
        <v>0</v>
      </c>
      <c r="U157" s="35"/>
      <c r="V157" s="35"/>
      <c r="W157" s="35"/>
      <c r="X157" s="35"/>
      <c r="Y157" s="35"/>
      <c r="Z157" s="35"/>
      <c r="AA157" s="35"/>
      <c r="AB157" s="35"/>
      <c r="AC157" s="35"/>
      <c r="AD157" s="35"/>
      <c r="AE157" s="35"/>
      <c r="AR157" s="233" t="s">
        <v>83</v>
      </c>
      <c r="AT157" s="233" t="s">
        <v>329</v>
      </c>
      <c r="AU157" s="233" t="s">
        <v>73</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81</v>
      </c>
      <c r="BM157" s="233" t="s">
        <v>2597</v>
      </c>
    </row>
    <row r="158" s="2" customFormat="1" ht="24.15" customHeight="1">
      <c r="A158" s="35"/>
      <c r="B158" s="36"/>
      <c r="C158" s="240" t="s">
        <v>370</v>
      </c>
      <c r="D158" s="240" t="s">
        <v>329</v>
      </c>
      <c r="E158" s="241" t="s">
        <v>2238</v>
      </c>
      <c r="F158" s="242" t="s">
        <v>2239</v>
      </c>
      <c r="G158" s="243" t="s">
        <v>272</v>
      </c>
      <c r="H158" s="244">
        <v>1</v>
      </c>
      <c r="I158" s="245"/>
      <c r="J158" s="246">
        <f>ROUND(I158*H158,2)</f>
        <v>0</v>
      </c>
      <c r="K158" s="242" t="s">
        <v>273</v>
      </c>
      <c r="L158" s="247"/>
      <c r="M158" s="248" t="s">
        <v>1</v>
      </c>
      <c r="N158" s="249" t="s">
        <v>38</v>
      </c>
      <c r="O158" s="88"/>
      <c r="P158" s="231">
        <f>O158*H158</f>
        <v>0</v>
      </c>
      <c r="Q158" s="231">
        <v>0</v>
      </c>
      <c r="R158" s="231">
        <f>Q158*H158</f>
        <v>0</v>
      </c>
      <c r="S158" s="231">
        <v>0</v>
      </c>
      <c r="T158" s="232">
        <f>S158*H158</f>
        <v>0</v>
      </c>
      <c r="U158" s="35"/>
      <c r="V158" s="35"/>
      <c r="W158" s="35"/>
      <c r="X158" s="35"/>
      <c r="Y158" s="35"/>
      <c r="Z158" s="35"/>
      <c r="AA158" s="35"/>
      <c r="AB158" s="35"/>
      <c r="AC158" s="35"/>
      <c r="AD158" s="35"/>
      <c r="AE158" s="35"/>
      <c r="AR158" s="233" t="s">
        <v>83</v>
      </c>
      <c r="AT158" s="233" t="s">
        <v>329</v>
      </c>
      <c r="AU158" s="233" t="s">
        <v>73</v>
      </c>
      <c r="AY158" s="14" t="s">
        <v>266</v>
      </c>
      <c r="BE158" s="234">
        <f>IF(N158="základní",J158,0)</f>
        <v>0</v>
      </c>
      <c r="BF158" s="234">
        <f>IF(N158="snížená",J158,0)</f>
        <v>0</v>
      </c>
      <c r="BG158" s="234">
        <f>IF(N158="zákl. přenesená",J158,0)</f>
        <v>0</v>
      </c>
      <c r="BH158" s="234">
        <f>IF(N158="sníž. přenesená",J158,0)</f>
        <v>0</v>
      </c>
      <c r="BI158" s="234">
        <f>IF(N158="nulová",J158,0)</f>
        <v>0</v>
      </c>
      <c r="BJ158" s="14" t="s">
        <v>81</v>
      </c>
      <c r="BK158" s="234">
        <f>ROUND(I158*H158,2)</f>
        <v>0</v>
      </c>
      <c r="BL158" s="14" t="s">
        <v>81</v>
      </c>
      <c r="BM158" s="233" t="s">
        <v>2598</v>
      </c>
    </row>
    <row r="159" s="2" customFormat="1" ht="37.8" customHeight="1">
      <c r="A159" s="35"/>
      <c r="B159" s="36"/>
      <c r="C159" s="222" t="s">
        <v>375</v>
      </c>
      <c r="D159" s="222" t="s">
        <v>269</v>
      </c>
      <c r="E159" s="223" t="s">
        <v>2170</v>
      </c>
      <c r="F159" s="224" t="s">
        <v>2171</v>
      </c>
      <c r="G159" s="225" t="s">
        <v>272</v>
      </c>
      <c r="H159" s="226">
        <v>4</v>
      </c>
      <c r="I159" s="227"/>
      <c r="J159" s="228">
        <f>ROUND(I159*H159,2)</f>
        <v>0</v>
      </c>
      <c r="K159" s="224" t="s">
        <v>273</v>
      </c>
      <c r="L159" s="41"/>
      <c r="M159" s="229" t="s">
        <v>1</v>
      </c>
      <c r="N159" s="230" t="s">
        <v>38</v>
      </c>
      <c r="O159" s="88"/>
      <c r="P159" s="231">
        <f>O159*H159</f>
        <v>0</v>
      </c>
      <c r="Q159" s="231">
        <v>0</v>
      </c>
      <c r="R159" s="231">
        <f>Q159*H159</f>
        <v>0</v>
      </c>
      <c r="S159" s="231">
        <v>0</v>
      </c>
      <c r="T159" s="232">
        <f>S159*H159</f>
        <v>0</v>
      </c>
      <c r="U159" s="35"/>
      <c r="V159" s="35"/>
      <c r="W159" s="35"/>
      <c r="X159" s="35"/>
      <c r="Y159" s="35"/>
      <c r="Z159" s="35"/>
      <c r="AA159" s="35"/>
      <c r="AB159" s="35"/>
      <c r="AC159" s="35"/>
      <c r="AD159" s="35"/>
      <c r="AE159" s="35"/>
      <c r="AR159" s="233" t="s">
        <v>81</v>
      </c>
      <c r="AT159" s="233" t="s">
        <v>269</v>
      </c>
      <c r="AU159" s="233" t="s">
        <v>73</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81</v>
      </c>
      <c r="BM159" s="233" t="s">
        <v>2599</v>
      </c>
    </row>
    <row r="160" s="2" customFormat="1" ht="24.15" customHeight="1">
      <c r="A160" s="35"/>
      <c r="B160" s="36"/>
      <c r="C160" s="222" t="s">
        <v>324</v>
      </c>
      <c r="D160" s="222" t="s">
        <v>269</v>
      </c>
      <c r="E160" s="223" t="s">
        <v>2173</v>
      </c>
      <c r="F160" s="224" t="s">
        <v>2174</v>
      </c>
      <c r="G160" s="225" t="s">
        <v>272</v>
      </c>
      <c r="H160" s="226">
        <v>1</v>
      </c>
      <c r="I160" s="227"/>
      <c r="J160" s="228">
        <f>ROUND(I160*H160,2)</f>
        <v>0</v>
      </c>
      <c r="K160" s="224" t="s">
        <v>273</v>
      </c>
      <c r="L160" s="41"/>
      <c r="M160" s="229" t="s">
        <v>1</v>
      </c>
      <c r="N160" s="230" t="s">
        <v>38</v>
      </c>
      <c r="O160" s="88"/>
      <c r="P160" s="231">
        <f>O160*H160</f>
        <v>0</v>
      </c>
      <c r="Q160" s="231">
        <v>0</v>
      </c>
      <c r="R160" s="231">
        <f>Q160*H160</f>
        <v>0</v>
      </c>
      <c r="S160" s="231">
        <v>0</v>
      </c>
      <c r="T160" s="232">
        <f>S160*H160</f>
        <v>0</v>
      </c>
      <c r="U160" s="35"/>
      <c r="V160" s="35"/>
      <c r="W160" s="35"/>
      <c r="X160" s="35"/>
      <c r="Y160" s="35"/>
      <c r="Z160" s="35"/>
      <c r="AA160" s="35"/>
      <c r="AB160" s="35"/>
      <c r="AC160" s="35"/>
      <c r="AD160" s="35"/>
      <c r="AE160" s="35"/>
      <c r="AR160" s="233" t="s">
        <v>81</v>
      </c>
      <c r="AT160" s="233" t="s">
        <v>269</v>
      </c>
      <c r="AU160" s="233" t="s">
        <v>73</v>
      </c>
      <c r="AY160" s="14" t="s">
        <v>266</v>
      </c>
      <c r="BE160" s="234">
        <f>IF(N160="základní",J160,0)</f>
        <v>0</v>
      </c>
      <c r="BF160" s="234">
        <f>IF(N160="snížená",J160,0)</f>
        <v>0</v>
      </c>
      <c r="BG160" s="234">
        <f>IF(N160="zákl. přenesená",J160,0)</f>
        <v>0</v>
      </c>
      <c r="BH160" s="234">
        <f>IF(N160="sníž. přenesená",J160,0)</f>
        <v>0</v>
      </c>
      <c r="BI160" s="234">
        <f>IF(N160="nulová",J160,0)</f>
        <v>0</v>
      </c>
      <c r="BJ160" s="14" t="s">
        <v>81</v>
      </c>
      <c r="BK160" s="234">
        <f>ROUND(I160*H160,2)</f>
        <v>0</v>
      </c>
      <c r="BL160" s="14" t="s">
        <v>81</v>
      </c>
      <c r="BM160" s="233" t="s">
        <v>2600</v>
      </c>
    </row>
    <row r="161" s="2" customFormat="1" ht="37.8" customHeight="1">
      <c r="A161" s="35"/>
      <c r="B161" s="36"/>
      <c r="C161" s="222" t="s">
        <v>384</v>
      </c>
      <c r="D161" s="222" t="s">
        <v>269</v>
      </c>
      <c r="E161" s="223" t="s">
        <v>2176</v>
      </c>
      <c r="F161" s="224" t="s">
        <v>2177</v>
      </c>
      <c r="G161" s="225" t="s">
        <v>272</v>
      </c>
      <c r="H161" s="226">
        <v>5</v>
      </c>
      <c r="I161" s="227"/>
      <c r="J161" s="228">
        <f>ROUND(I161*H161,2)</f>
        <v>0</v>
      </c>
      <c r="K161" s="224" t="s">
        <v>273</v>
      </c>
      <c r="L161" s="41"/>
      <c r="M161" s="229" t="s">
        <v>1</v>
      </c>
      <c r="N161" s="230" t="s">
        <v>38</v>
      </c>
      <c r="O161" s="88"/>
      <c r="P161" s="231">
        <f>O161*H161</f>
        <v>0</v>
      </c>
      <c r="Q161" s="231">
        <v>0</v>
      </c>
      <c r="R161" s="231">
        <f>Q161*H161</f>
        <v>0</v>
      </c>
      <c r="S161" s="231">
        <v>0</v>
      </c>
      <c r="T161" s="232">
        <f>S161*H161</f>
        <v>0</v>
      </c>
      <c r="U161" s="35"/>
      <c r="V161" s="35"/>
      <c r="W161" s="35"/>
      <c r="X161" s="35"/>
      <c r="Y161" s="35"/>
      <c r="Z161" s="35"/>
      <c r="AA161" s="35"/>
      <c r="AB161" s="35"/>
      <c r="AC161" s="35"/>
      <c r="AD161" s="35"/>
      <c r="AE161" s="35"/>
      <c r="AR161" s="233" t="s">
        <v>81</v>
      </c>
      <c r="AT161" s="233" t="s">
        <v>269</v>
      </c>
      <c r="AU161" s="233" t="s">
        <v>73</v>
      </c>
      <c r="AY161" s="14" t="s">
        <v>266</v>
      </c>
      <c r="BE161" s="234">
        <f>IF(N161="základní",J161,0)</f>
        <v>0</v>
      </c>
      <c r="BF161" s="234">
        <f>IF(N161="snížená",J161,0)</f>
        <v>0</v>
      </c>
      <c r="BG161" s="234">
        <f>IF(N161="zákl. přenesená",J161,0)</f>
        <v>0</v>
      </c>
      <c r="BH161" s="234">
        <f>IF(N161="sníž. přenesená",J161,0)</f>
        <v>0</v>
      </c>
      <c r="BI161" s="234">
        <f>IF(N161="nulová",J161,0)</f>
        <v>0</v>
      </c>
      <c r="BJ161" s="14" t="s">
        <v>81</v>
      </c>
      <c r="BK161" s="234">
        <f>ROUND(I161*H161,2)</f>
        <v>0</v>
      </c>
      <c r="BL161" s="14" t="s">
        <v>81</v>
      </c>
      <c r="BM161" s="233" t="s">
        <v>2601</v>
      </c>
    </row>
    <row r="162" s="2" customFormat="1" ht="24.15" customHeight="1">
      <c r="A162" s="35"/>
      <c r="B162" s="36"/>
      <c r="C162" s="222" t="s">
        <v>327</v>
      </c>
      <c r="D162" s="222" t="s">
        <v>269</v>
      </c>
      <c r="E162" s="223" t="s">
        <v>2179</v>
      </c>
      <c r="F162" s="224" t="s">
        <v>2180</v>
      </c>
      <c r="G162" s="225" t="s">
        <v>272</v>
      </c>
      <c r="H162" s="226">
        <v>2</v>
      </c>
      <c r="I162" s="227"/>
      <c r="J162" s="228">
        <f>ROUND(I162*H162,2)</f>
        <v>0</v>
      </c>
      <c r="K162" s="224" t="s">
        <v>273</v>
      </c>
      <c r="L162" s="41"/>
      <c r="M162" s="229" t="s">
        <v>1</v>
      </c>
      <c r="N162" s="230" t="s">
        <v>38</v>
      </c>
      <c r="O162" s="88"/>
      <c r="P162" s="231">
        <f>O162*H162</f>
        <v>0</v>
      </c>
      <c r="Q162" s="231">
        <v>0</v>
      </c>
      <c r="R162" s="231">
        <f>Q162*H162</f>
        <v>0</v>
      </c>
      <c r="S162" s="231">
        <v>0</v>
      </c>
      <c r="T162" s="232">
        <f>S162*H162</f>
        <v>0</v>
      </c>
      <c r="U162" s="35"/>
      <c r="V162" s="35"/>
      <c r="W162" s="35"/>
      <c r="X162" s="35"/>
      <c r="Y162" s="35"/>
      <c r="Z162" s="35"/>
      <c r="AA162" s="35"/>
      <c r="AB162" s="35"/>
      <c r="AC162" s="35"/>
      <c r="AD162" s="35"/>
      <c r="AE162" s="35"/>
      <c r="AR162" s="233" t="s">
        <v>81</v>
      </c>
      <c r="AT162" s="233" t="s">
        <v>269</v>
      </c>
      <c r="AU162" s="233" t="s">
        <v>73</v>
      </c>
      <c r="AY162" s="14" t="s">
        <v>266</v>
      </c>
      <c r="BE162" s="234">
        <f>IF(N162="základní",J162,0)</f>
        <v>0</v>
      </c>
      <c r="BF162" s="234">
        <f>IF(N162="snížená",J162,0)</f>
        <v>0</v>
      </c>
      <c r="BG162" s="234">
        <f>IF(N162="zákl. přenesená",J162,0)</f>
        <v>0</v>
      </c>
      <c r="BH162" s="234">
        <f>IF(N162="sníž. přenesená",J162,0)</f>
        <v>0</v>
      </c>
      <c r="BI162" s="234">
        <f>IF(N162="nulová",J162,0)</f>
        <v>0</v>
      </c>
      <c r="BJ162" s="14" t="s">
        <v>81</v>
      </c>
      <c r="BK162" s="234">
        <f>ROUND(I162*H162,2)</f>
        <v>0</v>
      </c>
      <c r="BL162" s="14" t="s">
        <v>81</v>
      </c>
      <c r="BM162" s="233" t="s">
        <v>2602</v>
      </c>
    </row>
    <row r="163" s="2" customFormat="1" ht="24.15" customHeight="1">
      <c r="A163" s="35"/>
      <c r="B163" s="36"/>
      <c r="C163" s="222" t="s">
        <v>393</v>
      </c>
      <c r="D163" s="222" t="s">
        <v>269</v>
      </c>
      <c r="E163" s="223" t="s">
        <v>2182</v>
      </c>
      <c r="F163" s="224" t="s">
        <v>2183</v>
      </c>
      <c r="G163" s="225" t="s">
        <v>272</v>
      </c>
      <c r="H163" s="226">
        <v>1</v>
      </c>
      <c r="I163" s="227"/>
      <c r="J163" s="228">
        <f>ROUND(I163*H163,2)</f>
        <v>0</v>
      </c>
      <c r="K163" s="224" t="s">
        <v>273</v>
      </c>
      <c r="L163" s="41"/>
      <c r="M163" s="229" t="s">
        <v>1</v>
      </c>
      <c r="N163" s="230" t="s">
        <v>38</v>
      </c>
      <c r="O163" s="88"/>
      <c r="P163" s="231">
        <f>O163*H163</f>
        <v>0</v>
      </c>
      <c r="Q163" s="231">
        <v>0</v>
      </c>
      <c r="R163" s="231">
        <f>Q163*H163</f>
        <v>0</v>
      </c>
      <c r="S163" s="231">
        <v>0</v>
      </c>
      <c r="T163" s="232">
        <f>S163*H163</f>
        <v>0</v>
      </c>
      <c r="U163" s="35"/>
      <c r="V163" s="35"/>
      <c r="W163" s="35"/>
      <c r="X163" s="35"/>
      <c r="Y163" s="35"/>
      <c r="Z163" s="35"/>
      <c r="AA163" s="35"/>
      <c r="AB163" s="35"/>
      <c r="AC163" s="35"/>
      <c r="AD163" s="35"/>
      <c r="AE163" s="35"/>
      <c r="AR163" s="233" t="s">
        <v>81</v>
      </c>
      <c r="AT163" s="233" t="s">
        <v>269</v>
      </c>
      <c r="AU163" s="233" t="s">
        <v>73</v>
      </c>
      <c r="AY163" s="14" t="s">
        <v>266</v>
      </c>
      <c r="BE163" s="234">
        <f>IF(N163="základní",J163,0)</f>
        <v>0</v>
      </c>
      <c r="BF163" s="234">
        <f>IF(N163="snížená",J163,0)</f>
        <v>0</v>
      </c>
      <c r="BG163" s="234">
        <f>IF(N163="zákl. přenesená",J163,0)</f>
        <v>0</v>
      </c>
      <c r="BH163" s="234">
        <f>IF(N163="sníž. přenesená",J163,0)</f>
        <v>0</v>
      </c>
      <c r="BI163" s="234">
        <f>IF(N163="nulová",J163,0)</f>
        <v>0</v>
      </c>
      <c r="BJ163" s="14" t="s">
        <v>81</v>
      </c>
      <c r="BK163" s="234">
        <f>ROUND(I163*H163,2)</f>
        <v>0</v>
      </c>
      <c r="BL163" s="14" t="s">
        <v>81</v>
      </c>
      <c r="BM163" s="233" t="s">
        <v>2603</v>
      </c>
    </row>
    <row r="164" s="2" customFormat="1" ht="16.5" customHeight="1">
      <c r="A164" s="35"/>
      <c r="B164" s="36"/>
      <c r="C164" s="222" t="s">
        <v>332</v>
      </c>
      <c r="D164" s="222" t="s">
        <v>269</v>
      </c>
      <c r="E164" s="223" t="s">
        <v>2185</v>
      </c>
      <c r="F164" s="224" t="s">
        <v>2186</v>
      </c>
      <c r="G164" s="225" t="s">
        <v>272</v>
      </c>
      <c r="H164" s="226">
        <v>2</v>
      </c>
      <c r="I164" s="227"/>
      <c r="J164" s="228">
        <f>ROUND(I164*H164,2)</f>
        <v>0</v>
      </c>
      <c r="K164" s="224" t="s">
        <v>273</v>
      </c>
      <c r="L164" s="41"/>
      <c r="M164" s="259" t="s">
        <v>1</v>
      </c>
      <c r="N164" s="260" t="s">
        <v>38</v>
      </c>
      <c r="O164" s="256"/>
      <c r="P164" s="261">
        <f>O164*H164</f>
        <v>0</v>
      </c>
      <c r="Q164" s="261">
        <v>0</v>
      </c>
      <c r="R164" s="261">
        <f>Q164*H164</f>
        <v>0</v>
      </c>
      <c r="S164" s="261">
        <v>0</v>
      </c>
      <c r="T164" s="262">
        <f>S164*H164</f>
        <v>0</v>
      </c>
      <c r="U164" s="35"/>
      <c r="V164" s="35"/>
      <c r="W164" s="35"/>
      <c r="X164" s="35"/>
      <c r="Y164" s="35"/>
      <c r="Z164" s="35"/>
      <c r="AA164" s="35"/>
      <c r="AB164" s="35"/>
      <c r="AC164" s="35"/>
      <c r="AD164" s="35"/>
      <c r="AE164" s="35"/>
      <c r="AR164" s="233" t="s">
        <v>81</v>
      </c>
      <c r="AT164" s="233" t="s">
        <v>269</v>
      </c>
      <c r="AU164" s="233" t="s">
        <v>73</v>
      </c>
      <c r="AY164" s="14" t="s">
        <v>266</v>
      </c>
      <c r="BE164" s="234">
        <f>IF(N164="základní",J164,0)</f>
        <v>0</v>
      </c>
      <c r="BF164" s="234">
        <f>IF(N164="snížená",J164,0)</f>
        <v>0</v>
      </c>
      <c r="BG164" s="234">
        <f>IF(N164="zákl. přenesená",J164,0)</f>
        <v>0</v>
      </c>
      <c r="BH164" s="234">
        <f>IF(N164="sníž. přenesená",J164,0)</f>
        <v>0</v>
      </c>
      <c r="BI164" s="234">
        <f>IF(N164="nulová",J164,0)</f>
        <v>0</v>
      </c>
      <c r="BJ164" s="14" t="s">
        <v>81</v>
      </c>
      <c r="BK164" s="234">
        <f>ROUND(I164*H164,2)</f>
        <v>0</v>
      </c>
      <c r="BL164" s="14" t="s">
        <v>81</v>
      </c>
      <c r="BM164" s="233" t="s">
        <v>2604</v>
      </c>
    </row>
    <row r="165" s="2" customFormat="1" ht="6.96" customHeight="1">
      <c r="A165" s="35"/>
      <c r="B165" s="63"/>
      <c r="C165" s="64"/>
      <c r="D165" s="64"/>
      <c r="E165" s="64"/>
      <c r="F165" s="64"/>
      <c r="G165" s="64"/>
      <c r="H165" s="64"/>
      <c r="I165" s="64"/>
      <c r="J165" s="64"/>
      <c r="K165" s="64"/>
      <c r="L165" s="41"/>
      <c r="M165" s="35"/>
      <c r="O165" s="35"/>
      <c r="P165" s="35"/>
      <c r="Q165" s="35"/>
      <c r="R165" s="35"/>
      <c r="S165" s="35"/>
      <c r="T165" s="35"/>
      <c r="U165" s="35"/>
      <c r="V165" s="35"/>
      <c r="W165" s="35"/>
      <c r="X165" s="35"/>
      <c r="Y165" s="35"/>
      <c r="Z165" s="35"/>
      <c r="AA165" s="35"/>
      <c r="AB165" s="35"/>
      <c r="AC165" s="35"/>
      <c r="AD165" s="35"/>
      <c r="AE165" s="35"/>
    </row>
  </sheetData>
  <sheetProtection sheet="1" autoFilter="0" formatColumns="0" formatRows="0" objects="1" scenarios="1" spinCount="100000" saltValue="ZS2oAsRagLVS4boVu1mlnfQ/4yID65zR/GTg0XomJhvj9UmLAqfqMQXO+62gZWAP++HoP9l/QsO/ZcsKqC4tpQ==" hashValue="YWTPqnkgKhchPWE979vWmyGeU+2uLalac5jGJfnsiHAYhQQ+e7I6gyKxShso3kQQfJCJ2nPLhcTO3YdbqSc/cQ==" algorithmName="SHA-512" password="CC35"/>
  <autoFilter ref="C123:K164"/>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198</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2527</v>
      </c>
      <c r="F9" s="1"/>
      <c r="G9" s="1"/>
      <c r="H9" s="1"/>
      <c r="L9" s="17"/>
    </row>
    <row r="10" s="1" customFormat="1" ht="12" customHeight="1">
      <c r="B10" s="17"/>
      <c r="D10" s="148" t="s">
        <v>1615</v>
      </c>
      <c r="L10" s="17"/>
    </row>
    <row r="11" s="2" customFormat="1" ht="16.5" customHeight="1">
      <c r="A11" s="35"/>
      <c r="B11" s="41"/>
      <c r="C11" s="35"/>
      <c r="D11" s="35"/>
      <c r="E11" s="160" t="s">
        <v>2605</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1964</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2189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2529</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1967</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ROUND((SUM(BE125:BE143)),  2)</f>
        <v>0</v>
      </c>
      <c r="G37" s="35"/>
      <c r="H37" s="35"/>
      <c r="I37" s="162">
        <v>0.20999999999999999</v>
      </c>
      <c r="J37" s="161">
        <f>ROUND(((SUM(BE125:BE143))*I37),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ROUND((SUM(BF125:BF143)),  2)</f>
        <v>0</v>
      </c>
      <c r="G38" s="35"/>
      <c r="H38" s="35"/>
      <c r="I38" s="162">
        <v>0.12</v>
      </c>
      <c r="J38" s="161">
        <f>ROUND(((SUM(BF125:BF143))*I38),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ROUND((SUM(BG125:BG143)),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ROUND((SUM(BH125:BH143)),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ROUND((SUM(BI125:BI143)),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2527</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2605</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1964</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TÚ  Uhersko - Moravany</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246</v>
      </c>
    </row>
    <row r="101" s="9" customFormat="1" ht="24.96" customHeight="1">
      <c r="A101" s="9"/>
      <c r="B101" s="186"/>
      <c r="C101" s="187"/>
      <c r="D101" s="188" t="s">
        <v>1970</v>
      </c>
      <c r="E101" s="189"/>
      <c r="F101" s="189"/>
      <c r="G101" s="189"/>
      <c r="H101" s="189"/>
      <c r="I101" s="189"/>
      <c r="J101" s="190">
        <f>J140</f>
        <v>0</v>
      </c>
      <c r="K101" s="187"/>
      <c r="L101" s="191"/>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251</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Choceň (včetně) – Pardubice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240</v>
      </c>
      <c r="D112" s="19"/>
      <c r="E112" s="19"/>
      <c r="F112" s="19"/>
      <c r="G112" s="19"/>
      <c r="H112" s="19"/>
      <c r="I112" s="19"/>
      <c r="J112" s="19"/>
      <c r="K112" s="19"/>
      <c r="L112" s="17"/>
    </row>
    <row r="113" s="1" customFormat="1" ht="16.5" customHeight="1">
      <c r="B113" s="18"/>
      <c r="C113" s="19"/>
      <c r="D113" s="19"/>
      <c r="E113" s="181" t="s">
        <v>2527</v>
      </c>
      <c r="F113" s="19"/>
      <c r="G113" s="19"/>
      <c r="H113" s="19"/>
      <c r="I113" s="19"/>
      <c r="J113" s="19"/>
      <c r="K113" s="19"/>
      <c r="L113" s="17"/>
    </row>
    <row r="114" s="1" customFormat="1" ht="12" customHeight="1">
      <c r="B114" s="18"/>
      <c r="C114" s="29" t="s">
        <v>1615</v>
      </c>
      <c r="D114" s="19"/>
      <c r="E114" s="19"/>
      <c r="F114" s="19"/>
      <c r="G114" s="19"/>
      <c r="H114" s="19"/>
      <c r="I114" s="19"/>
      <c r="J114" s="19"/>
      <c r="K114" s="19"/>
      <c r="L114" s="17"/>
    </row>
    <row r="115" s="2" customFormat="1" ht="16.5" customHeight="1">
      <c r="A115" s="35"/>
      <c r="B115" s="36"/>
      <c r="C115" s="37"/>
      <c r="D115" s="37"/>
      <c r="E115" s="263" t="s">
        <v>2605</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1964</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UOŽI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TÚ  Uhersko - Moravany</v>
      </c>
      <c r="G119" s="37"/>
      <c r="H119" s="37"/>
      <c r="I119" s="29" t="s">
        <v>22</v>
      </c>
      <c r="J119" s="76" t="str">
        <f>IF(J16="","",J16)</f>
        <v>9. 1. 2025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 xml:space="preserve"> </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Slezák Jiří</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7"/>
      <c r="B124" s="198"/>
      <c r="C124" s="199" t="s">
        <v>252</v>
      </c>
      <c r="D124" s="200" t="s">
        <v>58</v>
      </c>
      <c r="E124" s="200" t="s">
        <v>54</v>
      </c>
      <c r="F124" s="200" t="s">
        <v>55</v>
      </c>
      <c r="G124" s="200" t="s">
        <v>253</v>
      </c>
      <c r="H124" s="200" t="s">
        <v>254</v>
      </c>
      <c r="I124" s="200" t="s">
        <v>255</v>
      </c>
      <c r="J124" s="200" t="s">
        <v>244</v>
      </c>
      <c r="K124" s="201" t="s">
        <v>256</v>
      </c>
      <c r="L124" s="202"/>
      <c r="M124" s="97" t="s">
        <v>1</v>
      </c>
      <c r="N124" s="98" t="s">
        <v>37</v>
      </c>
      <c r="O124" s="98" t="s">
        <v>257</v>
      </c>
      <c r="P124" s="98" t="s">
        <v>258</v>
      </c>
      <c r="Q124" s="98" t="s">
        <v>259</v>
      </c>
      <c r="R124" s="98" t="s">
        <v>260</v>
      </c>
      <c r="S124" s="98" t="s">
        <v>261</v>
      </c>
      <c r="T124" s="99" t="s">
        <v>262</v>
      </c>
      <c r="U124" s="197"/>
      <c r="V124" s="197"/>
      <c r="W124" s="197"/>
      <c r="X124" s="197"/>
      <c r="Y124" s="197"/>
      <c r="Z124" s="197"/>
      <c r="AA124" s="197"/>
      <c r="AB124" s="197"/>
      <c r="AC124" s="197"/>
      <c r="AD124" s="197"/>
      <c r="AE124" s="197"/>
    </row>
    <row r="125" s="2" customFormat="1" ht="22.8" customHeight="1">
      <c r="A125" s="35"/>
      <c r="B125" s="36"/>
      <c r="C125" s="104" t="s">
        <v>263</v>
      </c>
      <c r="D125" s="37"/>
      <c r="E125" s="37"/>
      <c r="F125" s="37"/>
      <c r="G125" s="37"/>
      <c r="H125" s="37"/>
      <c r="I125" s="37"/>
      <c r="J125" s="203">
        <f>BK125</f>
        <v>0</v>
      </c>
      <c r="K125" s="37"/>
      <c r="L125" s="41"/>
      <c r="M125" s="100"/>
      <c r="N125" s="204"/>
      <c r="O125" s="101"/>
      <c r="P125" s="205">
        <f>P126+SUM(P127:P140)</f>
        <v>0</v>
      </c>
      <c r="Q125" s="101"/>
      <c r="R125" s="205">
        <f>R126+SUM(R127:R140)</f>
        <v>0</v>
      </c>
      <c r="S125" s="101"/>
      <c r="T125" s="206">
        <f>T126+SUM(T127:T140)</f>
        <v>0</v>
      </c>
      <c r="U125" s="35"/>
      <c r="V125" s="35"/>
      <c r="W125" s="35"/>
      <c r="X125" s="35"/>
      <c r="Y125" s="35"/>
      <c r="Z125" s="35"/>
      <c r="AA125" s="35"/>
      <c r="AB125" s="35"/>
      <c r="AC125" s="35"/>
      <c r="AD125" s="35"/>
      <c r="AE125" s="35"/>
      <c r="AT125" s="14" t="s">
        <v>72</v>
      </c>
      <c r="AU125" s="14" t="s">
        <v>246</v>
      </c>
      <c r="BK125" s="207">
        <f>BK126+SUM(BK127:BK140)</f>
        <v>0</v>
      </c>
    </row>
    <row r="126" s="2" customFormat="1" ht="24.15" customHeight="1">
      <c r="A126" s="35"/>
      <c r="B126" s="36"/>
      <c r="C126" s="240" t="s">
        <v>81</v>
      </c>
      <c r="D126" s="240" t="s">
        <v>329</v>
      </c>
      <c r="E126" s="241" t="s">
        <v>2110</v>
      </c>
      <c r="F126" s="242" t="s">
        <v>2111</v>
      </c>
      <c r="G126" s="243" t="s">
        <v>272</v>
      </c>
      <c r="H126" s="244">
        <v>1</v>
      </c>
      <c r="I126" s="245"/>
      <c r="J126" s="246">
        <f>ROUND(I126*H126,2)</f>
        <v>0</v>
      </c>
      <c r="K126" s="242" t="s">
        <v>273</v>
      </c>
      <c r="L126" s="247"/>
      <c r="M126" s="248" t="s">
        <v>1</v>
      </c>
      <c r="N126" s="249"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83</v>
      </c>
      <c r="AT126" s="233" t="s">
        <v>329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2606</v>
      </c>
    </row>
    <row r="127" s="2" customFormat="1" ht="24.15" customHeight="1">
      <c r="A127" s="35"/>
      <c r="B127" s="36"/>
      <c r="C127" s="240" t="s">
        <v>83</v>
      </c>
      <c r="D127" s="240" t="s">
        <v>329</v>
      </c>
      <c r="E127" s="241" t="s">
        <v>2113</v>
      </c>
      <c r="F127" s="242" t="s">
        <v>2114</v>
      </c>
      <c r="G127" s="243" t="s">
        <v>272</v>
      </c>
      <c r="H127" s="244">
        <v>1</v>
      </c>
      <c r="I127" s="245"/>
      <c r="J127" s="246">
        <f>ROUND(I127*H127,2)</f>
        <v>0</v>
      </c>
      <c r="K127" s="242" t="s">
        <v>273</v>
      </c>
      <c r="L127" s="247"/>
      <c r="M127" s="248" t="s">
        <v>1</v>
      </c>
      <c r="N127" s="249"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83</v>
      </c>
      <c r="AT127" s="233" t="s">
        <v>329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2607</v>
      </c>
    </row>
    <row r="128" s="2" customFormat="1" ht="24.15" customHeight="1">
      <c r="A128" s="35"/>
      <c r="B128" s="36"/>
      <c r="C128" s="240" t="s">
        <v>137</v>
      </c>
      <c r="D128" s="240" t="s">
        <v>329</v>
      </c>
      <c r="E128" s="241" t="s">
        <v>2107</v>
      </c>
      <c r="F128" s="242" t="s">
        <v>2108</v>
      </c>
      <c r="G128" s="243" t="s">
        <v>272</v>
      </c>
      <c r="H128" s="244">
        <v>4</v>
      </c>
      <c r="I128" s="245"/>
      <c r="J128" s="246">
        <f>ROUND(I128*H128,2)</f>
        <v>0</v>
      </c>
      <c r="K128" s="242" t="s">
        <v>273</v>
      </c>
      <c r="L128" s="247"/>
      <c r="M128" s="248" t="s">
        <v>1</v>
      </c>
      <c r="N128" s="249"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83</v>
      </c>
      <c r="AT128" s="233" t="s">
        <v>329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2608</v>
      </c>
    </row>
    <row r="129" s="2" customFormat="1" ht="24.15" customHeight="1">
      <c r="A129" s="35"/>
      <c r="B129" s="36"/>
      <c r="C129" s="240" t="s">
        <v>274</v>
      </c>
      <c r="D129" s="240" t="s">
        <v>329</v>
      </c>
      <c r="E129" s="241" t="s">
        <v>2119</v>
      </c>
      <c r="F129" s="242" t="s">
        <v>2120</v>
      </c>
      <c r="G129" s="243" t="s">
        <v>272</v>
      </c>
      <c r="H129" s="244">
        <v>1</v>
      </c>
      <c r="I129" s="245"/>
      <c r="J129" s="246">
        <f>ROUND(I129*H129,2)</f>
        <v>0</v>
      </c>
      <c r="K129" s="242" t="s">
        <v>273</v>
      </c>
      <c r="L129" s="247"/>
      <c r="M129" s="248" t="s">
        <v>1</v>
      </c>
      <c r="N129" s="249"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83</v>
      </c>
      <c r="AT129" s="233" t="s">
        <v>329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2609</v>
      </c>
    </row>
    <row r="130" s="2" customFormat="1" ht="24.15" customHeight="1">
      <c r="A130" s="35"/>
      <c r="B130" s="36"/>
      <c r="C130" s="240" t="s">
        <v>267</v>
      </c>
      <c r="D130" s="240" t="s">
        <v>329</v>
      </c>
      <c r="E130" s="241" t="s">
        <v>2116</v>
      </c>
      <c r="F130" s="242" t="s">
        <v>2117</v>
      </c>
      <c r="G130" s="243" t="s">
        <v>272</v>
      </c>
      <c r="H130" s="244">
        <v>1</v>
      </c>
      <c r="I130" s="245"/>
      <c r="J130" s="246">
        <f>ROUND(I130*H130,2)</f>
        <v>0</v>
      </c>
      <c r="K130" s="242" t="s">
        <v>273</v>
      </c>
      <c r="L130" s="247"/>
      <c r="M130" s="248" t="s">
        <v>1</v>
      </c>
      <c r="N130" s="249"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83</v>
      </c>
      <c r="AT130" s="233" t="s">
        <v>329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2610</v>
      </c>
    </row>
    <row r="131" s="2" customFormat="1" ht="24.15" customHeight="1">
      <c r="A131" s="35"/>
      <c r="B131" s="36"/>
      <c r="C131" s="240" t="s">
        <v>283</v>
      </c>
      <c r="D131" s="240" t="s">
        <v>329</v>
      </c>
      <c r="E131" s="241" t="s">
        <v>2122</v>
      </c>
      <c r="F131" s="242" t="s">
        <v>2123</v>
      </c>
      <c r="G131" s="243" t="s">
        <v>272</v>
      </c>
      <c r="H131" s="244">
        <v>1</v>
      </c>
      <c r="I131" s="245"/>
      <c r="J131" s="246">
        <f>ROUND(I131*H131,2)</f>
        <v>0</v>
      </c>
      <c r="K131" s="242" t="s">
        <v>273</v>
      </c>
      <c r="L131" s="247"/>
      <c r="M131" s="248" t="s">
        <v>1</v>
      </c>
      <c r="N131" s="249"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83</v>
      </c>
      <c r="AT131" s="233" t="s">
        <v>329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2611</v>
      </c>
    </row>
    <row r="132" s="2" customFormat="1" ht="24.15" customHeight="1">
      <c r="A132" s="35"/>
      <c r="B132" s="36"/>
      <c r="C132" s="240" t="s">
        <v>316</v>
      </c>
      <c r="D132" s="240" t="s">
        <v>329</v>
      </c>
      <c r="E132" s="241" t="s">
        <v>2579</v>
      </c>
      <c r="F132" s="242" t="s">
        <v>2580</v>
      </c>
      <c r="G132" s="243" t="s">
        <v>272</v>
      </c>
      <c r="H132" s="244">
        <v>1</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83</v>
      </c>
      <c r="AT132" s="233" t="s">
        <v>329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2612</v>
      </c>
    </row>
    <row r="133" s="2" customFormat="1" ht="24.15" customHeight="1">
      <c r="A133" s="35"/>
      <c r="B133" s="36"/>
      <c r="C133" s="240" t="s">
        <v>917</v>
      </c>
      <c r="D133" s="240" t="s">
        <v>329</v>
      </c>
      <c r="E133" s="241" t="s">
        <v>2238</v>
      </c>
      <c r="F133" s="242" t="s">
        <v>2239</v>
      </c>
      <c r="G133" s="243" t="s">
        <v>272</v>
      </c>
      <c r="H133" s="244">
        <v>2</v>
      </c>
      <c r="I133" s="245"/>
      <c r="J133" s="246">
        <f>ROUND(I133*H133,2)</f>
        <v>0</v>
      </c>
      <c r="K133" s="242" t="s">
        <v>273</v>
      </c>
      <c r="L133" s="247"/>
      <c r="M133" s="248" t="s">
        <v>1</v>
      </c>
      <c r="N133" s="249"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83</v>
      </c>
      <c r="AT133" s="233" t="s">
        <v>329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2613</v>
      </c>
    </row>
    <row r="134" s="2" customFormat="1" ht="24.15" customHeight="1">
      <c r="A134" s="35"/>
      <c r="B134" s="36"/>
      <c r="C134" s="240" t="s">
        <v>286</v>
      </c>
      <c r="D134" s="240" t="s">
        <v>329</v>
      </c>
      <c r="E134" s="241" t="s">
        <v>2128</v>
      </c>
      <c r="F134" s="242" t="s">
        <v>2129</v>
      </c>
      <c r="G134" s="243" t="s">
        <v>272</v>
      </c>
      <c r="H134" s="244">
        <v>2</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329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2614</v>
      </c>
    </row>
    <row r="135" s="2" customFormat="1" ht="24.15" customHeight="1">
      <c r="A135" s="35"/>
      <c r="B135" s="36"/>
      <c r="C135" s="240" t="s">
        <v>299</v>
      </c>
      <c r="D135" s="240" t="s">
        <v>329</v>
      </c>
      <c r="E135" s="241" t="s">
        <v>2131</v>
      </c>
      <c r="F135" s="242" t="s">
        <v>2132</v>
      </c>
      <c r="G135" s="243" t="s">
        <v>272</v>
      </c>
      <c r="H135" s="244">
        <v>2</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2615</v>
      </c>
    </row>
    <row r="136" s="2" customFormat="1" ht="24.15" customHeight="1">
      <c r="A136" s="35"/>
      <c r="B136" s="36"/>
      <c r="C136" s="240" t="s">
        <v>290</v>
      </c>
      <c r="D136" s="240" t="s">
        <v>329</v>
      </c>
      <c r="E136" s="241" t="s">
        <v>2134</v>
      </c>
      <c r="F136" s="242" t="s">
        <v>2135</v>
      </c>
      <c r="G136" s="243" t="s">
        <v>272</v>
      </c>
      <c r="H136" s="244">
        <v>3</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2616</v>
      </c>
    </row>
    <row r="137" s="2" customFormat="1" ht="33" customHeight="1">
      <c r="A137" s="35"/>
      <c r="B137" s="36"/>
      <c r="C137" s="240" t="s">
        <v>918</v>
      </c>
      <c r="D137" s="240" t="s">
        <v>329</v>
      </c>
      <c r="E137" s="241" t="s">
        <v>2149</v>
      </c>
      <c r="F137" s="242" t="s">
        <v>2150</v>
      </c>
      <c r="G137" s="243" t="s">
        <v>272</v>
      </c>
      <c r="H137" s="244">
        <v>4</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2617</v>
      </c>
    </row>
    <row r="138" s="2" customFormat="1" ht="24.15" customHeight="1">
      <c r="A138" s="35"/>
      <c r="B138" s="36"/>
      <c r="C138" s="240" t="s">
        <v>309</v>
      </c>
      <c r="D138" s="240" t="s">
        <v>329</v>
      </c>
      <c r="E138" s="241" t="s">
        <v>2137</v>
      </c>
      <c r="F138" s="242" t="s">
        <v>2138</v>
      </c>
      <c r="G138" s="243" t="s">
        <v>272</v>
      </c>
      <c r="H138" s="244">
        <v>4</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2618</v>
      </c>
    </row>
    <row r="139" s="2" customFormat="1" ht="24.15" customHeight="1">
      <c r="A139" s="35"/>
      <c r="B139" s="36"/>
      <c r="C139" s="240" t="s">
        <v>8</v>
      </c>
      <c r="D139" s="240" t="s">
        <v>329</v>
      </c>
      <c r="E139" s="241" t="s">
        <v>2146</v>
      </c>
      <c r="F139" s="242" t="s">
        <v>2147</v>
      </c>
      <c r="G139" s="243" t="s">
        <v>272</v>
      </c>
      <c r="H139" s="244">
        <v>2</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2619</v>
      </c>
    </row>
    <row r="140" s="12" customFormat="1" ht="25.92" customHeight="1">
      <c r="A140" s="12"/>
      <c r="B140" s="208"/>
      <c r="C140" s="209"/>
      <c r="D140" s="210" t="s">
        <v>72</v>
      </c>
      <c r="E140" s="211" t="s">
        <v>1991</v>
      </c>
      <c r="F140" s="211" t="s">
        <v>1992</v>
      </c>
      <c r="G140" s="209"/>
      <c r="H140" s="209"/>
      <c r="I140" s="212"/>
      <c r="J140" s="213">
        <f>BK140</f>
        <v>0</v>
      </c>
      <c r="K140" s="209"/>
      <c r="L140" s="214"/>
      <c r="M140" s="215"/>
      <c r="N140" s="216"/>
      <c r="O140" s="216"/>
      <c r="P140" s="217">
        <f>SUM(P141:P143)</f>
        <v>0</v>
      </c>
      <c r="Q140" s="216"/>
      <c r="R140" s="217">
        <f>SUM(R141:R143)</f>
        <v>0</v>
      </c>
      <c r="S140" s="216"/>
      <c r="T140" s="218">
        <f>SUM(T141:T143)</f>
        <v>0</v>
      </c>
      <c r="U140" s="12"/>
      <c r="V140" s="12"/>
      <c r="W140" s="12"/>
      <c r="X140" s="12"/>
      <c r="Y140" s="12"/>
      <c r="Z140" s="12"/>
      <c r="AA140" s="12"/>
      <c r="AB140" s="12"/>
      <c r="AC140" s="12"/>
      <c r="AD140" s="12"/>
      <c r="AE140" s="12"/>
      <c r="AR140" s="219" t="s">
        <v>274</v>
      </c>
      <c r="AT140" s="220" t="s">
        <v>72</v>
      </c>
      <c r="AU140" s="220" t="s">
        <v>73</v>
      </c>
      <c r="AY140" s="219" t="s">
        <v>266</v>
      </c>
      <c r="BK140" s="221">
        <f>SUM(BK141:BK143)</f>
        <v>0</v>
      </c>
    </row>
    <row r="141" s="2" customFormat="1" ht="24.15" customHeight="1">
      <c r="A141" s="35"/>
      <c r="B141" s="36"/>
      <c r="C141" s="222" t="s">
        <v>328</v>
      </c>
      <c r="D141" s="222" t="s">
        <v>269</v>
      </c>
      <c r="E141" s="223" t="s">
        <v>2158</v>
      </c>
      <c r="F141" s="224" t="s">
        <v>2159</v>
      </c>
      <c r="G141" s="225" t="s">
        <v>272</v>
      </c>
      <c r="H141" s="226">
        <v>4</v>
      </c>
      <c r="I141" s="227"/>
      <c r="J141" s="228">
        <f>ROUND(I141*H141,2)</f>
        <v>0</v>
      </c>
      <c r="K141" s="224" t="s">
        <v>273</v>
      </c>
      <c r="L141" s="41"/>
      <c r="M141" s="229" t="s">
        <v>1</v>
      </c>
      <c r="N141" s="230"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81</v>
      </c>
      <c r="AT141" s="233" t="s">
        <v>269</v>
      </c>
      <c r="AU141" s="233" t="s">
        <v>81</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2620</v>
      </c>
    </row>
    <row r="142" s="2" customFormat="1" ht="21.75" customHeight="1">
      <c r="A142" s="35"/>
      <c r="B142" s="36"/>
      <c r="C142" s="222" t="s">
        <v>321</v>
      </c>
      <c r="D142" s="222" t="s">
        <v>269</v>
      </c>
      <c r="E142" s="223" t="s">
        <v>2167</v>
      </c>
      <c r="F142" s="224" t="s">
        <v>2168</v>
      </c>
      <c r="G142" s="225" t="s">
        <v>272</v>
      </c>
      <c r="H142" s="226">
        <v>1</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81</v>
      </c>
      <c r="AT142" s="233" t="s">
        <v>269</v>
      </c>
      <c r="AU142" s="233" t="s">
        <v>81</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2621</v>
      </c>
    </row>
    <row r="143" s="2" customFormat="1" ht="24.15" customHeight="1">
      <c r="A143" s="35"/>
      <c r="B143" s="36"/>
      <c r="C143" s="222" t="s">
        <v>297</v>
      </c>
      <c r="D143" s="222" t="s">
        <v>269</v>
      </c>
      <c r="E143" s="223" t="s">
        <v>2249</v>
      </c>
      <c r="F143" s="224" t="s">
        <v>2250</v>
      </c>
      <c r="G143" s="225" t="s">
        <v>272</v>
      </c>
      <c r="H143" s="226">
        <v>1</v>
      </c>
      <c r="I143" s="227"/>
      <c r="J143" s="228">
        <f>ROUND(I143*H143,2)</f>
        <v>0</v>
      </c>
      <c r="K143" s="224" t="s">
        <v>273</v>
      </c>
      <c r="L143" s="41"/>
      <c r="M143" s="259" t="s">
        <v>1</v>
      </c>
      <c r="N143" s="260" t="s">
        <v>38</v>
      </c>
      <c r="O143" s="256"/>
      <c r="P143" s="261">
        <f>O143*H143</f>
        <v>0</v>
      </c>
      <c r="Q143" s="261">
        <v>0</v>
      </c>
      <c r="R143" s="261">
        <f>Q143*H143</f>
        <v>0</v>
      </c>
      <c r="S143" s="261">
        <v>0</v>
      </c>
      <c r="T143" s="262">
        <f>S143*H143</f>
        <v>0</v>
      </c>
      <c r="U143" s="35"/>
      <c r="V143" s="35"/>
      <c r="W143" s="35"/>
      <c r="X143" s="35"/>
      <c r="Y143" s="35"/>
      <c r="Z143" s="35"/>
      <c r="AA143" s="35"/>
      <c r="AB143" s="35"/>
      <c r="AC143" s="35"/>
      <c r="AD143" s="35"/>
      <c r="AE143" s="35"/>
      <c r="AR143" s="233" t="s">
        <v>81</v>
      </c>
      <c r="AT143" s="233" t="s">
        <v>269</v>
      </c>
      <c r="AU143" s="233" t="s">
        <v>81</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2622</v>
      </c>
    </row>
    <row r="144" s="2" customFormat="1" ht="6.96" customHeight="1">
      <c r="A144" s="35"/>
      <c r="B144" s="63"/>
      <c r="C144" s="64"/>
      <c r="D144" s="64"/>
      <c r="E144" s="64"/>
      <c r="F144" s="64"/>
      <c r="G144" s="64"/>
      <c r="H144" s="64"/>
      <c r="I144" s="64"/>
      <c r="J144" s="64"/>
      <c r="K144" s="64"/>
      <c r="L144" s="41"/>
      <c r="M144" s="35"/>
      <c r="O144" s="35"/>
      <c r="P144" s="35"/>
      <c r="Q144" s="35"/>
      <c r="R144" s="35"/>
      <c r="S144" s="35"/>
      <c r="T144" s="35"/>
      <c r="U144" s="35"/>
      <c r="V144" s="35"/>
      <c r="W144" s="35"/>
      <c r="X144" s="35"/>
      <c r="Y144" s="35"/>
      <c r="Z144" s="35"/>
      <c r="AA144" s="35"/>
      <c r="AB144" s="35"/>
      <c r="AC144" s="35"/>
      <c r="AD144" s="35"/>
      <c r="AE144" s="35"/>
    </row>
  </sheetData>
  <sheetProtection sheet="1" autoFilter="0" formatColumns="0" formatRows="0" objects="1" scenarios="1" spinCount="100000" saltValue="luMDMUjIb1qYUVKeGiIRCx0KgCuNKjcwjnmJJWmi8mc2JoR7kIr3Tg/DdryiY7Z2wf0UdGo1UITS9ClfOBDv6w==" hashValue="EpeeNNCTUlx1J8EKrQUGjwz85y5Tm+CyKI5+hBPT/QEI3MkiIziuZXUgypai7RPpDQVKX1i114tUxWH7cChE/Q==" algorithmName="SHA-512" password="CC35"/>
  <autoFilter ref="C124:K143"/>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201</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2527</v>
      </c>
      <c r="F9" s="1"/>
      <c r="G9" s="1"/>
      <c r="H9" s="1"/>
      <c r="L9" s="17"/>
    </row>
    <row r="10" s="1" customFormat="1" ht="12" customHeight="1">
      <c r="B10" s="17"/>
      <c r="D10" s="148" t="s">
        <v>1615</v>
      </c>
      <c r="L10" s="17"/>
    </row>
    <row r="11" s="2" customFormat="1" ht="16.5" customHeight="1">
      <c r="A11" s="35"/>
      <c r="B11" s="41"/>
      <c r="C11" s="35"/>
      <c r="D11" s="35"/>
      <c r="E11" s="160" t="s">
        <v>2623</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1964</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2189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2529</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1967</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ROUND((SUM(BE125:BE143)),  2)</f>
        <v>0</v>
      </c>
      <c r="G37" s="35"/>
      <c r="H37" s="35"/>
      <c r="I37" s="162">
        <v>0.20999999999999999</v>
      </c>
      <c r="J37" s="161">
        <f>ROUND(((SUM(BE125:BE143))*I37),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ROUND((SUM(BF125:BF143)),  2)</f>
        <v>0</v>
      </c>
      <c r="G38" s="35"/>
      <c r="H38" s="35"/>
      <c r="I38" s="162">
        <v>0.12</v>
      </c>
      <c r="J38" s="161">
        <f>ROUND(((SUM(BF125:BF143))*I38),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ROUND((SUM(BG125:BG143)),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ROUND((SUM(BH125:BH143)),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ROUND((SUM(BI125:BI143)),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2527</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2623</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1964</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TÚ  Uhersko - Moravany</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246</v>
      </c>
    </row>
    <row r="101" s="9" customFormat="1" ht="24.96" customHeight="1">
      <c r="A101" s="9"/>
      <c r="B101" s="186"/>
      <c r="C101" s="187"/>
      <c r="D101" s="188" t="s">
        <v>1970</v>
      </c>
      <c r="E101" s="189"/>
      <c r="F101" s="189"/>
      <c r="G101" s="189"/>
      <c r="H101" s="189"/>
      <c r="I101" s="189"/>
      <c r="J101" s="190">
        <f>J140</f>
        <v>0</v>
      </c>
      <c r="K101" s="187"/>
      <c r="L101" s="191"/>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251</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Choceň (včetně) – Pardubice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240</v>
      </c>
      <c r="D112" s="19"/>
      <c r="E112" s="19"/>
      <c r="F112" s="19"/>
      <c r="G112" s="19"/>
      <c r="H112" s="19"/>
      <c r="I112" s="19"/>
      <c r="J112" s="19"/>
      <c r="K112" s="19"/>
      <c r="L112" s="17"/>
    </row>
    <row r="113" s="1" customFormat="1" ht="16.5" customHeight="1">
      <c r="B113" s="18"/>
      <c r="C113" s="19"/>
      <c r="D113" s="19"/>
      <c r="E113" s="181" t="s">
        <v>2527</v>
      </c>
      <c r="F113" s="19"/>
      <c r="G113" s="19"/>
      <c r="H113" s="19"/>
      <c r="I113" s="19"/>
      <c r="J113" s="19"/>
      <c r="K113" s="19"/>
      <c r="L113" s="17"/>
    </row>
    <row r="114" s="1" customFormat="1" ht="12" customHeight="1">
      <c r="B114" s="18"/>
      <c r="C114" s="29" t="s">
        <v>1615</v>
      </c>
      <c r="D114" s="19"/>
      <c r="E114" s="19"/>
      <c r="F114" s="19"/>
      <c r="G114" s="19"/>
      <c r="H114" s="19"/>
      <c r="I114" s="19"/>
      <c r="J114" s="19"/>
      <c r="K114" s="19"/>
      <c r="L114" s="17"/>
    </row>
    <row r="115" s="2" customFormat="1" ht="16.5" customHeight="1">
      <c r="A115" s="35"/>
      <c r="B115" s="36"/>
      <c r="C115" s="37"/>
      <c r="D115" s="37"/>
      <c r="E115" s="263" t="s">
        <v>2623</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1964</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UOŽI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TÚ  Uhersko - Moravany</v>
      </c>
      <c r="G119" s="37"/>
      <c r="H119" s="37"/>
      <c r="I119" s="29" t="s">
        <v>22</v>
      </c>
      <c r="J119" s="76" t="str">
        <f>IF(J16="","",J16)</f>
        <v>9. 1. 2025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 xml:space="preserve"> </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Slezák Jiří</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7"/>
      <c r="B124" s="198"/>
      <c r="C124" s="199" t="s">
        <v>252</v>
      </c>
      <c r="D124" s="200" t="s">
        <v>58</v>
      </c>
      <c r="E124" s="200" t="s">
        <v>54</v>
      </c>
      <c r="F124" s="200" t="s">
        <v>55</v>
      </c>
      <c r="G124" s="200" t="s">
        <v>253</v>
      </c>
      <c r="H124" s="200" t="s">
        <v>254</v>
      </c>
      <c r="I124" s="200" t="s">
        <v>255</v>
      </c>
      <c r="J124" s="200" t="s">
        <v>244</v>
      </c>
      <c r="K124" s="201" t="s">
        <v>256</v>
      </c>
      <c r="L124" s="202"/>
      <c r="M124" s="97" t="s">
        <v>1</v>
      </c>
      <c r="N124" s="98" t="s">
        <v>37</v>
      </c>
      <c r="O124" s="98" t="s">
        <v>257</v>
      </c>
      <c r="P124" s="98" t="s">
        <v>258</v>
      </c>
      <c r="Q124" s="98" t="s">
        <v>259</v>
      </c>
      <c r="R124" s="98" t="s">
        <v>260</v>
      </c>
      <c r="S124" s="98" t="s">
        <v>261</v>
      </c>
      <c r="T124" s="99" t="s">
        <v>262</v>
      </c>
      <c r="U124" s="197"/>
      <c r="V124" s="197"/>
      <c r="W124" s="197"/>
      <c r="X124" s="197"/>
      <c r="Y124" s="197"/>
      <c r="Z124" s="197"/>
      <c r="AA124" s="197"/>
      <c r="AB124" s="197"/>
      <c r="AC124" s="197"/>
      <c r="AD124" s="197"/>
      <c r="AE124" s="197"/>
    </row>
    <row r="125" s="2" customFormat="1" ht="22.8" customHeight="1">
      <c r="A125" s="35"/>
      <c r="B125" s="36"/>
      <c r="C125" s="104" t="s">
        <v>263</v>
      </c>
      <c r="D125" s="37"/>
      <c r="E125" s="37"/>
      <c r="F125" s="37"/>
      <c r="G125" s="37"/>
      <c r="H125" s="37"/>
      <c r="I125" s="37"/>
      <c r="J125" s="203">
        <f>BK125</f>
        <v>0</v>
      </c>
      <c r="K125" s="37"/>
      <c r="L125" s="41"/>
      <c r="M125" s="100"/>
      <c r="N125" s="204"/>
      <c r="O125" s="101"/>
      <c r="P125" s="205">
        <f>P126+SUM(P127:P140)</f>
        <v>0</v>
      </c>
      <c r="Q125" s="101"/>
      <c r="R125" s="205">
        <f>R126+SUM(R127:R140)</f>
        <v>0</v>
      </c>
      <c r="S125" s="101"/>
      <c r="T125" s="206">
        <f>T126+SUM(T127:T140)</f>
        <v>0</v>
      </c>
      <c r="U125" s="35"/>
      <c r="V125" s="35"/>
      <c r="W125" s="35"/>
      <c r="X125" s="35"/>
      <c r="Y125" s="35"/>
      <c r="Z125" s="35"/>
      <c r="AA125" s="35"/>
      <c r="AB125" s="35"/>
      <c r="AC125" s="35"/>
      <c r="AD125" s="35"/>
      <c r="AE125" s="35"/>
      <c r="AT125" s="14" t="s">
        <v>72</v>
      </c>
      <c r="AU125" s="14" t="s">
        <v>246</v>
      </c>
      <c r="BK125" s="207">
        <f>BK126+SUM(BK127:BK140)</f>
        <v>0</v>
      </c>
    </row>
    <row r="126" s="2" customFormat="1" ht="24.15" customHeight="1">
      <c r="A126" s="35"/>
      <c r="B126" s="36"/>
      <c r="C126" s="240" t="s">
        <v>81</v>
      </c>
      <c r="D126" s="240" t="s">
        <v>329</v>
      </c>
      <c r="E126" s="241" t="s">
        <v>2110</v>
      </c>
      <c r="F126" s="242" t="s">
        <v>2111</v>
      </c>
      <c r="G126" s="243" t="s">
        <v>272</v>
      </c>
      <c r="H126" s="244">
        <v>1</v>
      </c>
      <c r="I126" s="245"/>
      <c r="J126" s="246">
        <f>ROUND(I126*H126,2)</f>
        <v>0</v>
      </c>
      <c r="K126" s="242" t="s">
        <v>273</v>
      </c>
      <c r="L126" s="247"/>
      <c r="M126" s="248" t="s">
        <v>1</v>
      </c>
      <c r="N126" s="249"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83</v>
      </c>
      <c r="AT126" s="233" t="s">
        <v>329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2624</v>
      </c>
    </row>
    <row r="127" s="2" customFormat="1" ht="24.15" customHeight="1">
      <c r="A127" s="35"/>
      <c r="B127" s="36"/>
      <c r="C127" s="240" t="s">
        <v>83</v>
      </c>
      <c r="D127" s="240" t="s">
        <v>329</v>
      </c>
      <c r="E127" s="241" t="s">
        <v>2113</v>
      </c>
      <c r="F127" s="242" t="s">
        <v>2114</v>
      </c>
      <c r="G127" s="243" t="s">
        <v>272</v>
      </c>
      <c r="H127" s="244">
        <v>1</v>
      </c>
      <c r="I127" s="245"/>
      <c r="J127" s="246">
        <f>ROUND(I127*H127,2)</f>
        <v>0</v>
      </c>
      <c r="K127" s="242" t="s">
        <v>273</v>
      </c>
      <c r="L127" s="247"/>
      <c r="M127" s="248" t="s">
        <v>1</v>
      </c>
      <c r="N127" s="249"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83</v>
      </c>
      <c r="AT127" s="233" t="s">
        <v>329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2625</v>
      </c>
    </row>
    <row r="128" s="2" customFormat="1" ht="24.15" customHeight="1">
      <c r="A128" s="35"/>
      <c r="B128" s="36"/>
      <c r="C128" s="240" t="s">
        <v>137</v>
      </c>
      <c r="D128" s="240" t="s">
        <v>329</v>
      </c>
      <c r="E128" s="241" t="s">
        <v>2107</v>
      </c>
      <c r="F128" s="242" t="s">
        <v>2108</v>
      </c>
      <c r="G128" s="243" t="s">
        <v>272</v>
      </c>
      <c r="H128" s="244">
        <v>4</v>
      </c>
      <c r="I128" s="245"/>
      <c r="J128" s="246">
        <f>ROUND(I128*H128,2)</f>
        <v>0</v>
      </c>
      <c r="K128" s="242" t="s">
        <v>273</v>
      </c>
      <c r="L128" s="247"/>
      <c r="M128" s="248" t="s">
        <v>1</v>
      </c>
      <c r="N128" s="249"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83</v>
      </c>
      <c r="AT128" s="233" t="s">
        <v>329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2626</v>
      </c>
    </row>
    <row r="129" s="2" customFormat="1" ht="24.15" customHeight="1">
      <c r="A129" s="35"/>
      <c r="B129" s="36"/>
      <c r="C129" s="240" t="s">
        <v>274</v>
      </c>
      <c r="D129" s="240" t="s">
        <v>329</v>
      </c>
      <c r="E129" s="241" t="s">
        <v>2119</v>
      </c>
      <c r="F129" s="242" t="s">
        <v>2120</v>
      </c>
      <c r="G129" s="243" t="s">
        <v>272</v>
      </c>
      <c r="H129" s="244">
        <v>1</v>
      </c>
      <c r="I129" s="245"/>
      <c r="J129" s="246">
        <f>ROUND(I129*H129,2)</f>
        <v>0</v>
      </c>
      <c r="K129" s="242" t="s">
        <v>273</v>
      </c>
      <c r="L129" s="247"/>
      <c r="M129" s="248" t="s">
        <v>1</v>
      </c>
      <c r="N129" s="249"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83</v>
      </c>
      <c r="AT129" s="233" t="s">
        <v>329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2627</v>
      </c>
    </row>
    <row r="130" s="2" customFormat="1" ht="24.15" customHeight="1">
      <c r="A130" s="35"/>
      <c r="B130" s="36"/>
      <c r="C130" s="240" t="s">
        <v>267</v>
      </c>
      <c r="D130" s="240" t="s">
        <v>329</v>
      </c>
      <c r="E130" s="241" t="s">
        <v>2116</v>
      </c>
      <c r="F130" s="242" t="s">
        <v>2117</v>
      </c>
      <c r="G130" s="243" t="s">
        <v>272</v>
      </c>
      <c r="H130" s="244">
        <v>1</v>
      </c>
      <c r="I130" s="245"/>
      <c r="J130" s="246">
        <f>ROUND(I130*H130,2)</f>
        <v>0</v>
      </c>
      <c r="K130" s="242" t="s">
        <v>273</v>
      </c>
      <c r="L130" s="247"/>
      <c r="M130" s="248" t="s">
        <v>1</v>
      </c>
      <c r="N130" s="249"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83</v>
      </c>
      <c r="AT130" s="233" t="s">
        <v>329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2628</v>
      </c>
    </row>
    <row r="131" s="2" customFormat="1" ht="24.15" customHeight="1">
      <c r="A131" s="35"/>
      <c r="B131" s="36"/>
      <c r="C131" s="240" t="s">
        <v>283</v>
      </c>
      <c r="D131" s="240" t="s">
        <v>329</v>
      </c>
      <c r="E131" s="241" t="s">
        <v>2122</v>
      </c>
      <c r="F131" s="242" t="s">
        <v>2123</v>
      </c>
      <c r="G131" s="243" t="s">
        <v>272</v>
      </c>
      <c r="H131" s="244">
        <v>1</v>
      </c>
      <c r="I131" s="245"/>
      <c r="J131" s="246">
        <f>ROUND(I131*H131,2)</f>
        <v>0</v>
      </c>
      <c r="K131" s="242" t="s">
        <v>273</v>
      </c>
      <c r="L131" s="247"/>
      <c r="M131" s="248" t="s">
        <v>1</v>
      </c>
      <c r="N131" s="249"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83</v>
      </c>
      <c r="AT131" s="233" t="s">
        <v>329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2629</v>
      </c>
    </row>
    <row r="132" s="2" customFormat="1" ht="24.15" customHeight="1">
      <c r="A132" s="35"/>
      <c r="B132" s="36"/>
      <c r="C132" s="240" t="s">
        <v>917</v>
      </c>
      <c r="D132" s="240" t="s">
        <v>329</v>
      </c>
      <c r="E132" s="241" t="s">
        <v>2579</v>
      </c>
      <c r="F132" s="242" t="s">
        <v>2580</v>
      </c>
      <c r="G132" s="243" t="s">
        <v>272</v>
      </c>
      <c r="H132" s="244">
        <v>1</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83</v>
      </c>
      <c r="AT132" s="233" t="s">
        <v>329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2630</v>
      </c>
    </row>
    <row r="133" s="2" customFormat="1" ht="24.15" customHeight="1">
      <c r="A133" s="35"/>
      <c r="B133" s="36"/>
      <c r="C133" s="240" t="s">
        <v>286</v>
      </c>
      <c r="D133" s="240" t="s">
        <v>329</v>
      </c>
      <c r="E133" s="241" t="s">
        <v>2238</v>
      </c>
      <c r="F133" s="242" t="s">
        <v>2239</v>
      </c>
      <c r="G133" s="243" t="s">
        <v>272</v>
      </c>
      <c r="H133" s="244">
        <v>2</v>
      </c>
      <c r="I133" s="245"/>
      <c r="J133" s="246">
        <f>ROUND(I133*H133,2)</f>
        <v>0</v>
      </c>
      <c r="K133" s="242" t="s">
        <v>273</v>
      </c>
      <c r="L133" s="247"/>
      <c r="M133" s="248" t="s">
        <v>1</v>
      </c>
      <c r="N133" s="249"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83</v>
      </c>
      <c r="AT133" s="233" t="s">
        <v>329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2631</v>
      </c>
    </row>
    <row r="134" s="2" customFormat="1" ht="24.15" customHeight="1">
      <c r="A134" s="35"/>
      <c r="B134" s="36"/>
      <c r="C134" s="240" t="s">
        <v>299</v>
      </c>
      <c r="D134" s="240" t="s">
        <v>329</v>
      </c>
      <c r="E134" s="241" t="s">
        <v>2128</v>
      </c>
      <c r="F134" s="242" t="s">
        <v>2129</v>
      </c>
      <c r="G134" s="243" t="s">
        <v>272</v>
      </c>
      <c r="H134" s="244">
        <v>2</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329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2632</v>
      </c>
    </row>
    <row r="135" s="2" customFormat="1" ht="24.15" customHeight="1">
      <c r="A135" s="35"/>
      <c r="B135" s="36"/>
      <c r="C135" s="240" t="s">
        <v>290</v>
      </c>
      <c r="D135" s="240" t="s">
        <v>329</v>
      </c>
      <c r="E135" s="241" t="s">
        <v>2131</v>
      </c>
      <c r="F135" s="242" t="s">
        <v>2132</v>
      </c>
      <c r="G135" s="243" t="s">
        <v>272</v>
      </c>
      <c r="H135" s="244">
        <v>2</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2633</v>
      </c>
    </row>
    <row r="136" s="2" customFormat="1" ht="24.15" customHeight="1">
      <c r="A136" s="35"/>
      <c r="B136" s="36"/>
      <c r="C136" s="240" t="s">
        <v>309</v>
      </c>
      <c r="D136" s="240" t="s">
        <v>329</v>
      </c>
      <c r="E136" s="241" t="s">
        <v>2134</v>
      </c>
      <c r="F136" s="242" t="s">
        <v>2135</v>
      </c>
      <c r="G136" s="243" t="s">
        <v>272</v>
      </c>
      <c r="H136" s="244">
        <v>2</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2634</v>
      </c>
    </row>
    <row r="137" s="2" customFormat="1" ht="33" customHeight="1">
      <c r="A137" s="35"/>
      <c r="B137" s="36"/>
      <c r="C137" s="240" t="s">
        <v>8</v>
      </c>
      <c r="D137" s="240" t="s">
        <v>329</v>
      </c>
      <c r="E137" s="241" t="s">
        <v>2149</v>
      </c>
      <c r="F137" s="242" t="s">
        <v>2150</v>
      </c>
      <c r="G137" s="243" t="s">
        <v>272</v>
      </c>
      <c r="H137" s="244">
        <v>4</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2635</v>
      </c>
    </row>
    <row r="138" s="2" customFormat="1" ht="24.15" customHeight="1">
      <c r="A138" s="35"/>
      <c r="B138" s="36"/>
      <c r="C138" s="240" t="s">
        <v>316</v>
      </c>
      <c r="D138" s="240" t="s">
        <v>329</v>
      </c>
      <c r="E138" s="241" t="s">
        <v>2137</v>
      </c>
      <c r="F138" s="242" t="s">
        <v>2138</v>
      </c>
      <c r="G138" s="243" t="s">
        <v>272</v>
      </c>
      <c r="H138" s="244">
        <v>4</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2636</v>
      </c>
    </row>
    <row r="139" s="2" customFormat="1" ht="24.15" customHeight="1">
      <c r="A139" s="35"/>
      <c r="B139" s="36"/>
      <c r="C139" s="240" t="s">
        <v>918</v>
      </c>
      <c r="D139" s="240" t="s">
        <v>329</v>
      </c>
      <c r="E139" s="241" t="s">
        <v>2146</v>
      </c>
      <c r="F139" s="242" t="s">
        <v>2147</v>
      </c>
      <c r="G139" s="243" t="s">
        <v>272</v>
      </c>
      <c r="H139" s="244">
        <v>2</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2637</v>
      </c>
    </row>
    <row r="140" s="12" customFormat="1" ht="25.92" customHeight="1">
      <c r="A140" s="12"/>
      <c r="B140" s="208"/>
      <c r="C140" s="209"/>
      <c r="D140" s="210" t="s">
        <v>72</v>
      </c>
      <c r="E140" s="211" t="s">
        <v>1991</v>
      </c>
      <c r="F140" s="211" t="s">
        <v>1992</v>
      </c>
      <c r="G140" s="209"/>
      <c r="H140" s="209"/>
      <c r="I140" s="212"/>
      <c r="J140" s="213">
        <f>BK140</f>
        <v>0</v>
      </c>
      <c r="K140" s="209"/>
      <c r="L140" s="214"/>
      <c r="M140" s="215"/>
      <c r="N140" s="216"/>
      <c r="O140" s="216"/>
      <c r="P140" s="217">
        <f>SUM(P141:P143)</f>
        <v>0</v>
      </c>
      <c r="Q140" s="216"/>
      <c r="R140" s="217">
        <f>SUM(R141:R143)</f>
        <v>0</v>
      </c>
      <c r="S140" s="216"/>
      <c r="T140" s="218">
        <f>SUM(T141:T143)</f>
        <v>0</v>
      </c>
      <c r="U140" s="12"/>
      <c r="V140" s="12"/>
      <c r="W140" s="12"/>
      <c r="X140" s="12"/>
      <c r="Y140" s="12"/>
      <c r="Z140" s="12"/>
      <c r="AA140" s="12"/>
      <c r="AB140" s="12"/>
      <c r="AC140" s="12"/>
      <c r="AD140" s="12"/>
      <c r="AE140" s="12"/>
      <c r="AR140" s="219" t="s">
        <v>274</v>
      </c>
      <c r="AT140" s="220" t="s">
        <v>72</v>
      </c>
      <c r="AU140" s="220" t="s">
        <v>73</v>
      </c>
      <c r="AY140" s="219" t="s">
        <v>266</v>
      </c>
      <c r="BK140" s="221">
        <f>SUM(BK141:BK143)</f>
        <v>0</v>
      </c>
    </row>
    <row r="141" s="2" customFormat="1" ht="24.15" customHeight="1">
      <c r="A141" s="35"/>
      <c r="B141" s="36"/>
      <c r="C141" s="222" t="s">
        <v>321</v>
      </c>
      <c r="D141" s="222" t="s">
        <v>269</v>
      </c>
      <c r="E141" s="223" t="s">
        <v>2158</v>
      </c>
      <c r="F141" s="224" t="s">
        <v>2159</v>
      </c>
      <c r="G141" s="225" t="s">
        <v>272</v>
      </c>
      <c r="H141" s="226">
        <v>4</v>
      </c>
      <c r="I141" s="227"/>
      <c r="J141" s="228">
        <f>ROUND(I141*H141,2)</f>
        <v>0</v>
      </c>
      <c r="K141" s="224" t="s">
        <v>273</v>
      </c>
      <c r="L141" s="41"/>
      <c r="M141" s="229" t="s">
        <v>1</v>
      </c>
      <c r="N141" s="230"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81</v>
      </c>
      <c r="AT141" s="233" t="s">
        <v>269</v>
      </c>
      <c r="AU141" s="233" t="s">
        <v>81</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2638</v>
      </c>
    </row>
    <row r="142" s="2" customFormat="1" ht="21.75" customHeight="1">
      <c r="A142" s="35"/>
      <c r="B142" s="36"/>
      <c r="C142" s="222" t="s">
        <v>297</v>
      </c>
      <c r="D142" s="222" t="s">
        <v>269</v>
      </c>
      <c r="E142" s="223" t="s">
        <v>2167</v>
      </c>
      <c r="F142" s="224" t="s">
        <v>2168</v>
      </c>
      <c r="G142" s="225" t="s">
        <v>272</v>
      </c>
      <c r="H142" s="226">
        <v>1</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81</v>
      </c>
      <c r="AT142" s="233" t="s">
        <v>269</v>
      </c>
      <c r="AU142" s="233" t="s">
        <v>81</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2639</v>
      </c>
    </row>
    <row r="143" s="2" customFormat="1" ht="24.15" customHeight="1">
      <c r="A143" s="35"/>
      <c r="B143" s="36"/>
      <c r="C143" s="222" t="s">
        <v>328</v>
      </c>
      <c r="D143" s="222" t="s">
        <v>269</v>
      </c>
      <c r="E143" s="223" t="s">
        <v>2249</v>
      </c>
      <c r="F143" s="224" t="s">
        <v>2250</v>
      </c>
      <c r="G143" s="225" t="s">
        <v>272</v>
      </c>
      <c r="H143" s="226">
        <v>1</v>
      </c>
      <c r="I143" s="227"/>
      <c r="J143" s="228">
        <f>ROUND(I143*H143,2)</f>
        <v>0</v>
      </c>
      <c r="K143" s="224" t="s">
        <v>273</v>
      </c>
      <c r="L143" s="41"/>
      <c r="M143" s="259" t="s">
        <v>1</v>
      </c>
      <c r="N143" s="260" t="s">
        <v>38</v>
      </c>
      <c r="O143" s="256"/>
      <c r="P143" s="261">
        <f>O143*H143</f>
        <v>0</v>
      </c>
      <c r="Q143" s="261">
        <v>0</v>
      </c>
      <c r="R143" s="261">
        <f>Q143*H143</f>
        <v>0</v>
      </c>
      <c r="S143" s="261">
        <v>0</v>
      </c>
      <c r="T143" s="262">
        <f>S143*H143</f>
        <v>0</v>
      </c>
      <c r="U143" s="35"/>
      <c r="V143" s="35"/>
      <c r="W143" s="35"/>
      <c r="X143" s="35"/>
      <c r="Y143" s="35"/>
      <c r="Z143" s="35"/>
      <c r="AA143" s="35"/>
      <c r="AB143" s="35"/>
      <c r="AC143" s="35"/>
      <c r="AD143" s="35"/>
      <c r="AE143" s="35"/>
      <c r="AR143" s="233" t="s">
        <v>81</v>
      </c>
      <c r="AT143" s="233" t="s">
        <v>269</v>
      </c>
      <c r="AU143" s="233" t="s">
        <v>81</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2640</v>
      </c>
    </row>
    <row r="144" s="2" customFormat="1" ht="6.96" customHeight="1">
      <c r="A144" s="35"/>
      <c r="B144" s="63"/>
      <c r="C144" s="64"/>
      <c r="D144" s="64"/>
      <c r="E144" s="64"/>
      <c r="F144" s="64"/>
      <c r="G144" s="64"/>
      <c r="H144" s="64"/>
      <c r="I144" s="64"/>
      <c r="J144" s="64"/>
      <c r="K144" s="64"/>
      <c r="L144" s="41"/>
      <c r="M144" s="35"/>
      <c r="O144" s="35"/>
      <c r="P144" s="35"/>
      <c r="Q144" s="35"/>
      <c r="R144" s="35"/>
      <c r="S144" s="35"/>
      <c r="T144" s="35"/>
      <c r="U144" s="35"/>
      <c r="V144" s="35"/>
      <c r="W144" s="35"/>
      <c r="X144" s="35"/>
      <c r="Y144" s="35"/>
      <c r="Z144" s="35"/>
      <c r="AA144" s="35"/>
      <c r="AB144" s="35"/>
      <c r="AC144" s="35"/>
      <c r="AD144" s="35"/>
      <c r="AE144" s="35"/>
    </row>
  </sheetData>
  <sheetProtection sheet="1" autoFilter="0" formatColumns="0" formatRows="0" objects="1" scenarios="1" spinCount="100000" saltValue="Dw2XSgnwnMoezoebgyrvdMM8o5rC+p7QLaV1MK6AYLiPxmC4QBS+IeipTPKvL9znyVPJr2Bh7BsgHi+iRor21g==" hashValue="PHQioa49LBTcRliQGAgC3Rojw5Cp3NtHbsVw0YcHiJ6Mg2g5S4+I0oQcKpYG2CiWsvO/OJ/vmnRUAaXLIWuh7A==" algorithmName="SHA-512" password="CC35"/>
  <autoFilter ref="C124:K143"/>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204</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2527</v>
      </c>
      <c r="F9" s="1"/>
      <c r="G9" s="1"/>
      <c r="H9" s="1"/>
      <c r="L9" s="17"/>
    </row>
    <row r="10" s="1" customFormat="1" ht="12" customHeight="1">
      <c r="B10" s="17"/>
      <c r="D10" s="148" t="s">
        <v>1615</v>
      </c>
      <c r="L10" s="17"/>
    </row>
    <row r="11" s="2" customFormat="1" ht="16.5" customHeight="1">
      <c r="A11" s="35"/>
      <c r="B11" s="41"/>
      <c r="C11" s="35"/>
      <c r="D11" s="35"/>
      <c r="E11" s="160" t="s">
        <v>2641</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1964</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2189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2529</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1967</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ROUND((SUM(BE124:BE166)),  2)</f>
        <v>0</v>
      </c>
      <c r="G37" s="35"/>
      <c r="H37" s="35"/>
      <c r="I37" s="162">
        <v>0.20999999999999999</v>
      </c>
      <c r="J37" s="161">
        <f>ROUND(((SUM(BE124:BE166))*I37),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ROUND((SUM(BF124:BF166)),  2)</f>
        <v>0</v>
      </c>
      <c r="G38" s="35"/>
      <c r="H38" s="35"/>
      <c r="I38" s="162">
        <v>0.12</v>
      </c>
      <c r="J38" s="161">
        <f>ROUND(((SUM(BF124:BF166))*I38),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ROUND((SUM(BG124:BG166)),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ROUND((SUM(BH124:BH166)),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ROUND((SUM(BI124:BI166)),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2527</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2641</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1964</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TÚ  Uhersko - Moravany</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2527</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63" t="s">
        <v>2641</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1964</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UOŽI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 xml:space="preserve">TÚ  Uhersko - Moravany</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SUM(P125:P166)</f>
        <v>0</v>
      </c>
      <c r="Q124" s="101"/>
      <c r="R124" s="205">
        <f>SUM(R125:R166)</f>
        <v>0</v>
      </c>
      <c r="S124" s="101"/>
      <c r="T124" s="206">
        <f>SUM(T125:T166)</f>
        <v>0</v>
      </c>
      <c r="U124" s="35"/>
      <c r="V124" s="35"/>
      <c r="W124" s="35"/>
      <c r="X124" s="35"/>
      <c r="Y124" s="35"/>
      <c r="Z124" s="35"/>
      <c r="AA124" s="35"/>
      <c r="AB124" s="35"/>
      <c r="AC124" s="35"/>
      <c r="AD124" s="35"/>
      <c r="AE124" s="35"/>
      <c r="AT124" s="14" t="s">
        <v>72</v>
      </c>
      <c r="AU124" s="14" t="s">
        <v>246</v>
      </c>
      <c r="BK124" s="207">
        <f>SUM(BK125:BK166)</f>
        <v>0</v>
      </c>
    </row>
    <row r="125" s="2" customFormat="1" ht="16.5" customHeight="1">
      <c r="A125" s="35"/>
      <c r="B125" s="36"/>
      <c r="C125" s="222" t="s">
        <v>402</v>
      </c>
      <c r="D125" s="222" t="s">
        <v>269</v>
      </c>
      <c r="E125" s="223" t="s">
        <v>2080</v>
      </c>
      <c r="F125" s="224" t="s">
        <v>2081</v>
      </c>
      <c r="G125" s="225" t="s">
        <v>2082</v>
      </c>
      <c r="H125" s="226">
        <v>880</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2642</v>
      </c>
    </row>
    <row r="126" s="2" customFormat="1">
      <c r="A126" s="35"/>
      <c r="B126" s="36"/>
      <c r="C126" s="37"/>
      <c r="D126" s="235" t="s">
        <v>275</v>
      </c>
      <c r="E126" s="37"/>
      <c r="F126" s="236" t="s">
        <v>2084</v>
      </c>
      <c r="G126" s="37"/>
      <c r="H126" s="37"/>
      <c r="I126" s="237"/>
      <c r="J126" s="37"/>
      <c r="K126" s="37"/>
      <c r="L126" s="41"/>
      <c r="M126" s="238"/>
      <c r="N126" s="239"/>
      <c r="O126" s="88"/>
      <c r="P126" s="88"/>
      <c r="Q126" s="88"/>
      <c r="R126" s="88"/>
      <c r="S126" s="88"/>
      <c r="T126" s="89"/>
      <c r="U126" s="35"/>
      <c r="V126" s="35"/>
      <c r="W126" s="35"/>
      <c r="X126" s="35"/>
      <c r="Y126" s="35"/>
      <c r="Z126" s="35"/>
      <c r="AA126" s="35"/>
      <c r="AB126" s="35"/>
      <c r="AC126" s="35"/>
      <c r="AD126" s="35"/>
      <c r="AE126" s="35"/>
      <c r="AT126" s="14" t="s">
        <v>275</v>
      </c>
      <c r="AU126" s="14" t="s">
        <v>73</v>
      </c>
    </row>
    <row r="127" s="2" customFormat="1" ht="16.5" customHeight="1">
      <c r="A127" s="35"/>
      <c r="B127" s="36"/>
      <c r="C127" s="222" t="s">
        <v>407</v>
      </c>
      <c r="D127" s="222" t="s">
        <v>269</v>
      </c>
      <c r="E127" s="223" t="s">
        <v>2085</v>
      </c>
      <c r="F127" s="224" t="s">
        <v>2086</v>
      </c>
      <c r="G127" s="225" t="s">
        <v>2082</v>
      </c>
      <c r="H127" s="226">
        <v>1950</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81</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2643</v>
      </c>
    </row>
    <row r="128" s="2" customFormat="1">
      <c r="A128" s="35"/>
      <c r="B128" s="36"/>
      <c r="C128" s="37"/>
      <c r="D128" s="235" t="s">
        <v>275</v>
      </c>
      <c r="E128" s="37"/>
      <c r="F128" s="236" t="s">
        <v>2644</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275</v>
      </c>
      <c r="AU128" s="14" t="s">
        <v>73</v>
      </c>
    </row>
    <row r="129" s="2" customFormat="1" ht="16.5" customHeight="1">
      <c r="A129" s="35"/>
      <c r="B129" s="36"/>
      <c r="C129" s="222" t="s">
        <v>267</v>
      </c>
      <c r="D129" s="222" t="s">
        <v>269</v>
      </c>
      <c r="E129" s="223" t="s">
        <v>2089</v>
      </c>
      <c r="F129" s="224" t="s">
        <v>2090</v>
      </c>
      <c r="G129" s="225" t="s">
        <v>272</v>
      </c>
      <c r="H129" s="226">
        <v>165</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81</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2645</v>
      </c>
    </row>
    <row r="130" s="2" customFormat="1" ht="21.75" customHeight="1">
      <c r="A130" s="35"/>
      <c r="B130" s="36"/>
      <c r="C130" s="240" t="s">
        <v>283</v>
      </c>
      <c r="D130" s="240" t="s">
        <v>329</v>
      </c>
      <c r="E130" s="241" t="s">
        <v>2092</v>
      </c>
      <c r="F130" s="242" t="s">
        <v>2093</v>
      </c>
      <c r="G130" s="243" t="s">
        <v>272</v>
      </c>
      <c r="H130" s="244">
        <v>2</v>
      </c>
      <c r="I130" s="245"/>
      <c r="J130" s="246">
        <f>ROUND(I130*H130,2)</f>
        <v>0</v>
      </c>
      <c r="K130" s="242" t="s">
        <v>273</v>
      </c>
      <c r="L130" s="247"/>
      <c r="M130" s="248" t="s">
        <v>1</v>
      </c>
      <c r="N130" s="249"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83</v>
      </c>
      <c r="AT130" s="233" t="s">
        <v>329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2646</v>
      </c>
    </row>
    <row r="131" s="2" customFormat="1" ht="16.5" customHeight="1">
      <c r="A131" s="35"/>
      <c r="B131" s="36"/>
      <c r="C131" s="222" t="s">
        <v>274</v>
      </c>
      <c r="D131" s="222" t="s">
        <v>269</v>
      </c>
      <c r="E131" s="223" t="s">
        <v>2095</v>
      </c>
      <c r="F131" s="224" t="s">
        <v>2096</v>
      </c>
      <c r="G131" s="225" t="s">
        <v>272</v>
      </c>
      <c r="H131" s="226">
        <v>230</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81</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2647</v>
      </c>
    </row>
    <row r="132" s="2" customFormat="1" ht="16.5" customHeight="1">
      <c r="A132" s="35"/>
      <c r="B132" s="36"/>
      <c r="C132" s="222" t="s">
        <v>137</v>
      </c>
      <c r="D132" s="222" t="s">
        <v>269</v>
      </c>
      <c r="E132" s="223" t="s">
        <v>2098</v>
      </c>
      <c r="F132" s="224" t="s">
        <v>2099</v>
      </c>
      <c r="G132" s="225" t="s">
        <v>272</v>
      </c>
      <c r="H132" s="226">
        <v>2</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81</v>
      </c>
      <c r="AT132" s="233" t="s">
        <v>269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2648</v>
      </c>
    </row>
    <row r="133" s="2" customFormat="1" ht="16.5" customHeight="1">
      <c r="A133" s="35"/>
      <c r="B133" s="36"/>
      <c r="C133" s="222" t="s">
        <v>917</v>
      </c>
      <c r="D133" s="222" t="s">
        <v>269</v>
      </c>
      <c r="E133" s="223" t="s">
        <v>2101</v>
      </c>
      <c r="F133" s="224" t="s">
        <v>2102</v>
      </c>
      <c r="G133" s="225" t="s">
        <v>272</v>
      </c>
      <c r="H133" s="226">
        <v>2</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81</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2649</v>
      </c>
    </row>
    <row r="134" s="2" customFormat="1" ht="16.5" customHeight="1">
      <c r="A134" s="35"/>
      <c r="B134" s="36"/>
      <c r="C134" s="222" t="s">
        <v>286</v>
      </c>
      <c r="D134" s="222" t="s">
        <v>269</v>
      </c>
      <c r="E134" s="223" t="s">
        <v>2104</v>
      </c>
      <c r="F134" s="224" t="s">
        <v>2105</v>
      </c>
      <c r="G134" s="225" t="s">
        <v>272</v>
      </c>
      <c r="H134" s="226">
        <v>2</v>
      </c>
      <c r="I134" s="227"/>
      <c r="J134" s="228">
        <f>ROUND(I134*H134,2)</f>
        <v>0</v>
      </c>
      <c r="K134" s="224" t="s">
        <v>273</v>
      </c>
      <c r="L134" s="41"/>
      <c r="M134" s="229" t="s">
        <v>1</v>
      </c>
      <c r="N134" s="230"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81</v>
      </c>
      <c r="AT134" s="233" t="s">
        <v>269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2650</v>
      </c>
    </row>
    <row r="135" s="2" customFormat="1" ht="24.15" customHeight="1">
      <c r="A135" s="35"/>
      <c r="B135" s="36"/>
      <c r="C135" s="240" t="s">
        <v>299</v>
      </c>
      <c r="D135" s="240" t="s">
        <v>329</v>
      </c>
      <c r="E135" s="241" t="s">
        <v>2107</v>
      </c>
      <c r="F135" s="242" t="s">
        <v>2108</v>
      </c>
      <c r="G135" s="243" t="s">
        <v>272</v>
      </c>
      <c r="H135" s="244">
        <v>2</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2651</v>
      </c>
    </row>
    <row r="136" s="2" customFormat="1" ht="24.15" customHeight="1">
      <c r="A136" s="35"/>
      <c r="B136" s="36"/>
      <c r="C136" s="240" t="s">
        <v>290</v>
      </c>
      <c r="D136" s="240" t="s">
        <v>329</v>
      </c>
      <c r="E136" s="241" t="s">
        <v>2110</v>
      </c>
      <c r="F136" s="242" t="s">
        <v>2111</v>
      </c>
      <c r="G136" s="243" t="s">
        <v>272</v>
      </c>
      <c r="H136" s="244">
        <v>1</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2652</v>
      </c>
    </row>
    <row r="137" s="2" customFormat="1" ht="24.15" customHeight="1">
      <c r="A137" s="35"/>
      <c r="B137" s="36"/>
      <c r="C137" s="240" t="s">
        <v>412</v>
      </c>
      <c r="D137" s="240" t="s">
        <v>329</v>
      </c>
      <c r="E137" s="241" t="s">
        <v>2653</v>
      </c>
      <c r="F137" s="242" t="s">
        <v>2654</v>
      </c>
      <c r="G137" s="243" t="s">
        <v>272</v>
      </c>
      <c r="H137" s="244">
        <v>1</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2655</v>
      </c>
    </row>
    <row r="138" s="2" customFormat="1" ht="24.15" customHeight="1">
      <c r="A138" s="35"/>
      <c r="B138" s="36"/>
      <c r="C138" s="240" t="s">
        <v>309</v>
      </c>
      <c r="D138" s="240" t="s">
        <v>329</v>
      </c>
      <c r="E138" s="241" t="s">
        <v>2113</v>
      </c>
      <c r="F138" s="242" t="s">
        <v>2114</v>
      </c>
      <c r="G138" s="243" t="s">
        <v>272</v>
      </c>
      <c r="H138" s="244">
        <v>1</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2656</v>
      </c>
    </row>
    <row r="139" s="2" customFormat="1" ht="24.15" customHeight="1">
      <c r="A139" s="35"/>
      <c r="B139" s="36"/>
      <c r="C139" s="240" t="s">
        <v>335</v>
      </c>
      <c r="D139" s="240" t="s">
        <v>329</v>
      </c>
      <c r="E139" s="241" t="s">
        <v>2657</v>
      </c>
      <c r="F139" s="242" t="s">
        <v>2658</v>
      </c>
      <c r="G139" s="243" t="s">
        <v>272</v>
      </c>
      <c r="H139" s="244">
        <v>1</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2659</v>
      </c>
    </row>
    <row r="140" s="2" customFormat="1" ht="24.15" customHeight="1">
      <c r="A140" s="35"/>
      <c r="B140" s="36"/>
      <c r="C140" s="240" t="s">
        <v>421</v>
      </c>
      <c r="D140" s="240" t="s">
        <v>329</v>
      </c>
      <c r="E140" s="241" t="s">
        <v>2119</v>
      </c>
      <c r="F140" s="242" t="s">
        <v>2120</v>
      </c>
      <c r="G140" s="243" t="s">
        <v>272</v>
      </c>
      <c r="H140" s="244">
        <v>2</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329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2660</v>
      </c>
    </row>
    <row r="141" s="2" customFormat="1" ht="24.15" customHeight="1">
      <c r="A141" s="35"/>
      <c r="B141" s="36"/>
      <c r="C141" s="240" t="s">
        <v>8</v>
      </c>
      <c r="D141" s="240" t="s">
        <v>329</v>
      </c>
      <c r="E141" s="241" t="s">
        <v>2116</v>
      </c>
      <c r="F141" s="242" t="s">
        <v>2117</v>
      </c>
      <c r="G141" s="243" t="s">
        <v>272</v>
      </c>
      <c r="H141" s="244">
        <v>2</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329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2661</v>
      </c>
    </row>
    <row r="142" s="2" customFormat="1" ht="24.15" customHeight="1">
      <c r="A142" s="35"/>
      <c r="B142" s="36"/>
      <c r="C142" s="240" t="s">
        <v>316</v>
      </c>
      <c r="D142" s="240" t="s">
        <v>329</v>
      </c>
      <c r="E142" s="241" t="s">
        <v>2122</v>
      </c>
      <c r="F142" s="242" t="s">
        <v>2123</v>
      </c>
      <c r="G142" s="243" t="s">
        <v>272</v>
      </c>
      <c r="H142" s="244">
        <v>3</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329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2662</v>
      </c>
    </row>
    <row r="143" s="2" customFormat="1" ht="24.15" customHeight="1">
      <c r="A143" s="35"/>
      <c r="B143" s="36"/>
      <c r="C143" s="240" t="s">
        <v>337</v>
      </c>
      <c r="D143" s="240" t="s">
        <v>329</v>
      </c>
      <c r="E143" s="241" t="s">
        <v>2579</v>
      </c>
      <c r="F143" s="242" t="s">
        <v>2580</v>
      </c>
      <c r="G143" s="243" t="s">
        <v>272</v>
      </c>
      <c r="H143" s="244">
        <v>1</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2663</v>
      </c>
    </row>
    <row r="144" s="2" customFormat="1" ht="24.15" customHeight="1">
      <c r="A144" s="35"/>
      <c r="B144" s="36"/>
      <c r="C144" s="240" t="s">
        <v>428</v>
      </c>
      <c r="D144" s="240" t="s">
        <v>329</v>
      </c>
      <c r="E144" s="241" t="s">
        <v>2125</v>
      </c>
      <c r="F144" s="242" t="s">
        <v>2126</v>
      </c>
      <c r="G144" s="243" t="s">
        <v>272</v>
      </c>
      <c r="H144" s="244">
        <v>2</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329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2664</v>
      </c>
    </row>
    <row r="145" s="2" customFormat="1" ht="24.15" customHeight="1">
      <c r="A145" s="35"/>
      <c r="B145" s="36"/>
      <c r="C145" s="240" t="s">
        <v>918</v>
      </c>
      <c r="D145" s="240" t="s">
        <v>329</v>
      </c>
      <c r="E145" s="241" t="s">
        <v>2128</v>
      </c>
      <c r="F145" s="242" t="s">
        <v>2129</v>
      </c>
      <c r="G145" s="243" t="s">
        <v>272</v>
      </c>
      <c r="H145" s="244">
        <v>4</v>
      </c>
      <c r="I145" s="245"/>
      <c r="J145" s="246">
        <f>ROUND(I145*H145,2)</f>
        <v>0</v>
      </c>
      <c r="K145" s="242" t="s">
        <v>273</v>
      </c>
      <c r="L145" s="247"/>
      <c r="M145" s="248" t="s">
        <v>1</v>
      </c>
      <c r="N145" s="249"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83</v>
      </c>
      <c r="AT145" s="233" t="s">
        <v>329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2665</v>
      </c>
    </row>
    <row r="146" s="2" customFormat="1" ht="24.15" customHeight="1">
      <c r="A146" s="35"/>
      <c r="B146" s="36"/>
      <c r="C146" s="240" t="s">
        <v>321</v>
      </c>
      <c r="D146" s="240" t="s">
        <v>329</v>
      </c>
      <c r="E146" s="241" t="s">
        <v>2131</v>
      </c>
      <c r="F146" s="242" t="s">
        <v>2132</v>
      </c>
      <c r="G146" s="243" t="s">
        <v>272</v>
      </c>
      <c r="H146" s="244">
        <v>2</v>
      </c>
      <c r="I146" s="245"/>
      <c r="J146" s="246">
        <f>ROUND(I146*H146,2)</f>
        <v>0</v>
      </c>
      <c r="K146" s="242" t="s">
        <v>273</v>
      </c>
      <c r="L146" s="247"/>
      <c r="M146" s="248" t="s">
        <v>1</v>
      </c>
      <c r="N146" s="249"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83</v>
      </c>
      <c r="AT146" s="233" t="s">
        <v>329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2666</v>
      </c>
    </row>
    <row r="147" s="2" customFormat="1" ht="24.15" customHeight="1">
      <c r="A147" s="35"/>
      <c r="B147" s="36"/>
      <c r="C147" s="240" t="s">
        <v>297</v>
      </c>
      <c r="D147" s="240" t="s">
        <v>329</v>
      </c>
      <c r="E147" s="241" t="s">
        <v>2134</v>
      </c>
      <c r="F147" s="242" t="s">
        <v>2135</v>
      </c>
      <c r="G147" s="243" t="s">
        <v>272</v>
      </c>
      <c r="H147" s="244">
        <v>11</v>
      </c>
      <c r="I147" s="245"/>
      <c r="J147" s="246">
        <f>ROUND(I147*H147,2)</f>
        <v>0</v>
      </c>
      <c r="K147" s="242" t="s">
        <v>273</v>
      </c>
      <c r="L147" s="247"/>
      <c r="M147" s="248" t="s">
        <v>1</v>
      </c>
      <c r="N147" s="249"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83</v>
      </c>
      <c r="AT147" s="233" t="s">
        <v>329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2667</v>
      </c>
    </row>
    <row r="148" s="2" customFormat="1" ht="24.15" customHeight="1">
      <c r="A148" s="35"/>
      <c r="B148" s="36"/>
      <c r="C148" s="240" t="s">
        <v>328</v>
      </c>
      <c r="D148" s="240" t="s">
        <v>329</v>
      </c>
      <c r="E148" s="241" t="s">
        <v>2137</v>
      </c>
      <c r="F148" s="242" t="s">
        <v>2138</v>
      </c>
      <c r="G148" s="243" t="s">
        <v>272</v>
      </c>
      <c r="H148" s="244">
        <v>6</v>
      </c>
      <c r="I148" s="245"/>
      <c r="J148" s="246">
        <f>ROUND(I148*H148,2)</f>
        <v>0</v>
      </c>
      <c r="K148" s="242" t="s">
        <v>273</v>
      </c>
      <c r="L148" s="247"/>
      <c r="M148" s="248" t="s">
        <v>1</v>
      </c>
      <c r="N148" s="249"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83</v>
      </c>
      <c r="AT148" s="233" t="s">
        <v>329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2668</v>
      </c>
    </row>
    <row r="149" s="2" customFormat="1" ht="24.15" customHeight="1">
      <c r="A149" s="35"/>
      <c r="B149" s="36"/>
      <c r="C149" s="240" t="s">
        <v>303</v>
      </c>
      <c r="D149" s="240" t="s">
        <v>329</v>
      </c>
      <c r="E149" s="241" t="s">
        <v>2272</v>
      </c>
      <c r="F149" s="242" t="s">
        <v>2273</v>
      </c>
      <c r="G149" s="243" t="s">
        <v>272</v>
      </c>
      <c r="H149" s="244">
        <v>1</v>
      </c>
      <c r="I149" s="245"/>
      <c r="J149" s="246">
        <f>ROUND(I149*H149,2)</f>
        <v>0</v>
      </c>
      <c r="K149" s="242" t="s">
        <v>273</v>
      </c>
      <c r="L149" s="247"/>
      <c r="M149" s="248" t="s">
        <v>1</v>
      </c>
      <c r="N149" s="249"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83</v>
      </c>
      <c r="AT149" s="233" t="s">
        <v>329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2669</v>
      </c>
    </row>
    <row r="150" s="2" customFormat="1" ht="24.15" customHeight="1">
      <c r="A150" s="35"/>
      <c r="B150" s="36"/>
      <c r="C150" s="240" t="s">
        <v>334</v>
      </c>
      <c r="D150" s="240" t="s">
        <v>329</v>
      </c>
      <c r="E150" s="241" t="s">
        <v>2143</v>
      </c>
      <c r="F150" s="242" t="s">
        <v>2144</v>
      </c>
      <c r="G150" s="243" t="s">
        <v>272</v>
      </c>
      <c r="H150" s="244">
        <v>1</v>
      </c>
      <c r="I150" s="245"/>
      <c r="J150" s="246">
        <f>ROUND(I150*H150,2)</f>
        <v>0</v>
      </c>
      <c r="K150" s="242" t="s">
        <v>273</v>
      </c>
      <c r="L150" s="247"/>
      <c r="M150" s="248" t="s">
        <v>1</v>
      </c>
      <c r="N150" s="249"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83</v>
      </c>
      <c r="AT150" s="233" t="s">
        <v>329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2670</v>
      </c>
    </row>
    <row r="151" s="2" customFormat="1" ht="24.15" customHeight="1">
      <c r="A151" s="35"/>
      <c r="B151" s="36"/>
      <c r="C151" s="240" t="s">
        <v>307</v>
      </c>
      <c r="D151" s="240" t="s">
        <v>329</v>
      </c>
      <c r="E151" s="241" t="s">
        <v>2146</v>
      </c>
      <c r="F151" s="242" t="s">
        <v>2147</v>
      </c>
      <c r="G151" s="243" t="s">
        <v>272</v>
      </c>
      <c r="H151" s="244">
        <v>2</v>
      </c>
      <c r="I151" s="245"/>
      <c r="J151" s="246">
        <f>ROUND(I151*H151,2)</f>
        <v>0</v>
      </c>
      <c r="K151" s="242" t="s">
        <v>273</v>
      </c>
      <c r="L151" s="247"/>
      <c r="M151" s="248" t="s">
        <v>1</v>
      </c>
      <c r="N151" s="249"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83</v>
      </c>
      <c r="AT151" s="233" t="s">
        <v>329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2671</v>
      </c>
    </row>
    <row r="152" s="2" customFormat="1" ht="33" customHeight="1">
      <c r="A152" s="35"/>
      <c r="B152" s="36"/>
      <c r="C152" s="240" t="s">
        <v>7</v>
      </c>
      <c r="D152" s="240" t="s">
        <v>329</v>
      </c>
      <c r="E152" s="241" t="s">
        <v>2149</v>
      </c>
      <c r="F152" s="242" t="s">
        <v>2150</v>
      </c>
      <c r="G152" s="243" t="s">
        <v>272</v>
      </c>
      <c r="H152" s="244">
        <v>5</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329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2672</v>
      </c>
    </row>
    <row r="153" s="2" customFormat="1" ht="16.5" customHeight="1">
      <c r="A153" s="35"/>
      <c r="B153" s="36"/>
      <c r="C153" s="222" t="s">
        <v>83</v>
      </c>
      <c r="D153" s="222" t="s">
        <v>269</v>
      </c>
      <c r="E153" s="223" t="s">
        <v>2152</v>
      </c>
      <c r="F153" s="224" t="s">
        <v>2153</v>
      </c>
      <c r="G153" s="225" t="s">
        <v>272</v>
      </c>
      <c r="H153" s="226">
        <v>6</v>
      </c>
      <c r="I153" s="227"/>
      <c r="J153" s="228">
        <f>ROUND(I153*H153,2)</f>
        <v>0</v>
      </c>
      <c r="K153" s="224" t="s">
        <v>273</v>
      </c>
      <c r="L153" s="41"/>
      <c r="M153" s="229" t="s">
        <v>1</v>
      </c>
      <c r="N153" s="230"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81</v>
      </c>
      <c r="AT153" s="233" t="s">
        <v>269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2673</v>
      </c>
    </row>
    <row r="154" s="2" customFormat="1" ht="16.5" customHeight="1">
      <c r="A154" s="35"/>
      <c r="B154" s="36"/>
      <c r="C154" s="222" t="s">
        <v>81</v>
      </c>
      <c r="D154" s="222" t="s">
        <v>269</v>
      </c>
      <c r="E154" s="223" t="s">
        <v>2155</v>
      </c>
      <c r="F154" s="224" t="s">
        <v>2156</v>
      </c>
      <c r="G154" s="225" t="s">
        <v>272</v>
      </c>
      <c r="H154" s="226">
        <v>6</v>
      </c>
      <c r="I154" s="227"/>
      <c r="J154" s="228">
        <f>ROUND(I154*H154,2)</f>
        <v>0</v>
      </c>
      <c r="K154" s="224" t="s">
        <v>273</v>
      </c>
      <c r="L154" s="41"/>
      <c r="M154" s="229" t="s">
        <v>1</v>
      </c>
      <c r="N154" s="230"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81</v>
      </c>
      <c r="AT154" s="233" t="s">
        <v>269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2674</v>
      </c>
    </row>
    <row r="155" s="2" customFormat="1" ht="24.15" customHeight="1">
      <c r="A155" s="35"/>
      <c r="B155" s="36"/>
      <c r="C155" s="222" t="s">
        <v>310</v>
      </c>
      <c r="D155" s="222" t="s">
        <v>269</v>
      </c>
      <c r="E155" s="223" t="s">
        <v>2158</v>
      </c>
      <c r="F155" s="224" t="s">
        <v>2159</v>
      </c>
      <c r="G155" s="225" t="s">
        <v>272</v>
      </c>
      <c r="H155" s="226">
        <v>11</v>
      </c>
      <c r="I155" s="227"/>
      <c r="J155" s="228">
        <f>ROUND(I155*H155,2)</f>
        <v>0</v>
      </c>
      <c r="K155" s="224" t="s">
        <v>273</v>
      </c>
      <c r="L155" s="41"/>
      <c r="M155" s="229" t="s">
        <v>1</v>
      </c>
      <c r="N155" s="230"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81</v>
      </c>
      <c r="AT155" s="233" t="s">
        <v>269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2675</v>
      </c>
    </row>
    <row r="156" s="2" customFormat="1" ht="24.15" customHeight="1">
      <c r="A156" s="35"/>
      <c r="B156" s="36"/>
      <c r="C156" s="240" t="s">
        <v>347</v>
      </c>
      <c r="D156" s="240" t="s">
        <v>329</v>
      </c>
      <c r="E156" s="241" t="s">
        <v>2161</v>
      </c>
      <c r="F156" s="242" t="s">
        <v>2162</v>
      </c>
      <c r="G156" s="243" t="s">
        <v>272</v>
      </c>
      <c r="H156" s="244">
        <v>4</v>
      </c>
      <c r="I156" s="245"/>
      <c r="J156" s="246">
        <f>ROUND(I156*H156,2)</f>
        <v>0</v>
      </c>
      <c r="K156" s="242" t="s">
        <v>273</v>
      </c>
      <c r="L156" s="247"/>
      <c r="M156" s="248" t="s">
        <v>1</v>
      </c>
      <c r="N156" s="249" t="s">
        <v>38</v>
      </c>
      <c r="O156" s="88"/>
      <c r="P156" s="231">
        <f>O156*H156</f>
        <v>0</v>
      </c>
      <c r="Q156" s="231">
        <v>0</v>
      </c>
      <c r="R156" s="231">
        <f>Q156*H156</f>
        <v>0</v>
      </c>
      <c r="S156" s="231">
        <v>0</v>
      </c>
      <c r="T156" s="232">
        <f>S156*H156</f>
        <v>0</v>
      </c>
      <c r="U156" s="35"/>
      <c r="V156" s="35"/>
      <c r="W156" s="35"/>
      <c r="X156" s="35"/>
      <c r="Y156" s="35"/>
      <c r="Z156" s="35"/>
      <c r="AA156" s="35"/>
      <c r="AB156" s="35"/>
      <c r="AC156" s="35"/>
      <c r="AD156" s="35"/>
      <c r="AE156" s="35"/>
      <c r="AR156" s="233" t="s">
        <v>83</v>
      </c>
      <c r="AT156" s="233" t="s">
        <v>329</v>
      </c>
      <c r="AU156" s="233" t="s">
        <v>73</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81</v>
      </c>
      <c r="BM156" s="233" t="s">
        <v>2676</v>
      </c>
    </row>
    <row r="157" s="2" customFormat="1" ht="24.15" customHeight="1">
      <c r="A157" s="35"/>
      <c r="B157" s="36"/>
      <c r="C157" s="240" t="s">
        <v>314</v>
      </c>
      <c r="D157" s="240" t="s">
        <v>329</v>
      </c>
      <c r="E157" s="241" t="s">
        <v>2164</v>
      </c>
      <c r="F157" s="242" t="s">
        <v>2165</v>
      </c>
      <c r="G157" s="243" t="s">
        <v>272</v>
      </c>
      <c r="H157" s="244">
        <v>24</v>
      </c>
      <c r="I157" s="245"/>
      <c r="J157" s="246">
        <f>ROUND(I157*H157,2)</f>
        <v>0</v>
      </c>
      <c r="K157" s="242" t="s">
        <v>273</v>
      </c>
      <c r="L157" s="247"/>
      <c r="M157" s="248" t="s">
        <v>1</v>
      </c>
      <c r="N157" s="249" t="s">
        <v>38</v>
      </c>
      <c r="O157" s="88"/>
      <c r="P157" s="231">
        <f>O157*H157</f>
        <v>0</v>
      </c>
      <c r="Q157" s="231">
        <v>0</v>
      </c>
      <c r="R157" s="231">
        <f>Q157*H157</f>
        <v>0</v>
      </c>
      <c r="S157" s="231">
        <v>0</v>
      </c>
      <c r="T157" s="232">
        <f>S157*H157</f>
        <v>0</v>
      </c>
      <c r="U157" s="35"/>
      <c r="V157" s="35"/>
      <c r="W157" s="35"/>
      <c r="X157" s="35"/>
      <c r="Y157" s="35"/>
      <c r="Z157" s="35"/>
      <c r="AA157" s="35"/>
      <c r="AB157" s="35"/>
      <c r="AC157" s="35"/>
      <c r="AD157" s="35"/>
      <c r="AE157" s="35"/>
      <c r="AR157" s="233" t="s">
        <v>83</v>
      </c>
      <c r="AT157" s="233" t="s">
        <v>329</v>
      </c>
      <c r="AU157" s="233" t="s">
        <v>73</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81</v>
      </c>
      <c r="BM157" s="233" t="s">
        <v>2677</v>
      </c>
    </row>
    <row r="158" s="2" customFormat="1" ht="21.75" customHeight="1">
      <c r="A158" s="35"/>
      <c r="B158" s="36"/>
      <c r="C158" s="222" t="s">
        <v>356</v>
      </c>
      <c r="D158" s="222" t="s">
        <v>269</v>
      </c>
      <c r="E158" s="223" t="s">
        <v>2167</v>
      </c>
      <c r="F158" s="224" t="s">
        <v>2168</v>
      </c>
      <c r="G158" s="225" t="s">
        <v>272</v>
      </c>
      <c r="H158" s="226">
        <v>2</v>
      </c>
      <c r="I158" s="227"/>
      <c r="J158" s="228">
        <f>ROUND(I158*H158,2)</f>
        <v>0</v>
      </c>
      <c r="K158" s="224" t="s">
        <v>273</v>
      </c>
      <c r="L158" s="41"/>
      <c r="M158" s="229" t="s">
        <v>1</v>
      </c>
      <c r="N158" s="230" t="s">
        <v>38</v>
      </c>
      <c r="O158" s="88"/>
      <c r="P158" s="231">
        <f>O158*H158</f>
        <v>0</v>
      </c>
      <c r="Q158" s="231">
        <v>0</v>
      </c>
      <c r="R158" s="231">
        <f>Q158*H158</f>
        <v>0</v>
      </c>
      <c r="S158" s="231">
        <v>0</v>
      </c>
      <c r="T158" s="232">
        <f>S158*H158</f>
        <v>0</v>
      </c>
      <c r="U158" s="35"/>
      <c r="V158" s="35"/>
      <c r="W158" s="35"/>
      <c r="X158" s="35"/>
      <c r="Y158" s="35"/>
      <c r="Z158" s="35"/>
      <c r="AA158" s="35"/>
      <c r="AB158" s="35"/>
      <c r="AC158" s="35"/>
      <c r="AD158" s="35"/>
      <c r="AE158" s="35"/>
      <c r="AR158" s="233" t="s">
        <v>81</v>
      </c>
      <c r="AT158" s="233" t="s">
        <v>269</v>
      </c>
      <c r="AU158" s="233" t="s">
        <v>73</v>
      </c>
      <c r="AY158" s="14" t="s">
        <v>266</v>
      </c>
      <c r="BE158" s="234">
        <f>IF(N158="základní",J158,0)</f>
        <v>0</v>
      </c>
      <c r="BF158" s="234">
        <f>IF(N158="snížená",J158,0)</f>
        <v>0</v>
      </c>
      <c r="BG158" s="234">
        <f>IF(N158="zákl. přenesená",J158,0)</f>
        <v>0</v>
      </c>
      <c r="BH158" s="234">
        <f>IF(N158="sníž. přenesená",J158,0)</f>
        <v>0</v>
      </c>
      <c r="BI158" s="234">
        <f>IF(N158="nulová",J158,0)</f>
        <v>0</v>
      </c>
      <c r="BJ158" s="14" t="s">
        <v>81</v>
      </c>
      <c r="BK158" s="234">
        <f>ROUND(I158*H158,2)</f>
        <v>0</v>
      </c>
      <c r="BL158" s="14" t="s">
        <v>81</v>
      </c>
      <c r="BM158" s="233" t="s">
        <v>2678</v>
      </c>
    </row>
    <row r="159" s="2" customFormat="1" ht="24.15" customHeight="1">
      <c r="A159" s="35"/>
      <c r="B159" s="36"/>
      <c r="C159" s="240" t="s">
        <v>319</v>
      </c>
      <c r="D159" s="240" t="s">
        <v>329</v>
      </c>
      <c r="E159" s="241" t="s">
        <v>2374</v>
      </c>
      <c r="F159" s="242" t="s">
        <v>2375</v>
      </c>
      <c r="G159" s="243" t="s">
        <v>272</v>
      </c>
      <c r="H159" s="244">
        <v>2</v>
      </c>
      <c r="I159" s="245"/>
      <c r="J159" s="246">
        <f>ROUND(I159*H159,2)</f>
        <v>0</v>
      </c>
      <c r="K159" s="242" t="s">
        <v>273</v>
      </c>
      <c r="L159" s="247"/>
      <c r="M159" s="248" t="s">
        <v>1</v>
      </c>
      <c r="N159" s="249" t="s">
        <v>38</v>
      </c>
      <c r="O159" s="88"/>
      <c r="P159" s="231">
        <f>O159*H159</f>
        <v>0</v>
      </c>
      <c r="Q159" s="231">
        <v>0</v>
      </c>
      <c r="R159" s="231">
        <f>Q159*H159</f>
        <v>0</v>
      </c>
      <c r="S159" s="231">
        <v>0</v>
      </c>
      <c r="T159" s="232">
        <f>S159*H159</f>
        <v>0</v>
      </c>
      <c r="U159" s="35"/>
      <c r="V159" s="35"/>
      <c r="W159" s="35"/>
      <c r="X159" s="35"/>
      <c r="Y159" s="35"/>
      <c r="Z159" s="35"/>
      <c r="AA159" s="35"/>
      <c r="AB159" s="35"/>
      <c r="AC159" s="35"/>
      <c r="AD159" s="35"/>
      <c r="AE159" s="35"/>
      <c r="AR159" s="233" t="s">
        <v>83</v>
      </c>
      <c r="AT159" s="233" t="s">
        <v>329</v>
      </c>
      <c r="AU159" s="233" t="s">
        <v>73</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81</v>
      </c>
      <c r="BM159" s="233" t="s">
        <v>2679</v>
      </c>
    </row>
    <row r="160" s="2" customFormat="1" ht="24.15" customHeight="1">
      <c r="A160" s="35"/>
      <c r="B160" s="36"/>
      <c r="C160" s="240" t="s">
        <v>365</v>
      </c>
      <c r="D160" s="240" t="s">
        <v>329</v>
      </c>
      <c r="E160" s="241" t="s">
        <v>2238</v>
      </c>
      <c r="F160" s="242" t="s">
        <v>2239</v>
      </c>
      <c r="G160" s="243" t="s">
        <v>272</v>
      </c>
      <c r="H160" s="244">
        <v>2</v>
      </c>
      <c r="I160" s="245"/>
      <c r="J160" s="246">
        <f>ROUND(I160*H160,2)</f>
        <v>0</v>
      </c>
      <c r="K160" s="242" t="s">
        <v>273</v>
      </c>
      <c r="L160" s="247"/>
      <c r="M160" s="248" t="s">
        <v>1</v>
      </c>
      <c r="N160" s="249" t="s">
        <v>38</v>
      </c>
      <c r="O160" s="88"/>
      <c r="P160" s="231">
        <f>O160*H160</f>
        <v>0</v>
      </c>
      <c r="Q160" s="231">
        <v>0</v>
      </c>
      <c r="R160" s="231">
        <f>Q160*H160</f>
        <v>0</v>
      </c>
      <c r="S160" s="231">
        <v>0</v>
      </c>
      <c r="T160" s="232">
        <f>S160*H160</f>
        <v>0</v>
      </c>
      <c r="U160" s="35"/>
      <c r="V160" s="35"/>
      <c r="W160" s="35"/>
      <c r="X160" s="35"/>
      <c r="Y160" s="35"/>
      <c r="Z160" s="35"/>
      <c r="AA160" s="35"/>
      <c r="AB160" s="35"/>
      <c r="AC160" s="35"/>
      <c r="AD160" s="35"/>
      <c r="AE160" s="35"/>
      <c r="AR160" s="233" t="s">
        <v>83</v>
      </c>
      <c r="AT160" s="233" t="s">
        <v>329</v>
      </c>
      <c r="AU160" s="233" t="s">
        <v>73</v>
      </c>
      <c r="AY160" s="14" t="s">
        <v>266</v>
      </c>
      <c r="BE160" s="234">
        <f>IF(N160="základní",J160,0)</f>
        <v>0</v>
      </c>
      <c r="BF160" s="234">
        <f>IF(N160="snížená",J160,0)</f>
        <v>0</v>
      </c>
      <c r="BG160" s="234">
        <f>IF(N160="zákl. přenesená",J160,0)</f>
        <v>0</v>
      </c>
      <c r="BH160" s="234">
        <f>IF(N160="sníž. přenesená",J160,0)</f>
        <v>0</v>
      </c>
      <c r="BI160" s="234">
        <f>IF(N160="nulová",J160,0)</f>
        <v>0</v>
      </c>
      <c r="BJ160" s="14" t="s">
        <v>81</v>
      </c>
      <c r="BK160" s="234">
        <f>ROUND(I160*H160,2)</f>
        <v>0</v>
      </c>
      <c r="BL160" s="14" t="s">
        <v>81</v>
      </c>
      <c r="BM160" s="233" t="s">
        <v>2680</v>
      </c>
    </row>
    <row r="161" s="2" customFormat="1" ht="37.8" customHeight="1">
      <c r="A161" s="35"/>
      <c r="B161" s="36"/>
      <c r="C161" s="222" t="s">
        <v>370</v>
      </c>
      <c r="D161" s="222" t="s">
        <v>269</v>
      </c>
      <c r="E161" s="223" t="s">
        <v>2170</v>
      </c>
      <c r="F161" s="224" t="s">
        <v>2171</v>
      </c>
      <c r="G161" s="225" t="s">
        <v>272</v>
      </c>
      <c r="H161" s="226">
        <v>4</v>
      </c>
      <c r="I161" s="227"/>
      <c r="J161" s="228">
        <f>ROUND(I161*H161,2)</f>
        <v>0</v>
      </c>
      <c r="K161" s="224" t="s">
        <v>273</v>
      </c>
      <c r="L161" s="41"/>
      <c r="M161" s="229" t="s">
        <v>1</v>
      </c>
      <c r="N161" s="230" t="s">
        <v>38</v>
      </c>
      <c r="O161" s="88"/>
      <c r="P161" s="231">
        <f>O161*H161</f>
        <v>0</v>
      </c>
      <c r="Q161" s="231">
        <v>0</v>
      </c>
      <c r="R161" s="231">
        <f>Q161*H161</f>
        <v>0</v>
      </c>
      <c r="S161" s="231">
        <v>0</v>
      </c>
      <c r="T161" s="232">
        <f>S161*H161</f>
        <v>0</v>
      </c>
      <c r="U161" s="35"/>
      <c r="V161" s="35"/>
      <c r="W161" s="35"/>
      <c r="X161" s="35"/>
      <c r="Y161" s="35"/>
      <c r="Z161" s="35"/>
      <c r="AA161" s="35"/>
      <c r="AB161" s="35"/>
      <c r="AC161" s="35"/>
      <c r="AD161" s="35"/>
      <c r="AE161" s="35"/>
      <c r="AR161" s="233" t="s">
        <v>81</v>
      </c>
      <c r="AT161" s="233" t="s">
        <v>269</v>
      </c>
      <c r="AU161" s="233" t="s">
        <v>73</v>
      </c>
      <c r="AY161" s="14" t="s">
        <v>266</v>
      </c>
      <c r="BE161" s="234">
        <f>IF(N161="základní",J161,0)</f>
        <v>0</v>
      </c>
      <c r="BF161" s="234">
        <f>IF(N161="snížená",J161,0)</f>
        <v>0</v>
      </c>
      <c r="BG161" s="234">
        <f>IF(N161="zákl. přenesená",J161,0)</f>
        <v>0</v>
      </c>
      <c r="BH161" s="234">
        <f>IF(N161="sníž. přenesená",J161,0)</f>
        <v>0</v>
      </c>
      <c r="BI161" s="234">
        <f>IF(N161="nulová",J161,0)</f>
        <v>0</v>
      </c>
      <c r="BJ161" s="14" t="s">
        <v>81</v>
      </c>
      <c r="BK161" s="234">
        <f>ROUND(I161*H161,2)</f>
        <v>0</v>
      </c>
      <c r="BL161" s="14" t="s">
        <v>81</v>
      </c>
      <c r="BM161" s="233" t="s">
        <v>2681</v>
      </c>
    </row>
    <row r="162" s="2" customFormat="1" ht="24.15" customHeight="1">
      <c r="A162" s="35"/>
      <c r="B162" s="36"/>
      <c r="C162" s="222" t="s">
        <v>375</v>
      </c>
      <c r="D162" s="222" t="s">
        <v>269</v>
      </c>
      <c r="E162" s="223" t="s">
        <v>2173</v>
      </c>
      <c r="F162" s="224" t="s">
        <v>2174</v>
      </c>
      <c r="G162" s="225" t="s">
        <v>272</v>
      </c>
      <c r="H162" s="226">
        <v>1</v>
      </c>
      <c r="I162" s="227"/>
      <c r="J162" s="228">
        <f>ROUND(I162*H162,2)</f>
        <v>0</v>
      </c>
      <c r="K162" s="224" t="s">
        <v>273</v>
      </c>
      <c r="L162" s="41"/>
      <c r="M162" s="229" t="s">
        <v>1</v>
      </c>
      <c r="N162" s="230" t="s">
        <v>38</v>
      </c>
      <c r="O162" s="88"/>
      <c r="P162" s="231">
        <f>O162*H162</f>
        <v>0</v>
      </c>
      <c r="Q162" s="231">
        <v>0</v>
      </c>
      <c r="R162" s="231">
        <f>Q162*H162</f>
        <v>0</v>
      </c>
      <c r="S162" s="231">
        <v>0</v>
      </c>
      <c r="T162" s="232">
        <f>S162*H162</f>
        <v>0</v>
      </c>
      <c r="U162" s="35"/>
      <c r="V162" s="35"/>
      <c r="W162" s="35"/>
      <c r="X162" s="35"/>
      <c r="Y162" s="35"/>
      <c r="Z162" s="35"/>
      <c r="AA162" s="35"/>
      <c r="AB162" s="35"/>
      <c r="AC162" s="35"/>
      <c r="AD162" s="35"/>
      <c r="AE162" s="35"/>
      <c r="AR162" s="233" t="s">
        <v>81</v>
      </c>
      <c r="AT162" s="233" t="s">
        <v>269</v>
      </c>
      <c r="AU162" s="233" t="s">
        <v>73</v>
      </c>
      <c r="AY162" s="14" t="s">
        <v>266</v>
      </c>
      <c r="BE162" s="234">
        <f>IF(N162="základní",J162,0)</f>
        <v>0</v>
      </c>
      <c r="BF162" s="234">
        <f>IF(N162="snížená",J162,0)</f>
        <v>0</v>
      </c>
      <c r="BG162" s="234">
        <f>IF(N162="zákl. přenesená",J162,0)</f>
        <v>0</v>
      </c>
      <c r="BH162" s="234">
        <f>IF(N162="sníž. přenesená",J162,0)</f>
        <v>0</v>
      </c>
      <c r="BI162" s="234">
        <f>IF(N162="nulová",J162,0)</f>
        <v>0</v>
      </c>
      <c r="BJ162" s="14" t="s">
        <v>81</v>
      </c>
      <c r="BK162" s="234">
        <f>ROUND(I162*H162,2)</f>
        <v>0</v>
      </c>
      <c r="BL162" s="14" t="s">
        <v>81</v>
      </c>
      <c r="BM162" s="233" t="s">
        <v>2682</v>
      </c>
    </row>
    <row r="163" s="2" customFormat="1" ht="37.8" customHeight="1">
      <c r="A163" s="35"/>
      <c r="B163" s="36"/>
      <c r="C163" s="222" t="s">
        <v>324</v>
      </c>
      <c r="D163" s="222" t="s">
        <v>269</v>
      </c>
      <c r="E163" s="223" t="s">
        <v>2176</v>
      </c>
      <c r="F163" s="224" t="s">
        <v>2177</v>
      </c>
      <c r="G163" s="225" t="s">
        <v>272</v>
      </c>
      <c r="H163" s="226">
        <v>5</v>
      </c>
      <c r="I163" s="227"/>
      <c r="J163" s="228">
        <f>ROUND(I163*H163,2)</f>
        <v>0</v>
      </c>
      <c r="K163" s="224" t="s">
        <v>273</v>
      </c>
      <c r="L163" s="41"/>
      <c r="M163" s="229" t="s">
        <v>1</v>
      </c>
      <c r="N163" s="230" t="s">
        <v>38</v>
      </c>
      <c r="O163" s="88"/>
      <c r="P163" s="231">
        <f>O163*H163</f>
        <v>0</v>
      </c>
      <c r="Q163" s="231">
        <v>0</v>
      </c>
      <c r="R163" s="231">
        <f>Q163*H163</f>
        <v>0</v>
      </c>
      <c r="S163" s="231">
        <v>0</v>
      </c>
      <c r="T163" s="232">
        <f>S163*H163</f>
        <v>0</v>
      </c>
      <c r="U163" s="35"/>
      <c r="V163" s="35"/>
      <c r="W163" s="35"/>
      <c r="X163" s="35"/>
      <c r="Y163" s="35"/>
      <c r="Z163" s="35"/>
      <c r="AA163" s="35"/>
      <c r="AB163" s="35"/>
      <c r="AC163" s="35"/>
      <c r="AD163" s="35"/>
      <c r="AE163" s="35"/>
      <c r="AR163" s="233" t="s">
        <v>81</v>
      </c>
      <c r="AT163" s="233" t="s">
        <v>269</v>
      </c>
      <c r="AU163" s="233" t="s">
        <v>73</v>
      </c>
      <c r="AY163" s="14" t="s">
        <v>266</v>
      </c>
      <c r="BE163" s="234">
        <f>IF(N163="základní",J163,0)</f>
        <v>0</v>
      </c>
      <c r="BF163" s="234">
        <f>IF(N163="snížená",J163,0)</f>
        <v>0</v>
      </c>
      <c r="BG163" s="234">
        <f>IF(N163="zákl. přenesená",J163,0)</f>
        <v>0</v>
      </c>
      <c r="BH163" s="234">
        <f>IF(N163="sníž. přenesená",J163,0)</f>
        <v>0</v>
      </c>
      <c r="BI163" s="234">
        <f>IF(N163="nulová",J163,0)</f>
        <v>0</v>
      </c>
      <c r="BJ163" s="14" t="s">
        <v>81</v>
      </c>
      <c r="BK163" s="234">
        <f>ROUND(I163*H163,2)</f>
        <v>0</v>
      </c>
      <c r="BL163" s="14" t="s">
        <v>81</v>
      </c>
      <c r="BM163" s="233" t="s">
        <v>2683</v>
      </c>
    </row>
    <row r="164" s="2" customFormat="1" ht="24.15" customHeight="1">
      <c r="A164" s="35"/>
      <c r="B164" s="36"/>
      <c r="C164" s="222" t="s">
        <v>384</v>
      </c>
      <c r="D164" s="222" t="s">
        <v>269</v>
      </c>
      <c r="E164" s="223" t="s">
        <v>2179</v>
      </c>
      <c r="F164" s="224" t="s">
        <v>2180</v>
      </c>
      <c r="G164" s="225" t="s">
        <v>272</v>
      </c>
      <c r="H164" s="226">
        <v>2</v>
      </c>
      <c r="I164" s="227"/>
      <c r="J164" s="228">
        <f>ROUND(I164*H164,2)</f>
        <v>0</v>
      </c>
      <c r="K164" s="224" t="s">
        <v>273</v>
      </c>
      <c r="L164" s="41"/>
      <c r="M164" s="229" t="s">
        <v>1</v>
      </c>
      <c r="N164" s="230" t="s">
        <v>38</v>
      </c>
      <c r="O164" s="88"/>
      <c r="P164" s="231">
        <f>O164*H164</f>
        <v>0</v>
      </c>
      <c r="Q164" s="231">
        <v>0</v>
      </c>
      <c r="R164" s="231">
        <f>Q164*H164</f>
        <v>0</v>
      </c>
      <c r="S164" s="231">
        <v>0</v>
      </c>
      <c r="T164" s="232">
        <f>S164*H164</f>
        <v>0</v>
      </c>
      <c r="U164" s="35"/>
      <c r="V164" s="35"/>
      <c r="W164" s="35"/>
      <c r="X164" s="35"/>
      <c r="Y164" s="35"/>
      <c r="Z164" s="35"/>
      <c r="AA164" s="35"/>
      <c r="AB164" s="35"/>
      <c r="AC164" s="35"/>
      <c r="AD164" s="35"/>
      <c r="AE164" s="35"/>
      <c r="AR164" s="233" t="s">
        <v>81</v>
      </c>
      <c r="AT164" s="233" t="s">
        <v>269</v>
      </c>
      <c r="AU164" s="233" t="s">
        <v>73</v>
      </c>
      <c r="AY164" s="14" t="s">
        <v>266</v>
      </c>
      <c r="BE164" s="234">
        <f>IF(N164="základní",J164,0)</f>
        <v>0</v>
      </c>
      <c r="BF164" s="234">
        <f>IF(N164="snížená",J164,0)</f>
        <v>0</v>
      </c>
      <c r="BG164" s="234">
        <f>IF(N164="zákl. přenesená",J164,0)</f>
        <v>0</v>
      </c>
      <c r="BH164" s="234">
        <f>IF(N164="sníž. přenesená",J164,0)</f>
        <v>0</v>
      </c>
      <c r="BI164" s="234">
        <f>IF(N164="nulová",J164,0)</f>
        <v>0</v>
      </c>
      <c r="BJ164" s="14" t="s">
        <v>81</v>
      </c>
      <c r="BK164" s="234">
        <f>ROUND(I164*H164,2)</f>
        <v>0</v>
      </c>
      <c r="BL164" s="14" t="s">
        <v>81</v>
      </c>
      <c r="BM164" s="233" t="s">
        <v>2684</v>
      </c>
    </row>
    <row r="165" s="2" customFormat="1" ht="24.15" customHeight="1">
      <c r="A165" s="35"/>
      <c r="B165" s="36"/>
      <c r="C165" s="222" t="s">
        <v>327</v>
      </c>
      <c r="D165" s="222" t="s">
        <v>269</v>
      </c>
      <c r="E165" s="223" t="s">
        <v>2182</v>
      </c>
      <c r="F165" s="224" t="s">
        <v>2183</v>
      </c>
      <c r="G165" s="225" t="s">
        <v>272</v>
      </c>
      <c r="H165" s="226">
        <v>1</v>
      </c>
      <c r="I165" s="227"/>
      <c r="J165" s="228">
        <f>ROUND(I165*H165,2)</f>
        <v>0</v>
      </c>
      <c r="K165" s="224" t="s">
        <v>273</v>
      </c>
      <c r="L165" s="41"/>
      <c r="M165" s="229" t="s">
        <v>1</v>
      </c>
      <c r="N165" s="230" t="s">
        <v>38</v>
      </c>
      <c r="O165" s="88"/>
      <c r="P165" s="231">
        <f>O165*H165</f>
        <v>0</v>
      </c>
      <c r="Q165" s="231">
        <v>0</v>
      </c>
      <c r="R165" s="231">
        <f>Q165*H165</f>
        <v>0</v>
      </c>
      <c r="S165" s="231">
        <v>0</v>
      </c>
      <c r="T165" s="232">
        <f>S165*H165</f>
        <v>0</v>
      </c>
      <c r="U165" s="35"/>
      <c r="V165" s="35"/>
      <c r="W165" s="35"/>
      <c r="X165" s="35"/>
      <c r="Y165" s="35"/>
      <c r="Z165" s="35"/>
      <c r="AA165" s="35"/>
      <c r="AB165" s="35"/>
      <c r="AC165" s="35"/>
      <c r="AD165" s="35"/>
      <c r="AE165" s="35"/>
      <c r="AR165" s="233" t="s">
        <v>81</v>
      </c>
      <c r="AT165" s="233" t="s">
        <v>269</v>
      </c>
      <c r="AU165" s="233" t="s">
        <v>73</v>
      </c>
      <c r="AY165" s="14" t="s">
        <v>266</v>
      </c>
      <c r="BE165" s="234">
        <f>IF(N165="základní",J165,0)</f>
        <v>0</v>
      </c>
      <c r="BF165" s="234">
        <f>IF(N165="snížená",J165,0)</f>
        <v>0</v>
      </c>
      <c r="BG165" s="234">
        <f>IF(N165="zákl. přenesená",J165,0)</f>
        <v>0</v>
      </c>
      <c r="BH165" s="234">
        <f>IF(N165="sníž. přenesená",J165,0)</f>
        <v>0</v>
      </c>
      <c r="BI165" s="234">
        <f>IF(N165="nulová",J165,0)</f>
        <v>0</v>
      </c>
      <c r="BJ165" s="14" t="s">
        <v>81</v>
      </c>
      <c r="BK165" s="234">
        <f>ROUND(I165*H165,2)</f>
        <v>0</v>
      </c>
      <c r="BL165" s="14" t="s">
        <v>81</v>
      </c>
      <c r="BM165" s="233" t="s">
        <v>2685</v>
      </c>
    </row>
    <row r="166" s="2" customFormat="1" ht="16.5" customHeight="1">
      <c r="A166" s="35"/>
      <c r="B166" s="36"/>
      <c r="C166" s="222" t="s">
        <v>393</v>
      </c>
      <c r="D166" s="222" t="s">
        <v>269</v>
      </c>
      <c r="E166" s="223" t="s">
        <v>2185</v>
      </c>
      <c r="F166" s="224" t="s">
        <v>2186</v>
      </c>
      <c r="G166" s="225" t="s">
        <v>272</v>
      </c>
      <c r="H166" s="226">
        <v>2</v>
      </c>
      <c r="I166" s="227"/>
      <c r="J166" s="228">
        <f>ROUND(I166*H166,2)</f>
        <v>0</v>
      </c>
      <c r="K166" s="224" t="s">
        <v>273</v>
      </c>
      <c r="L166" s="41"/>
      <c r="M166" s="259" t="s">
        <v>1</v>
      </c>
      <c r="N166" s="260" t="s">
        <v>38</v>
      </c>
      <c r="O166" s="256"/>
      <c r="P166" s="261">
        <f>O166*H166</f>
        <v>0</v>
      </c>
      <c r="Q166" s="261">
        <v>0</v>
      </c>
      <c r="R166" s="261">
        <f>Q166*H166</f>
        <v>0</v>
      </c>
      <c r="S166" s="261">
        <v>0</v>
      </c>
      <c r="T166" s="262">
        <f>S166*H166</f>
        <v>0</v>
      </c>
      <c r="U166" s="35"/>
      <c r="V166" s="35"/>
      <c r="W166" s="35"/>
      <c r="X166" s="35"/>
      <c r="Y166" s="35"/>
      <c r="Z166" s="35"/>
      <c r="AA166" s="35"/>
      <c r="AB166" s="35"/>
      <c r="AC166" s="35"/>
      <c r="AD166" s="35"/>
      <c r="AE166" s="35"/>
      <c r="AR166" s="233" t="s">
        <v>81</v>
      </c>
      <c r="AT166" s="233" t="s">
        <v>269</v>
      </c>
      <c r="AU166" s="233" t="s">
        <v>73</v>
      </c>
      <c r="AY166" s="14" t="s">
        <v>266</v>
      </c>
      <c r="BE166" s="234">
        <f>IF(N166="základní",J166,0)</f>
        <v>0</v>
      </c>
      <c r="BF166" s="234">
        <f>IF(N166="snížená",J166,0)</f>
        <v>0</v>
      </c>
      <c r="BG166" s="234">
        <f>IF(N166="zákl. přenesená",J166,0)</f>
        <v>0</v>
      </c>
      <c r="BH166" s="234">
        <f>IF(N166="sníž. přenesená",J166,0)</f>
        <v>0</v>
      </c>
      <c r="BI166" s="234">
        <f>IF(N166="nulová",J166,0)</f>
        <v>0</v>
      </c>
      <c r="BJ166" s="14" t="s">
        <v>81</v>
      </c>
      <c r="BK166" s="234">
        <f>ROUND(I166*H166,2)</f>
        <v>0</v>
      </c>
      <c r="BL166" s="14" t="s">
        <v>81</v>
      </c>
      <c r="BM166" s="233" t="s">
        <v>2686</v>
      </c>
    </row>
    <row r="167" s="2" customFormat="1" ht="6.96" customHeight="1">
      <c r="A167" s="35"/>
      <c r="B167" s="63"/>
      <c r="C167" s="64"/>
      <c r="D167" s="64"/>
      <c r="E167" s="64"/>
      <c r="F167" s="64"/>
      <c r="G167" s="64"/>
      <c r="H167" s="64"/>
      <c r="I167" s="64"/>
      <c r="J167" s="64"/>
      <c r="K167" s="64"/>
      <c r="L167" s="41"/>
      <c r="M167" s="35"/>
      <c r="O167" s="35"/>
      <c r="P167" s="35"/>
      <c r="Q167" s="35"/>
      <c r="R167" s="35"/>
      <c r="S167" s="35"/>
      <c r="T167" s="35"/>
      <c r="U167" s="35"/>
      <c r="V167" s="35"/>
      <c r="W167" s="35"/>
      <c r="X167" s="35"/>
      <c r="Y167" s="35"/>
      <c r="Z167" s="35"/>
      <c r="AA167" s="35"/>
      <c r="AB167" s="35"/>
      <c r="AC167" s="35"/>
      <c r="AD167" s="35"/>
      <c r="AE167" s="35"/>
    </row>
  </sheetData>
  <sheetProtection sheet="1" autoFilter="0" formatColumns="0" formatRows="0" objects="1" scenarios="1" spinCount="100000" saltValue="x/DzU8X5TYbFlKvgVHEwdKQtKDzPEsTHTYrQmPCaPvFnQCbLyDvP+3bv2qsfGRZq7BbpIswhwIL9W5A2P5oqOw==" hashValue="YaaPPJHWRUZjOEzaoSypFQFRKDblFxmNqTtAszjHYN02vOIVw/2DLrvg5hABAQpImiZVQyQlygVzDDgEhmlwug==" algorithmName="SHA-512" password="CC35"/>
  <autoFilter ref="C123:K166"/>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211</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2687</v>
      </c>
      <c r="F9" s="1"/>
      <c r="G9" s="1"/>
      <c r="H9" s="1"/>
      <c r="L9" s="17"/>
    </row>
    <row r="10" s="1" customFormat="1" ht="12" customHeight="1">
      <c r="B10" s="17"/>
      <c r="D10" s="148" t="s">
        <v>1615</v>
      </c>
      <c r="L10" s="17"/>
    </row>
    <row r="11" s="2" customFormat="1" ht="16.5" customHeight="1">
      <c r="A11" s="35"/>
      <c r="B11" s="41"/>
      <c r="C11" s="35"/>
      <c r="D11" s="35"/>
      <c r="E11" s="160" t="s">
        <v>2688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1964</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2689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2690</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1967</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ROUND((SUM(BE125:BE152)),  2)</f>
        <v>0</v>
      </c>
      <c r="G37" s="35"/>
      <c r="H37" s="35"/>
      <c r="I37" s="162">
        <v>0.20999999999999999</v>
      </c>
      <c r="J37" s="161">
        <f>ROUND(((SUM(BE125:BE152))*I37),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ROUND((SUM(BF125:BF152)),  2)</f>
        <v>0</v>
      </c>
      <c r="G38" s="35"/>
      <c r="H38" s="35"/>
      <c r="I38" s="162">
        <v>0.12</v>
      </c>
      <c r="J38" s="161">
        <f>ROUND(((SUM(BF125:BF152))*I38),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ROUND((SUM(BG125:BG152)),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ROUND((SUM(BH125:BH152)),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ROUND((SUM(BI125:BI152)),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2687</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2688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1964</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souboru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Moravany - Kostěnice</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246</v>
      </c>
    </row>
    <row r="101" s="9" customFormat="1" ht="24.96" customHeight="1">
      <c r="A101" s="9"/>
      <c r="B101" s="186"/>
      <c r="C101" s="187"/>
      <c r="D101" s="188" t="s">
        <v>1970</v>
      </c>
      <c r="E101" s="189"/>
      <c r="F101" s="189"/>
      <c r="G101" s="189"/>
      <c r="H101" s="189"/>
      <c r="I101" s="189"/>
      <c r="J101" s="190">
        <f>J151</f>
        <v>0</v>
      </c>
      <c r="K101" s="187"/>
      <c r="L101" s="191"/>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251</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Choceň (včetně) – Pardubice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240</v>
      </c>
      <c r="D112" s="19"/>
      <c r="E112" s="19"/>
      <c r="F112" s="19"/>
      <c r="G112" s="19"/>
      <c r="H112" s="19"/>
      <c r="I112" s="19"/>
      <c r="J112" s="19"/>
      <c r="K112" s="19"/>
      <c r="L112" s="17"/>
    </row>
    <row r="113" s="1" customFormat="1" ht="16.5" customHeight="1">
      <c r="B113" s="18"/>
      <c r="C113" s="19"/>
      <c r="D113" s="19"/>
      <c r="E113" s="181" t="s">
        <v>2687</v>
      </c>
      <c r="F113" s="19"/>
      <c r="G113" s="19"/>
      <c r="H113" s="19"/>
      <c r="I113" s="19"/>
      <c r="J113" s="19"/>
      <c r="K113" s="19"/>
      <c r="L113" s="17"/>
    </row>
    <row r="114" s="1" customFormat="1" ht="12" customHeight="1">
      <c r="B114" s="18"/>
      <c r="C114" s="29" t="s">
        <v>1615</v>
      </c>
      <c r="D114" s="19"/>
      <c r="E114" s="19"/>
      <c r="F114" s="19"/>
      <c r="G114" s="19"/>
      <c r="H114" s="19"/>
      <c r="I114" s="19"/>
      <c r="J114" s="19"/>
      <c r="K114" s="19"/>
      <c r="L114" s="17"/>
    </row>
    <row r="115" s="2" customFormat="1" ht="16.5" customHeight="1">
      <c r="A115" s="35"/>
      <c r="B115" s="36"/>
      <c r="C115" s="37"/>
      <c r="D115" s="37"/>
      <c r="E115" s="263" t="s">
        <v>2688</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1964</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souboru UOŽI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TÚ Moravany - Kostěnice</v>
      </c>
      <c r="G119" s="37"/>
      <c r="H119" s="37"/>
      <c r="I119" s="29" t="s">
        <v>22</v>
      </c>
      <c r="J119" s="76" t="str">
        <f>IF(J16="","",J16)</f>
        <v>9. 1. 2025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 xml:space="preserve"> </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Slezák Jiří</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7"/>
      <c r="B124" s="198"/>
      <c r="C124" s="199" t="s">
        <v>252</v>
      </c>
      <c r="D124" s="200" t="s">
        <v>58</v>
      </c>
      <c r="E124" s="200" t="s">
        <v>54</v>
      </c>
      <c r="F124" s="200" t="s">
        <v>55</v>
      </c>
      <c r="G124" s="200" t="s">
        <v>253</v>
      </c>
      <c r="H124" s="200" t="s">
        <v>254</v>
      </c>
      <c r="I124" s="200" t="s">
        <v>255</v>
      </c>
      <c r="J124" s="200" t="s">
        <v>244</v>
      </c>
      <c r="K124" s="201" t="s">
        <v>256</v>
      </c>
      <c r="L124" s="202"/>
      <c r="M124" s="97" t="s">
        <v>1</v>
      </c>
      <c r="N124" s="98" t="s">
        <v>37</v>
      </c>
      <c r="O124" s="98" t="s">
        <v>257</v>
      </c>
      <c r="P124" s="98" t="s">
        <v>258</v>
      </c>
      <c r="Q124" s="98" t="s">
        <v>259</v>
      </c>
      <c r="R124" s="98" t="s">
        <v>260</v>
      </c>
      <c r="S124" s="98" t="s">
        <v>261</v>
      </c>
      <c r="T124" s="99" t="s">
        <v>262</v>
      </c>
      <c r="U124" s="197"/>
      <c r="V124" s="197"/>
      <c r="W124" s="197"/>
      <c r="X124" s="197"/>
      <c r="Y124" s="197"/>
      <c r="Z124" s="197"/>
      <c r="AA124" s="197"/>
      <c r="AB124" s="197"/>
      <c r="AC124" s="197"/>
      <c r="AD124" s="197"/>
      <c r="AE124" s="197"/>
    </row>
    <row r="125" s="2" customFormat="1" ht="22.8" customHeight="1">
      <c r="A125" s="35"/>
      <c r="B125" s="36"/>
      <c r="C125" s="104" t="s">
        <v>263</v>
      </c>
      <c r="D125" s="37"/>
      <c r="E125" s="37"/>
      <c r="F125" s="37"/>
      <c r="G125" s="37"/>
      <c r="H125" s="37"/>
      <c r="I125" s="37"/>
      <c r="J125" s="203">
        <f>BK125</f>
        <v>0</v>
      </c>
      <c r="K125" s="37"/>
      <c r="L125" s="41"/>
      <c r="M125" s="100"/>
      <c r="N125" s="204"/>
      <c r="O125" s="101"/>
      <c r="P125" s="205">
        <f>P126+SUM(P127:P151)</f>
        <v>0</v>
      </c>
      <c r="Q125" s="101"/>
      <c r="R125" s="205">
        <f>R126+SUM(R127:R151)</f>
        <v>0</v>
      </c>
      <c r="S125" s="101"/>
      <c r="T125" s="206">
        <f>T126+SUM(T127:T151)</f>
        <v>0</v>
      </c>
      <c r="U125" s="35"/>
      <c r="V125" s="35"/>
      <c r="W125" s="35"/>
      <c r="X125" s="35"/>
      <c r="Y125" s="35"/>
      <c r="Z125" s="35"/>
      <c r="AA125" s="35"/>
      <c r="AB125" s="35"/>
      <c r="AC125" s="35"/>
      <c r="AD125" s="35"/>
      <c r="AE125" s="35"/>
      <c r="AT125" s="14" t="s">
        <v>72</v>
      </c>
      <c r="AU125" s="14" t="s">
        <v>246</v>
      </c>
      <c r="BK125" s="207">
        <f>BK126+SUM(BK127:BK151)</f>
        <v>0</v>
      </c>
    </row>
    <row r="126" s="2" customFormat="1" ht="24.15" customHeight="1">
      <c r="A126" s="35"/>
      <c r="B126" s="36"/>
      <c r="C126" s="222" t="s">
        <v>316</v>
      </c>
      <c r="D126" s="222" t="s">
        <v>269</v>
      </c>
      <c r="E126" s="223" t="s">
        <v>1993</v>
      </c>
      <c r="F126" s="224" t="s">
        <v>1994</v>
      </c>
      <c r="G126" s="225" t="s">
        <v>272</v>
      </c>
      <c r="H126" s="226">
        <v>8</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81</v>
      </c>
      <c r="AT126" s="233" t="s">
        <v>269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2691</v>
      </c>
    </row>
    <row r="127" s="2" customFormat="1">
      <c r="A127" s="35"/>
      <c r="B127" s="36"/>
      <c r="C127" s="37"/>
      <c r="D127" s="235" t="s">
        <v>275</v>
      </c>
      <c r="E127" s="37"/>
      <c r="F127" s="236" t="s">
        <v>1996</v>
      </c>
      <c r="G127" s="37"/>
      <c r="H127" s="37"/>
      <c r="I127" s="237"/>
      <c r="J127" s="37"/>
      <c r="K127" s="37"/>
      <c r="L127" s="41"/>
      <c r="M127" s="238"/>
      <c r="N127" s="239"/>
      <c r="O127" s="88"/>
      <c r="P127" s="88"/>
      <c r="Q127" s="88"/>
      <c r="R127" s="88"/>
      <c r="S127" s="88"/>
      <c r="T127" s="89"/>
      <c r="U127" s="35"/>
      <c r="V127" s="35"/>
      <c r="W127" s="35"/>
      <c r="X127" s="35"/>
      <c r="Y127" s="35"/>
      <c r="Z127" s="35"/>
      <c r="AA127" s="35"/>
      <c r="AB127" s="35"/>
      <c r="AC127" s="35"/>
      <c r="AD127" s="35"/>
      <c r="AE127" s="35"/>
      <c r="AT127" s="14" t="s">
        <v>275</v>
      </c>
      <c r="AU127" s="14" t="s">
        <v>73</v>
      </c>
    </row>
    <row r="128" s="2" customFormat="1" ht="24.15" customHeight="1">
      <c r="A128" s="35"/>
      <c r="B128" s="36"/>
      <c r="C128" s="240" t="s">
        <v>918</v>
      </c>
      <c r="D128" s="240" t="s">
        <v>329</v>
      </c>
      <c r="E128" s="241" t="s">
        <v>1997</v>
      </c>
      <c r="F128" s="242" t="s">
        <v>1998</v>
      </c>
      <c r="G128" s="243" t="s">
        <v>272</v>
      </c>
      <c r="H128" s="244">
        <v>12</v>
      </c>
      <c r="I128" s="245"/>
      <c r="J128" s="246">
        <f>ROUND(I128*H128,2)</f>
        <v>0</v>
      </c>
      <c r="K128" s="242" t="s">
        <v>273</v>
      </c>
      <c r="L128" s="247"/>
      <c r="M128" s="248" t="s">
        <v>1</v>
      </c>
      <c r="N128" s="249"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83</v>
      </c>
      <c r="AT128" s="233" t="s">
        <v>329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2692</v>
      </c>
    </row>
    <row r="129" s="2" customFormat="1" ht="37.8" customHeight="1">
      <c r="A129" s="35"/>
      <c r="B129" s="36"/>
      <c r="C129" s="222" t="s">
        <v>137</v>
      </c>
      <c r="D129" s="222" t="s">
        <v>269</v>
      </c>
      <c r="E129" s="223" t="s">
        <v>1973</v>
      </c>
      <c r="F129" s="224" t="s">
        <v>1974</v>
      </c>
      <c r="G129" s="225" t="s">
        <v>279</v>
      </c>
      <c r="H129" s="226">
        <v>60</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1975</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1975</v>
      </c>
      <c r="BM129" s="233" t="s">
        <v>2693</v>
      </c>
    </row>
    <row r="130" s="2" customFormat="1" ht="33" customHeight="1">
      <c r="A130" s="35"/>
      <c r="B130" s="36"/>
      <c r="C130" s="240" t="s">
        <v>274</v>
      </c>
      <c r="D130" s="240" t="s">
        <v>329</v>
      </c>
      <c r="E130" s="241" t="s">
        <v>1985</v>
      </c>
      <c r="F130" s="242" t="s">
        <v>1986</v>
      </c>
      <c r="G130" s="243" t="s">
        <v>279</v>
      </c>
      <c r="H130" s="244">
        <v>60</v>
      </c>
      <c r="I130" s="245"/>
      <c r="J130" s="246">
        <f>ROUND(I130*H130,2)</f>
        <v>0</v>
      </c>
      <c r="K130" s="242" t="s">
        <v>273</v>
      </c>
      <c r="L130" s="247"/>
      <c r="M130" s="248" t="s">
        <v>1</v>
      </c>
      <c r="N130" s="249"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522</v>
      </c>
      <c r="AT130" s="233" t="s">
        <v>329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522</v>
      </c>
      <c r="BM130" s="233" t="s">
        <v>2694</v>
      </c>
    </row>
    <row r="131" s="2" customFormat="1" ht="33" customHeight="1">
      <c r="A131" s="35"/>
      <c r="B131" s="36"/>
      <c r="C131" s="240" t="s">
        <v>267</v>
      </c>
      <c r="D131" s="240" t="s">
        <v>329</v>
      </c>
      <c r="E131" s="241" t="s">
        <v>1988</v>
      </c>
      <c r="F131" s="242" t="s">
        <v>1989</v>
      </c>
      <c r="G131" s="243" t="s">
        <v>279</v>
      </c>
      <c r="H131" s="244">
        <v>20</v>
      </c>
      <c r="I131" s="245"/>
      <c r="J131" s="246">
        <f>ROUND(I131*H131,2)</f>
        <v>0</v>
      </c>
      <c r="K131" s="242" t="s">
        <v>273</v>
      </c>
      <c r="L131" s="247"/>
      <c r="M131" s="248" t="s">
        <v>1</v>
      </c>
      <c r="N131" s="249"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83</v>
      </c>
      <c r="AT131" s="233" t="s">
        <v>329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2695</v>
      </c>
    </row>
    <row r="132" s="2" customFormat="1" ht="24.15" customHeight="1">
      <c r="A132" s="35"/>
      <c r="B132" s="36"/>
      <c r="C132" s="222" t="s">
        <v>81</v>
      </c>
      <c r="D132" s="222" t="s">
        <v>269</v>
      </c>
      <c r="E132" s="223" t="s">
        <v>1977</v>
      </c>
      <c r="F132" s="224" t="s">
        <v>1978</v>
      </c>
      <c r="G132" s="225" t="s">
        <v>272</v>
      </c>
      <c r="H132" s="226">
        <v>20</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81</v>
      </c>
      <c r="AT132" s="233" t="s">
        <v>269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2696</v>
      </c>
    </row>
    <row r="133" s="2" customFormat="1" ht="33" customHeight="1">
      <c r="A133" s="35"/>
      <c r="B133" s="36"/>
      <c r="C133" s="240" t="s">
        <v>83</v>
      </c>
      <c r="D133" s="240" t="s">
        <v>329</v>
      </c>
      <c r="E133" s="241" t="s">
        <v>2537</v>
      </c>
      <c r="F133" s="242" t="s">
        <v>2538</v>
      </c>
      <c r="G133" s="243" t="s">
        <v>279</v>
      </c>
      <c r="H133" s="244">
        <v>60</v>
      </c>
      <c r="I133" s="245"/>
      <c r="J133" s="246">
        <f>ROUND(I133*H133,2)</f>
        <v>0</v>
      </c>
      <c r="K133" s="242" t="s">
        <v>273</v>
      </c>
      <c r="L133" s="247"/>
      <c r="M133" s="248" t="s">
        <v>1</v>
      </c>
      <c r="N133" s="249"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83</v>
      </c>
      <c r="AT133" s="233" t="s">
        <v>329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2697</v>
      </c>
    </row>
    <row r="134" s="2" customFormat="1" ht="16.5" customHeight="1">
      <c r="A134" s="35"/>
      <c r="B134" s="36"/>
      <c r="C134" s="222" t="s">
        <v>283</v>
      </c>
      <c r="D134" s="222" t="s">
        <v>269</v>
      </c>
      <c r="E134" s="223" t="s">
        <v>2000</v>
      </c>
      <c r="F134" s="224" t="s">
        <v>2001</v>
      </c>
      <c r="G134" s="225" t="s">
        <v>272</v>
      </c>
      <c r="H134" s="226">
        <v>20</v>
      </c>
      <c r="I134" s="227"/>
      <c r="J134" s="228">
        <f>ROUND(I134*H134,2)</f>
        <v>0</v>
      </c>
      <c r="K134" s="224" t="s">
        <v>273</v>
      </c>
      <c r="L134" s="41"/>
      <c r="M134" s="229" t="s">
        <v>1</v>
      </c>
      <c r="N134" s="230"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81</v>
      </c>
      <c r="AT134" s="233" t="s">
        <v>269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2698</v>
      </c>
    </row>
    <row r="135" s="2" customFormat="1" ht="16.5" customHeight="1">
      <c r="A135" s="35"/>
      <c r="B135" s="36"/>
      <c r="C135" s="222" t="s">
        <v>309</v>
      </c>
      <c r="D135" s="222" t="s">
        <v>269</v>
      </c>
      <c r="E135" s="223" t="s">
        <v>2003</v>
      </c>
      <c r="F135" s="224" t="s">
        <v>2004</v>
      </c>
      <c r="G135" s="225" t="s">
        <v>272</v>
      </c>
      <c r="H135" s="226">
        <v>12</v>
      </c>
      <c r="I135" s="227"/>
      <c r="J135" s="228">
        <f>ROUND(I135*H135,2)</f>
        <v>0</v>
      </c>
      <c r="K135" s="224" t="s">
        <v>273</v>
      </c>
      <c r="L135" s="41"/>
      <c r="M135" s="229" t="s">
        <v>1</v>
      </c>
      <c r="N135" s="230"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81</v>
      </c>
      <c r="AT135" s="233" t="s">
        <v>269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2699</v>
      </c>
    </row>
    <row r="136" s="2" customFormat="1" ht="33" customHeight="1">
      <c r="A136" s="35"/>
      <c r="B136" s="36"/>
      <c r="C136" s="240" t="s">
        <v>8</v>
      </c>
      <c r="D136" s="240" t="s">
        <v>329</v>
      </c>
      <c r="E136" s="241" t="s">
        <v>2006</v>
      </c>
      <c r="F136" s="242" t="s">
        <v>2007</v>
      </c>
      <c r="G136" s="243" t="s">
        <v>272</v>
      </c>
      <c r="H136" s="244">
        <v>8</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2700</v>
      </c>
    </row>
    <row r="137" s="2" customFormat="1" ht="21.75" customHeight="1">
      <c r="A137" s="35"/>
      <c r="B137" s="36"/>
      <c r="C137" s="222" t="s">
        <v>347</v>
      </c>
      <c r="D137" s="222" t="s">
        <v>269</v>
      </c>
      <c r="E137" s="223" t="s">
        <v>1826</v>
      </c>
      <c r="F137" s="224" t="s">
        <v>2009</v>
      </c>
      <c r="G137" s="225" t="s">
        <v>272</v>
      </c>
      <c r="H137" s="226">
        <v>80</v>
      </c>
      <c r="I137" s="227"/>
      <c r="J137" s="228">
        <f>ROUND(I137*H137,2)</f>
        <v>0</v>
      </c>
      <c r="K137" s="224" t="s">
        <v>273</v>
      </c>
      <c r="L137" s="41"/>
      <c r="M137" s="229" t="s">
        <v>1</v>
      </c>
      <c r="N137" s="230"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81</v>
      </c>
      <c r="AT137" s="233" t="s">
        <v>269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2701</v>
      </c>
    </row>
    <row r="138" s="2" customFormat="1" ht="37.8" customHeight="1">
      <c r="A138" s="35"/>
      <c r="B138" s="36"/>
      <c r="C138" s="240" t="s">
        <v>314</v>
      </c>
      <c r="D138" s="240" t="s">
        <v>329</v>
      </c>
      <c r="E138" s="241" t="s">
        <v>2011</v>
      </c>
      <c r="F138" s="242" t="s">
        <v>2012</v>
      </c>
      <c r="G138" s="243" t="s">
        <v>272</v>
      </c>
      <c r="H138" s="244">
        <v>8</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2702</v>
      </c>
    </row>
    <row r="139" s="2" customFormat="1" ht="24.15" customHeight="1">
      <c r="A139" s="35"/>
      <c r="B139" s="36"/>
      <c r="C139" s="222" t="s">
        <v>917</v>
      </c>
      <c r="D139" s="222" t="s">
        <v>269</v>
      </c>
      <c r="E139" s="223" t="s">
        <v>2014</v>
      </c>
      <c r="F139" s="224" t="s">
        <v>2015</v>
      </c>
      <c r="G139" s="225" t="s">
        <v>272</v>
      </c>
      <c r="H139" s="226">
        <v>20</v>
      </c>
      <c r="I139" s="227"/>
      <c r="J139" s="228">
        <f>ROUND(I139*H139,2)</f>
        <v>0</v>
      </c>
      <c r="K139" s="224" t="s">
        <v>273</v>
      </c>
      <c r="L139" s="41"/>
      <c r="M139" s="229" t="s">
        <v>1</v>
      </c>
      <c r="N139" s="230"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81</v>
      </c>
      <c r="AT139" s="233" t="s">
        <v>269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2703</v>
      </c>
    </row>
    <row r="140" s="2" customFormat="1" ht="24.15" customHeight="1">
      <c r="A140" s="35"/>
      <c r="B140" s="36"/>
      <c r="C140" s="222" t="s">
        <v>286</v>
      </c>
      <c r="D140" s="222" t="s">
        <v>269</v>
      </c>
      <c r="E140" s="223" t="s">
        <v>2017</v>
      </c>
      <c r="F140" s="224" t="s">
        <v>2018</v>
      </c>
      <c r="G140" s="225" t="s">
        <v>272</v>
      </c>
      <c r="H140" s="226">
        <v>20</v>
      </c>
      <c r="I140" s="227"/>
      <c r="J140" s="228">
        <f>ROUND(I140*H140,2)</f>
        <v>0</v>
      </c>
      <c r="K140" s="224" t="s">
        <v>273</v>
      </c>
      <c r="L140" s="41"/>
      <c r="M140" s="229" t="s">
        <v>1</v>
      </c>
      <c r="N140" s="230"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81</v>
      </c>
      <c r="AT140" s="233" t="s">
        <v>269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2704</v>
      </c>
    </row>
    <row r="141" s="2" customFormat="1" ht="21.75" customHeight="1">
      <c r="A141" s="35"/>
      <c r="B141" s="36"/>
      <c r="C141" s="222" t="s">
        <v>310</v>
      </c>
      <c r="D141" s="222" t="s">
        <v>269</v>
      </c>
      <c r="E141" s="223" t="s">
        <v>2020</v>
      </c>
      <c r="F141" s="224" t="s">
        <v>2021</v>
      </c>
      <c r="G141" s="225" t="s">
        <v>272</v>
      </c>
      <c r="H141" s="226">
        <v>8</v>
      </c>
      <c r="I141" s="227"/>
      <c r="J141" s="228">
        <f>ROUND(I141*H141,2)</f>
        <v>0</v>
      </c>
      <c r="K141" s="224" t="s">
        <v>273</v>
      </c>
      <c r="L141" s="41"/>
      <c r="M141" s="229" t="s">
        <v>1</v>
      </c>
      <c r="N141" s="230"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81</v>
      </c>
      <c r="AT141" s="233" t="s">
        <v>269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2705</v>
      </c>
    </row>
    <row r="142" s="2" customFormat="1" ht="16.5" customHeight="1">
      <c r="A142" s="35"/>
      <c r="B142" s="36"/>
      <c r="C142" s="222" t="s">
        <v>299</v>
      </c>
      <c r="D142" s="222" t="s">
        <v>269</v>
      </c>
      <c r="E142" s="223" t="s">
        <v>2023</v>
      </c>
      <c r="F142" s="224" t="s">
        <v>2024</v>
      </c>
      <c r="G142" s="225" t="s">
        <v>272</v>
      </c>
      <c r="H142" s="226">
        <v>20</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81</v>
      </c>
      <c r="AT142" s="233" t="s">
        <v>269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2706</v>
      </c>
    </row>
    <row r="143" s="2" customFormat="1" ht="24.15" customHeight="1">
      <c r="A143" s="35"/>
      <c r="B143" s="36"/>
      <c r="C143" s="240" t="s">
        <v>290</v>
      </c>
      <c r="D143" s="240" t="s">
        <v>329</v>
      </c>
      <c r="E143" s="241" t="s">
        <v>2026</v>
      </c>
      <c r="F143" s="242" t="s">
        <v>2027</v>
      </c>
      <c r="G143" s="243" t="s">
        <v>272</v>
      </c>
      <c r="H143" s="244">
        <v>12</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2707</v>
      </c>
    </row>
    <row r="144" s="2" customFormat="1" ht="33" customHeight="1">
      <c r="A144" s="35"/>
      <c r="B144" s="36"/>
      <c r="C144" s="222" t="s">
        <v>321</v>
      </c>
      <c r="D144" s="222" t="s">
        <v>269</v>
      </c>
      <c r="E144" s="223" t="s">
        <v>2029</v>
      </c>
      <c r="F144" s="224" t="s">
        <v>2030</v>
      </c>
      <c r="G144" s="225" t="s">
        <v>272</v>
      </c>
      <c r="H144" s="226">
        <v>12</v>
      </c>
      <c r="I144" s="227"/>
      <c r="J144" s="228">
        <f>ROUND(I144*H144,2)</f>
        <v>0</v>
      </c>
      <c r="K144" s="224" t="s">
        <v>273</v>
      </c>
      <c r="L144" s="41"/>
      <c r="M144" s="229" t="s">
        <v>1</v>
      </c>
      <c r="N144" s="230"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81</v>
      </c>
      <c r="AT144" s="233" t="s">
        <v>269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2708</v>
      </c>
    </row>
    <row r="145" s="2" customFormat="1" ht="24.15" customHeight="1">
      <c r="A145" s="35"/>
      <c r="B145" s="36"/>
      <c r="C145" s="240" t="s">
        <v>297</v>
      </c>
      <c r="D145" s="240" t="s">
        <v>329</v>
      </c>
      <c r="E145" s="241" t="s">
        <v>2032</v>
      </c>
      <c r="F145" s="242" t="s">
        <v>2033</v>
      </c>
      <c r="G145" s="243" t="s">
        <v>272</v>
      </c>
      <c r="H145" s="244">
        <v>12</v>
      </c>
      <c r="I145" s="245"/>
      <c r="J145" s="246">
        <f>ROUND(I145*H145,2)</f>
        <v>0</v>
      </c>
      <c r="K145" s="242" t="s">
        <v>273</v>
      </c>
      <c r="L145" s="247"/>
      <c r="M145" s="248" t="s">
        <v>1</v>
      </c>
      <c r="N145" s="249"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83</v>
      </c>
      <c r="AT145" s="233" t="s">
        <v>329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2709</v>
      </c>
    </row>
    <row r="146" s="2" customFormat="1" ht="24.15" customHeight="1">
      <c r="A146" s="35"/>
      <c r="B146" s="36"/>
      <c r="C146" s="240" t="s">
        <v>328</v>
      </c>
      <c r="D146" s="240" t="s">
        <v>329</v>
      </c>
      <c r="E146" s="241" t="s">
        <v>2035</v>
      </c>
      <c r="F146" s="242" t="s">
        <v>2036</v>
      </c>
      <c r="G146" s="243" t="s">
        <v>272</v>
      </c>
      <c r="H146" s="244">
        <v>12</v>
      </c>
      <c r="I146" s="245"/>
      <c r="J146" s="246">
        <f>ROUND(I146*H146,2)</f>
        <v>0</v>
      </c>
      <c r="K146" s="242" t="s">
        <v>273</v>
      </c>
      <c r="L146" s="247"/>
      <c r="M146" s="248" t="s">
        <v>1</v>
      </c>
      <c r="N146" s="249"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83</v>
      </c>
      <c r="AT146" s="233" t="s">
        <v>329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2710</v>
      </c>
    </row>
    <row r="147" s="2" customFormat="1" ht="24.15" customHeight="1">
      <c r="A147" s="35"/>
      <c r="B147" s="36"/>
      <c r="C147" s="240" t="s">
        <v>303</v>
      </c>
      <c r="D147" s="240" t="s">
        <v>329</v>
      </c>
      <c r="E147" s="241" t="s">
        <v>2038</v>
      </c>
      <c r="F147" s="242" t="s">
        <v>2039</v>
      </c>
      <c r="G147" s="243" t="s">
        <v>272</v>
      </c>
      <c r="H147" s="244">
        <v>12</v>
      </c>
      <c r="I147" s="245"/>
      <c r="J147" s="246">
        <f>ROUND(I147*H147,2)</f>
        <v>0</v>
      </c>
      <c r="K147" s="242" t="s">
        <v>273</v>
      </c>
      <c r="L147" s="247"/>
      <c r="M147" s="248" t="s">
        <v>1</v>
      </c>
      <c r="N147" s="249"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83</v>
      </c>
      <c r="AT147" s="233" t="s">
        <v>329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2711</v>
      </c>
    </row>
    <row r="148" s="2" customFormat="1" ht="33" customHeight="1">
      <c r="A148" s="35"/>
      <c r="B148" s="36"/>
      <c r="C148" s="240" t="s">
        <v>334</v>
      </c>
      <c r="D148" s="240" t="s">
        <v>329</v>
      </c>
      <c r="E148" s="241" t="s">
        <v>2041</v>
      </c>
      <c r="F148" s="242" t="s">
        <v>2042</v>
      </c>
      <c r="G148" s="243" t="s">
        <v>500</v>
      </c>
      <c r="H148" s="244">
        <v>12</v>
      </c>
      <c r="I148" s="245"/>
      <c r="J148" s="246">
        <f>ROUND(I148*H148,2)</f>
        <v>0</v>
      </c>
      <c r="K148" s="242" t="s">
        <v>273</v>
      </c>
      <c r="L148" s="247"/>
      <c r="M148" s="248" t="s">
        <v>1</v>
      </c>
      <c r="N148" s="249"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83</v>
      </c>
      <c r="AT148" s="233" t="s">
        <v>329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2712</v>
      </c>
    </row>
    <row r="149" s="2" customFormat="1" ht="24.15" customHeight="1">
      <c r="A149" s="35"/>
      <c r="B149" s="36"/>
      <c r="C149" s="240" t="s">
        <v>307</v>
      </c>
      <c r="D149" s="240" t="s">
        <v>329</v>
      </c>
      <c r="E149" s="241" t="s">
        <v>2044</v>
      </c>
      <c r="F149" s="242" t="s">
        <v>2045</v>
      </c>
      <c r="G149" s="243" t="s">
        <v>272</v>
      </c>
      <c r="H149" s="244">
        <v>8</v>
      </c>
      <c r="I149" s="245"/>
      <c r="J149" s="246">
        <f>ROUND(I149*H149,2)</f>
        <v>0</v>
      </c>
      <c r="K149" s="242" t="s">
        <v>273</v>
      </c>
      <c r="L149" s="247"/>
      <c r="M149" s="248" t="s">
        <v>1</v>
      </c>
      <c r="N149" s="249"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83</v>
      </c>
      <c r="AT149" s="233" t="s">
        <v>329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2713</v>
      </c>
    </row>
    <row r="150" s="2" customFormat="1" ht="24.15" customHeight="1">
      <c r="A150" s="35"/>
      <c r="B150" s="36"/>
      <c r="C150" s="240" t="s">
        <v>7</v>
      </c>
      <c r="D150" s="240" t="s">
        <v>329</v>
      </c>
      <c r="E150" s="241" t="s">
        <v>2047</v>
      </c>
      <c r="F150" s="242" t="s">
        <v>2048</v>
      </c>
      <c r="G150" s="243" t="s">
        <v>272</v>
      </c>
      <c r="H150" s="244">
        <v>12</v>
      </c>
      <c r="I150" s="245"/>
      <c r="J150" s="246">
        <f>ROUND(I150*H150,2)</f>
        <v>0</v>
      </c>
      <c r="K150" s="242" t="s">
        <v>273</v>
      </c>
      <c r="L150" s="247"/>
      <c r="M150" s="248" t="s">
        <v>1</v>
      </c>
      <c r="N150" s="249"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83</v>
      </c>
      <c r="AT150" s="233" t="s">
        <v>329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2714</v>
      </c>
    </row>
    <row r="151" s="12" customFormat="1" ht="25.92" customHeight="1">
      <c r="A151" s="12"/>
      <c r="B151" s="208"/>
      <c r="C151" s="209"/>
      <c r="D151" s="210" t="s">
        <v>72</v>
      </c>
      <c r="E151" s="211" t="s">
        <v>1991</v>
      </c>
      <c r="F151" s="211" t="s">
        <v>1992</v>
      </c>
      <c r="G151" s="209"/>
      <c r="H151" s="209"/>
      <c r="I151" s="212"/>
      <c r="J151" s="213">
        <f>BK151</f>
        <v>0</v>
      </c>
      <c r="K151" s="209"/>
      <c r="L151" s="214"/>
      <c r="M151" s="215"/>
      <c r="N151" s="216"/>
      <c r="O151" s="216"/>
      <c r="P151" s="217">
        <f>P152</f>
        <v>0</v>
      </c>
      <c r="Q151" s="216"/>
      <c r="R151" s="217">
        <f>R152</f>
        <v>0</v>
      </c>
      <c r="S151" s="216"/>
      <c r="T151" s="218">
        <f>T152</f>
        <v>0</v>
      </c>
      <c r="U151" s="12"/>
      <c r="V151" s="12"/>
      <c r="W151" s="12"/>
      <c r="X151" s="12"/>
      <c r="Y151" s="12"/>
      <c r="Z151" s="12"/>
      <c r="AA151" s="12"/>
      <c r="AB151" s="12"/>
      <c r="AC151" s="12"/>
      <c r="AD151" s="12"/>
      <c r="AE151" s="12"/>
      <c r="AR151" s="219" t="s">
        <v>274</v>
      </c>
      <c r="AT151" s="220" t="s">
        <v>72</v>
      </c>
      <c r="AU151" s="220" t="s">
        <v>73</v>
      </c>
      <c r="AY151" s="219" t="s">
        <v>266</v>
      </c>
      <c r="BK151" s="221">
        <f>BK152</f>
        <v>0</v>
      </c>
    </row>
    <row r="152" s="2" customFormat="1" ht="24.15" customHeight="1">
      <c r="A152" s="35"/>
      <c r="B152" s="36"/>
      <c r="C152" s="222" t="s">
        <v>356</v>
      </c>
      <c r="D152" s="222" t="s">
        <v>269</v>
      </c>
      <c r="E152" s="223" t="s">
        <v>2050</v>
      </c>
      <c r="F152" s="224" t="s">
        <v>2051</v>
      </c>
      <c r="G152" s="225" t="s">
        <v>272</v>
      </c>
      <c r="H152" s="226">
        <v>8</v>
      </c>
      <c r="I152" s="227"/>
      <c r="J152" s="228">
        <f>ROUND(I152*H152,2)</f>
        <v>0</v>
      </c>
      <c r="K152" s="224" t="s">
        <v>273</v>
      </c>
      <c r="L152" s="41"/>
      <c r="M152" s="259" t="s">
        <v>1</v>
      </c>
      <c r="N152" s="260" t="s">
        <v>38</v>
      </c>
      <c r="O152" s="256"/>
      <c r="P152" s="261">
        <f>O152*H152</f>
        <v>0</v>
      </c>
      <c r="Q152" s="261">
        <v>0</v>
      </c>
      <c r="R152" s="261">
        <f>Q152*H152</f>
        <v>0</v>
      </c>
      <c r="S152" s="261">
        <v>0</v>
      </c>
      <c r="T152" s="262">
        <f>S152*H152</f>
        <v>0</v>
      </c>
      <c r="U152" s="35"/>
      <c r="V152" s="35"/>
      <c r="W152" s="35"/>
      <c r="X152" s="35"/>
      <c r="Y152" s="35"/>
      <c r="Z152" s="35"/>
      <c r="AA152" s="35"/>
      <c r="AB152" s="35"/>
      <c r="AC152" s="35"/>
      <c r="AD152" s="35"/>
      <c r="AE152" s="35"/>
      <c r="AR152" s="233" t="s">
        <v>81</v>
      </c>
      <c r="AT152" s="233" t="s">
        <v>269</v>
      </c>
      <c r="AU152" s="233" t="s">
        <v>81</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2715</v>
      </c>
    </row>
    <row r="153" s="2" customFormat="1" ht="6.96" customHeight="1">
      <c r="A153" s="35"/>
      <c r="B153" s="63"/>
      <c r="C153" s="64"/>
      <c r="D153" s="64"/>
      <c r="E153" s="64"/>
      <c r="F153" s="64"/>
      <c r="G153" s="64"/>
      <c r="H153" s="64"/>
      <c r="I153" s="64"/>
      <c r="J153" s="64"/>
      <c r="K153" s="64"/>
      <c r="L153" s="41"/>
      <c r="M153" s="35"/>
      <c r="O153" s="35"/>
      <c r="P153" s="35"/>
      <c r="Q153" s="35"/>
      <c r="R153" s="35"/>
      <c r="S153" s="35"/>
      <c r="T153" s="35"/>
      <c r="U153" s="35"/>
      <c r="V153" s="35"/>
      <c r="W153" s="35"/>
      <c r="X153" s="35"/>
      <c r="Y153" s="35"/>
      <c r="Z153" s="35"/>
      <c r="AA153" s="35"/>
      <c r="AB153" s="35"/>
      <c r="AC153" s="35"/>
      <c r="AD153" s="35"/>
      <c r="AE153" s="35"/>
    </row>
  </sheetData>
  <sheetProtection sheet="1" autoFilter="0" formatColumns="0" formatRows="0" objects="1" scenarios="1" spinCount="100000" saltValue="cjauTA5o3ZCSdIEprp3TY3RyszKIcwtpeOoYe+bSnoySKCl8rX4+hICLo2WVXkAMXHjlLkIUqdE2h6oyVZLf1Q==" hashValue="x9I+fVpuwaOslfExrCu41QsT5/VzbCTIOI/X4ESupDSzMPZs5dW5EUij8osFrPJAc5uejfy0s8clSCtv+1FHDw==" algorithmName="SHA-512" password="CC35"/>
  <autoFilter ref="C124:K152"/>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213</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2687</v>
      </c>
      <c r="F9" s="1"/>
      <c r="G9" s="1"/>
      <c r="H9" s="1"/>
      <c r="L9" s="17"/>
    </row>
    <row r="10" s="1" customFormat="1" ht="12" customHeight="1">
      <c r="B10" s="17"/>
      <c r="D10" s="148" t="s">
        <v>1615</v>
      </c>
      <c r="L10" s="17"/>
    </row>
    <row r="11" s="2" customFormat="1" ht="16.5" customHeight="1">
      <c r="A11" s="35"/>
      <c r="B11" s="41"/>
      <c r="C11" s="35"/>
      <c r="D11" s="35"/>
      <c r="E11" s="160" t="s">
        <v>2688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1964</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2716</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2690</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1967</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ROUND((SUM(BE124:BE134)),  2)</f>
        <v>0</v>
      </c>
      <c r="G37" s="35"/>
      <c r="H37" s="35"/>
      <c r="I37" s="162">
        <v>0.20999999999999999</v>
      </c>
      <c r="J37" s="161">
        <f>ROUND(((SUM(BE124:BE134))*I37),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ROUND((SUM(BF124:BF134)),  2)</f>
        <v>0</v>
      </c>
      <c r="G38" s="35"/>
      <c r="H38" s="35"/>
      <c r="I38" s="162">
        <v>0.12</v>
      </c>
      <c r="J38" s="161">
        <f>ROUND(((SUM(BF124:BF134))*I38),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ROUND((SUM(BG124:BG134)),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ROUND((SUM(BH124:BH134)),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ROUND((SUM(BI124:BI134)),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2687</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2688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1964</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souboru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Moravany - Kostěnice</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2687</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63" t="s">
        <v>2688</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1964</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02 - Dle souboru URS</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Moravany - Kostěnice</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SUM(P125:P134)</f>
        <v>0</v>
      </c>
      <c r="Q124" s="101"/>
      <c r="R124" s="205">
        <f>SUM(R125:R134)</f>
        <v>0.058560000000000001</v>
      </c>
      <c r="S124" s="101"/>
      <c r="T124" s="206">
        <f>SUM(T125:T134)</f>
        <v>0</v>
      </c>
      <c r="U124" s="35"/>
      <c r="V124" s="35"/>
      <c r="W124" s="35"/>
      <c r="X124" s="35"/>
      <c r="Y124" s="35"/>
      <c r="Z124" s="35"/>
      <c r="AA124" s="35"/>
      <c r="AB124" s="35"/>
      <c r="AC124" s="35"/>
      <c r="AD124" s="35"/>
      <c r="AE124" s="35"/>
      <c r="AT124" s="14" t="s">
        <v>72</v>
      </c>
      <c r="AU124" s="14" t="s">
        <v>246</v>
      </c>
      <c r="BK124" s="207">
        <f>SUM(BK125:BK134)</f>
        <v>0</v>
      </c>
    </row>
    <row r="125" s="2" customFormat="1" ht="24.15" customHeight="1">
      <c r="A125" s="35"/>
      <c r="B125" s="36"/>
      <c r="C125" s="222" t="s">
        <v>81</v>
      </c>
      <c r="D125" s="222" t="s">
        <v>269</v>
      </c>
      <c r="E125" s="223" t="s">
        <v>2059</v>
      </c>
      <c r="F125" s="224" t="s">
        <v>2060</v>
      </c>
      <c r="G125" s="225" t="s">
        <v>279</v>
      </c>
      <c r="H125" s="226">
        <v>60</v>
      </c>
      <c r="I125" s="227"/>
      <c r="J125" s="228">
        <f>ROUND(I125*H125,2)</f>
        <v>0</v>
      </c>
      <c r="K125" s="224" t="s">
        <v>878</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387</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387</v>
      </c>
      <c r="BM125" s="233" t="s">
        <v>2717</v>
      </c>
    </row>
    <row r="126" s="2" customFormat="1">
      <c r="A126" s="35"/>
      <c r="B126" s="36"/>
      <c r="C126" s="37"/>
      <c r="D126" s="252" t="s">
        <v>880</v>
      </c>
      <c r="E126" s="37"/>
      <c r="F126" s="253" t="s">
        <v>2062</v>
      </c>
      <c r="G126" s="37"/>
      <c r="H126" s="37"/>
      <c r="I126" s="237"/>
      <c r="J126" s="37"/>
      <c r="K126" s="37"/>
      <c r="L126" s="41"/>
      <c r="M126" s="238"/>
      <c r="N126" s="239"/>
      <c r="O126" s="88"/>
      <c r="P126" s="88"/>
      <c r="Q126" s="88"/>
      <c r="R126" s="88"/>
      <c r="S126" s="88"/>
      <c r="T126" s="89"/>
      <c r="U126" s="35"/>
      <c r="V126" s="35"/>
      <c r="W126" s="35"/>
      <c r="X126" s="35"/>
      <c r="Y126" s="35"/>
      <c r="Z126" s="35"/>
      <c r="AA126" s="35"/>
      <c r="AB126" s="35"/>
      <c r="AC126" s="35"/>
      <c r="AD126" s="35"/>
      <c r="AE126" s="35"/>
      <c r="AT126" s="14" t="s">
        <v>880</v>
      </c>
      <c r="AU126" s="14" t="s">
        <v>73</v>
      </c>
    </row>
    <row r="127" s="2" customFormat="1" ht="24.15" customHeight="1">
      <c r="A127" s="35"/>
      <c r="B127" s="36"/>
      <c r="C127" s="222" t="s">
        <v>83</v>
      </c>
      <c r="D127" s="222" t="s">
        <v>269</v>
      </c>
      <c r="E127" s="223" t="s">
        <v>2063</v>
      </c>
      <c r="F127" s="224" t="s">
        <v>2064</v>
      </c>
      <c r="G127" s="225" t="s">
        <v>279</v>
      </c>
      <c r="H127" s="226">
        <v>60</v>
      </c>
      <c r="I127" s="227"/>
      <c r="J127" s="228">
        <f>ROUND(I127*H127,2)</f>
        <v>0</v>
      </c>
      <c r="K127" s="224" t="s">
        <v>878</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387</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387</v>
      </c>
      <c r="BM127" s="233" t="s">
        <v>2718</v>
      </c>
    </row>
    <row r="128" s="2" customFormat="1">
      <c r="A128" s="35"/>
      <c r="B128" s="36"/>
      <c r="C128" s="37"/>
      <c r="D128" s="252" t="s">
        <v>880</v>
      </c>
      <c r="E128" s="37"/>
      <c r="F128" s="253" t="s">
        <v>2066</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880</v>
      </c>
      <c r="AU128" s="14" t="s">
        <v>73</v>
      </c>
    </row>
    <row r="129" s="2" customFormat="1" ht="37.8" customHeight="1">
      <c r="A129" s="35"/>
      <c r="B129" s="36"/>
      <c r="C129" s="222" t="s">
        <v>137</v>
      </c>
      <c r="D129" s="222" t="s">
        <v>269</v>
      </c>
      <c r="E129" s="223" t="s">
        <v>2067</v>
      </c>
      <c r="F129" s="224" t="s">
        <v>2068</v>
      </c>
      <c r="G129" s="225" t="s">
        <v>279</v>
      </c>
      <c r="H129" s="226">
        <v>16</v>
      </c>
      <c r="I129" s="227"/>
      <c r="J129" s="228">
        <f>ROUND(I129*H129,2)</f>
        <v>0</v>
      </c>
      <c r="K129" s="224" t="s">
        <v>878</v>
      </c>
      <c r="L129" s="41"/>
      <c r="M129" s="229" t="s">
        <v>1</v>
      </c>
      <c r="N129" s="230" t="s">
        <v>38</v>
      </c>
      <c r="O129" s="88"/>
      <c r="P129" s="231">
        <f>O129*H129</f>
        <v>0</v>
      </c>
      <c r="Q129" s="231">
        <v>0.0036600000000000001</v>
      </c>
      <c r="R129" s="231">
        <f>Q129*H129</f>
        <v>0.058560000000000001</v>
      </c>
      <c r="S129" s="231">
        <v>0</v>
      </c>
      <c r="T129" s="232">
        <f>S129*H129</f>
        <v>0</v>
      </c>
      <c r="U129" s="35"/>
      <c r="V129" s="35"/>
      <c r="W129" s="35"/>
      <c r="X129" s="35"/>
      <c r="Y129" s="35"/>
      <c r="Z129" s="35"/>
      <c r="AA129" s="35"/>
      <c r="AB129" s="35"/>
      <c r="AC129" s="35"/>
      <c r="AD129" s="35"/>
      <c r="AE129" s="35"/>
      <c r="AR129" s="233" t="s">
        <v>387</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387</v>
      </c>
      <c r="BM129" s="233" t="s">
        <v>2719</v>
      </c>
    </row>
    <row r="130" s="2" customFormat="1">
      <c r="A130" s="35"/>
      <c r="B130" s="36"/>
      <c r="C130" s="37"/>
      <c r="D130" s="252" t="s">
        <v>880</v>
      </c>
      <c r="E130" s="37"/>
      <c r="F130" s="253" t="s">
        <v>2070</v>
      </c>
      <c r="G130" s="37"/>
      <c r="H130" s="37"/>
      <c r="I130" s="237"/>
      <c r="J130" s="37"/>
      <c r="K130" s="37"/>
      <c r="L130" s="41"/>
      <c r="M130" s="238"/>
      <c r="N130" s="239"/>
      <c r="O130" s="88"/>
      <c r="P130" s="88"/>
      <c r="Q130" s="88"/>
      <c r="R130" s="88"/>
      <c r="S130" s="88"/>
      <c r="T130" s="89"/>
      <c r="U130" s="35"/>
      <c r="V130" s="35"/>
      <c r="W130" s="35"/>
      <c r="X130" s="35"/>
      <c r="Y130" s="35"/>
      <c r="Z130" s="35"/>
      <c r="AA130" s="35"/>
      <c r="AB130" s="35"/>
      <c r="AC130" s="35"/>
      <c r="AD130" s="35"/>
      <c r="AE130" s="35"/>
      <c r="AT130" s="14" t="s">
        <v>880</v>
      </c>
      <c r="AU130" s="14" t="s">
        <v>73</v>
      </c>
    </row>
    <row r="131" s="2" customFormat="1" ht="24.15" customHeight="1">
      <c r="A131" s="35"/>
      <c r="B131" s="36"/>
      <c r="C131" s="222" t="s">
        <v>274</v>
      </c>
      <c r="D131" s="222" t="s">
        <v>269</v>
      </c>
      <c r="E131" s="223" t="s">
        <v>2071</v>
      </c>
      <c r="F131" s="224" t="s">
        <v>2072</v>
      </c>
      <c r="G131" s="225" t="s">
        <v>272</v>
      </c>
      <c r="H131" s="226">
        <v>7</v>
      </c>
      <c r="I131" s="227"/>
      <c r="J131" s="228">
        <f>ROUND(I131*H131,2)</f>
        <v>0</v>
      </c>
      <c r="K131" s="224" t="s">
        <v>878</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387</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387</v>
      </c>
      <c r="BM131" s="233" t="s">
        <v>2720</v>
      </c>
    </row>
    <row r="132" s="2" customFormat="1">
      <c r="A132" s="35"/>
      <c r="B132" s="36"/>
      <c r="C132" s="37"/>
      <c r="D132" s="252" t="s">
        <v>880</v>
      </c>
      <c r="E132" s="37"/>
      <c r="F132" s="253" t="s">
        <v>2074</v>
      </c>
      <c r="G132" s="37"/>
      <c r="H132" s="37"/>
      <c r="I132" s="237"/>
      <c r="J132" s="37"/>
      <c r="K132" s="37"/>
      <c r="L132" s="41"/>
      <c r="M132" s="238"/>
      <c r="N132" s="239"/>
      <c r="O132" s="88"/>
      <c r="P132" s="88"/>
      <c r="Q132" s="88"/>
      <c r="R132" s="88"/>
      <c r="S132" s="88"/>
      <c r="T132" s="89"/>
      <c r="U132" s="35"/>
      <c r="V132" s="35"/>
      <c r="W132" s="35"/>
      <c r="X132" s="35"/>
      <c r="Y132" s="35"/>
      <c r="Z132" s="35"/>
      <c r="AA132" s="35"/>
      <c r="AB132" s="35"/>
      <c r="AC132" s="35"/>
      <c r="AD132" s="35"/>
      <c r="AE132" s="35"/>
      <c r="AT132" s="14" t="s">
        <v>880</v>
      </c>
      <c r="AU132" s="14" t="s">
        <v>73</v>
      </c>
    </row>
    <row r="133" s="2" customFormat="1" ht="24.15" customHeight="1">
      <c r="A133" s="35"/>
      <c r="B133" s="36"/>
      <c r="C133" s="222" t="s">
        <v>267</v>
      </c>
      <c r="D133" s="222" t="s">
        <v>269</v>
      </c>
      <c r="E133" s="223" t="s">
        <v>2075</v>
      </c>
      <c r="F133" s="224" t="s">
        <v>2076</v>
      </c>
      <c r="G133" s="225" t="s">
        <v>272</v>
      </c>
      <c r="H133" s="226">
        <v>7</v>
      </c>
      <c r="I133" s="227"/>
      <c r="J133" s="228">
        <f>ROUND(I133*H133,2)</f>
        <v>0</v>
      </c>
      <c r="K133" s="224" t="s">
        <v>878</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387</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387</v>
      </c>
      <c r="BM133" s="233" t="s">
        <v>2721</v>
      </c>
    </row>
    <row r="134" s="2" customFormat="1">
      <c r="A134" s="35"/>
      <c r="B134" s="36"/>
      <c r="C134" s="37"/>
      <c r="D134" s="252" t="s">
        <v>880</v>
      </c>
      <c r="E134" s="37"/>
      <c r="F134" s="253" t="s">
        <v>2078</v>
      </c>
      <c r="G134" s="37"/>
      <c r="H134" s="37"/>
      <c r="I134" s="237"/>
      <c r="J134" s="37"/>
      <c r="K134" s="37"/>
      <c r="L134" s="41"/>
      <c r="M134" s="254"/>
      <c r="N134" s="255"/>
      <c r="O134" s="256"/>
      <c r="P134" s="256"/>
      <c r="Q134" s="256"/>
      <c r="R134" s="256"/>
      <c r="S134" s="256"/>
      <c r="T134" s="257"/>
      <c r="U134" s="35"/>
      <c r="V134" s="35"/>
      <c r="W134" s="35"/>
      <c r="X134" s="35"/>
      <c r="Y134" s="35"/>
      <c r="Z134" s="35"/>
      <c r="AA134" s="35"/>
      <c r="AB134" s="35"/>
      <c r="AC134" s="35"/>
      <c r="AD134" s="35"/>
      <c r="AE134" s="35"/>
      <c r="AT134" s="14" t="s">
        <v>880</v>
      </c>
      <c r="AU134" s="14" t="s">
        <v>73</v>
      </c>
    </row>
    <row r="135" s="2" customFormat="1" ht="6.96" customHeight="1">
      <c r="A135" s="35"/>
      <c r="B135" s="63"/>
      <c r="C135" s="64"/>
      <c r="D135" s="64"/>
      <c r="E135" s="64"/>
      <c r="F135" s="64"/>
      <c r="G135" s="64"/>
      <c r="H135" s="64"/>
      <c r="I135" s="64"/>
      <c r="J135" s="64"/>
      <c r="K135" s="64"/>
      <c r="L135" s="41"/>
      <c r="M135" s="35"/>
      <c r="O135" s="35"/>
      <c r="P135" s="35"/>
      <c r="Q135" s="35"/>
      <c r="R135" s="35"/>
      <c r="S135" s="35"/>
      <c r="T135" s="35"/>
      <c r="U135" s="35"/>
      <c r="V135" s="35"/>
      <c r="W135" s="35"/>
      <c r="X135" s="35"/>
      <c r="Y135" s="35"/>
      <c r="Z135" s="35"/>
      <c r="AA135" s="35"/>
      <c r="AB135" s="35"/>
      <c r="AC135" s="35"/>
      <c r="AD135" s="35"/>
      <c r="AE135" s="35"/>
    </row>
  </sheetData>
  <sheetProtection sheet="1" autoFilter="0" formatColumns="0" formatRows="0" objects="1" scenarios="1" spinCount="100000" saltValue="0JZt9tYEDiWPZ26aze3s2p4x9Zd4y/Nx+I4UGgZsiuvBTO/4A3G7agSmssq5JTmrHLemX0vFzy+0TU5a1nI1Ww==" hashValue="5XjcbHDf2/y36nANknQqnIF5YZA0SFMYsvSu4GwBeX5cfrZjdzG3k7pEaHmHci/vmzYJOUD5qiN+bZ3GO4n51Q==" algorithmName="SHA-512" password="CC35"/>
  <autoFilter ref="C123:K134"/>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hyperlinks>
    <hyperlink ref="F126" r:id="rId1" display="https://podminky.urs.cz/item/CS_URS_2024_02/460161282"/>
    <hyperlink ref="F128" r:id="rId2" display="https://podminky.urs.cz/item/CS_URS_2024_02/460431292"/>
    <hyperlink ref="F130" r:id="rId3" display="https://podminky.urs.cz/item/CS_URS_2024_02/460631214"/>
    <hyperlink ref="F132" r:id="rId4" display="https://podminky.urs.cz/item/CS_URS_2024_02/460632112"/>
    <hyperlink ref="F134" r:id="rId5" display="https://podminky.urs.cz/item/CS_URS_2024_02/460632212"/>
  </hyperlinks>
  <pageMargins left="0.39375" right="0.39375" top="0.39375" bottom="0.39375" header="0" footer="0"/>
  <pageSetup paperSize="9" orientation="portrait" blackAndWhite="1" fitToHeight="100"/>
  <headerFooter>
    <oddFooter>&amp;CStrana &amp;P z &amp;N</oddFooter>
  </headerFooter>
  <drawing r:id="rId6"/>
</worksheet>
</file>

<file path=xl/worksheets/sheet3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215</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2687</v>
      </c>
      <c r="F9" s="1"/>
      <c r="G9" s="1"/>
      <c r="H9" s="1"/>
      <c r="L9" s="17"/>
    </row>
    <row r="10" s="1" customFormat="1" ht="12" customHeight="1">
      <c r="B10" s="17"/>
      <c r="D10" s="148" t="s">
        <v>1615</v>
      </c>
      <c r="L10" s="17"/>
    </row>
    <row r="11" s="2" customFormat="1" ht="16.5" customHeight="1">
      <c r="A11" s="35"/>
      <c r="B11" s="41"/>
      <c r="C11" s="35"/>
      <c r="D11" s="35"/>
      <c r="E11" s="160" t="s">
        <v>2722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1964</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2689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2690</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1967</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ROUND((SUM(BE124:BE153)),  2)</f>
        <v>0</v>
      </c>
      <c r="G37" s="35"/>
      <c r="H37" s="35"/>
      <c r="I37" s="162">
        <v>0.20999999999999999</v>
      </c>
      <c r="J37" s="161">
        <f>ROUND(((SUM(BE124:BE153))*I37),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ROUND((SUM(BF124:BF153)),  2)</f>
        <v>0</v>
      </c>
      <c r="G38" s="35"/>
      <c r="H38" s="35"/>
      <c r="I38" s="162">
        <v>0.12</v>
      </c>
      <c r="J38" s="161">
        <f>ROUND(((SUM(BF124:BF153))*I38),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ROUND((SUM(BG124:BG153)),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ROUND((SUM(BH124:BH153)),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ROUND((SUM(BI124:BI153)),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2687</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2722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1964</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souboru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Moravany - Kostěnice</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2687</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63" t="s">
        <v>2722</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1964</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souboru UOŽI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Moravany - Kostěnice</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SUM(P125:P153)</f>
        <v>0</v>
      </c>
      <c r="Q124" s="101"/>
      <c r="R124" s="205">
        <f>SUM(R125:R153)</f>
        <v>0</v>
      </c>
      <c r="S124" s="101"/>
      <c r="T124" s="206">
        <f>SUM(T125:T153)</f>
        <v>0</v>
      </c>
      <c r="U124" s="35"/>
      <c r="V124" s="35"/>
      <c r="W124" s="35"/>
      <c r="X124" s="35"/>
      <c r="Y124" s="35"/>
      <c r="Z124" s="35"/>
      <c r="AA124" s="35"/>
      <c r="AB124" s="35"/>
      <c r="AC124" s="35"/>
      <c r="AD124" s="35"/>
      <c r="AE124" s="35"/>
      <c r="AT124" s="14" t="s">
        <v>72</v>
      </c>
      <c r="AU124" s="14" t="s">
        <v>246</v>
      </c>
      <c r="BK124" s="207">
        <f>SUM(BK125:BK153)</f>
        <v>0</v>
      </c>
    </row>
    <row r="125" s="2" customFormat="1" ht="16.5" customHeight="1">
      <c r="A125" s="35"/>
      <c r="B125" s="36"/>
      <c r="C125" s="222" t="s">
        <v>267</v>
      </c>
      <c r="D125" s="222" t="s">
        <v>269</v>
      </c>
      <c r="E125" s="223" t="s">
        <v>2089</v>
      </c>
      <c r="F125" s="224" t="s">
        <v>2090</v>
      </c>
      <c r="G125" s="225" t="s">
        <v>272</v>
      </c>
      <c r="H125" s="226">
        <v>85</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2723</v>
      </c>
    </row>
    <row r="126" s="2" customFormat="1" ht="21.75" customHeight="1">
      <c r="A126" s="35"/>
      <c r="B126" s="36"/>
      <c r="C126" s="240" t="s">
        <v>283</v>
      </c>
      <c r="D126" s="240" t="s">
        <v>329</v>
      </c>
      <c r="E126" s="241" t="s">
        <v>2092</v>
      </c>
      <c r="F126" s="242" t="s">
        <v>2093</v>
      </c>
      <c r="G126" s="243" t="s">
        <v>272</v>
      </c>
      <c r="H126" s="244">
        <v>2</v>
      </c>
      <c r="I126" s="245"/>
      <c r="J126" s="246">
        <f>ROUND(I126*H126,2)</f>
        <v>0</v>
      </c>
      <c r="K126" s="242" t="s">
        <v>273</v>
      </c>
      <c r="L126" s="247"/>
      <c r="M126" s="248" t="s">
        <v>1</v>
      </c>
      <c r="N126" s="249"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83</v>
      </c>
      <c r="AT126" s="233" t="s">
        <v>329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2724</v>
      </c>
    </row>
    <row r="127" s="2" customFormat="1" ht="16.5" customHeight="1">
      <c r="A127" s="35"/>
      <c r="B127" s="36"/>
      <c r="C127" s="222" t="s">
        <v>274</v>
      </c>
      <c r="D127" s="222" t="s">
        <v>269</v>
      </c>
      <c r="E127" s="223" t="s">
        <v>2095</v>
      </c>
      <c r="F127" s="224" t="s">
        <v>2096</v>
      </c>
      <c r="G127" s="225" t="s">
        <v>272</v>
      </c>
      <c r="H127" s="226">
        <v>190</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81</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2725</v>
      </c>
    </row>
    <row r="128" s="2" customFormat="1" ht="16.5" customHeight="1">
      <c r="A128" s="35"/>
      <c r="B128" s="36"/>
      <c r="C128" s="222" t="s">
        <v>137</v>
      </c>
      <c r="D128" s="222" t="s">
        <v>269</v>
      </c>
      <c r="E128" s="223" t="s">
        <v>2098</v>
      </c>
      <c r="F128" s="224" t="s">
        <v>2099</v>
      </c>
      <c r="G128" s="225" t="s">
        <v>272</v>
      </c>
      <c r="H128" s="226">
        <v>2</v>
      </c>
      <c r="I128" s="227"/>
      <c r="J128" s="228">
        <f>ROUND(I128*H128,2)</f>
        <v>0</v>
      </c>
      <c r="K128" s="224" t="s">
        <v>273</v>
      </c>
      <c r="L128" s="41"/>
      <c r="M128" s="229" t="s">
        <v>1</v>
      </c>
      <c r="N128" s="230"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81</v>
      </c>
      <c r="AT128" s="233" t="s">
        <v>269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2726</v>
      </c>
    </row>
    <row r="129" s="2" customFormat="1" ht="16.5" customHeight="1">
      <c r="A129" s="35"/>
      <c r="B129" s="36"/>
      <c r="C129" s="222" t="s">
        <v>917</v>
      </c>
      <c r="D129" s="222" t="s">
        <v>269</v>
      </c>
      <c r="E129" s="223" t="s">
        <v>2101</v>
      </c>
      <c r="F129" s="224" t="s">
        <v>2102</v>
      </c>
      <c r="G129" s="225" t="s">
        <v>272</v>
      </c>
      <c r="H129" s="226">
        <v>2</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81</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2727</v>
      </c>
    </row>
    <row r="130" s="2" customFormat="1" ht="16.5" customHeight="1">
      <c r="A130" s="35"/>
      <c r="B130" s="36"/>
      <c r="C130" s="222" t="s">
        <v>286</v>
      </c>
      <c r="D130" s="222" t="s">
        <v>269</v>
      </c>
      <c r="E130" s="223" t="s">
        <v>2104</v>
      </c>
      <c r="F130" s="224" t="s">
        <v>2105</v>
      </c>
      <c r="G130" s="225" t="s">
        <v>272</v>
      </c>
      <c r="H130" s="226">
        <v>2</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81</v>
      </c>
      <c r="AT130" s="233" t="s">
        <v>269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2728</v>
      </c>
    </row>
    <row r="131" s="2" customFormat="1" ht="24.15" customHeight="1">
      <c r="A131" s="35"/>
      <c r="B131" s="36"/>
      <c r="C131" s="240" t="s">
        <v>299</v>
      </c>
      <c r="D131" s="240" t="s">
        <v>329</v>
      </c>
      <c r="E131" s="241" t="s">
        <v>2107</v>
      </c>
      <c r="F131" s="242" t="s">
        <v>2108</v>
      </c>
      <c r="G131" s="243" t="s">
        <v>272</v>
      </c>
      <c r="H131" s="244">
        <v>2</v>
      </c>
      <c r="I131" s="245"/>
      <c r="J131" s="246">
        <f>ROUND(I131*H131,2)</f>
        <v>0</v>
      </c>
      <c r="K131" s="242" t="s">
        <v>273</v>
      </c>
      <c r="L131" s="247"/>
      <c r="M131" s="248" t="s">
        <v>1</v>
      </c>
      <c r="N131" s="249"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83</v>
      </c>
      <c r="AT131" s="233" t="s">
        <v>329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2729</v>
      </c>
    </row>
    <row r="132" s="2" customFormat="1" ht="24.15" customHeight="1">
      <c r="A132" s="35"/>
      <c r="B132" s="36"/>
      <c r="C132" s="240" t="s">
        <v>332</v>
      </c>
      <c r="D132" s="240" t="s">
        <v>329</v>
      </c>
      <c r="E132" s="241" t="s">
        <v>2653</v>
      </c>
      <c r="F132" s="242" t="s">
        <v>2654</v>
      </c>
      <c r="G132" s="243" t="s">
        <v>272</v>
      </c>
      <c r="H132" s="244">
        <v>1</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83</v>
      </c>
      <c r="AT132" s="233" t="s">
        <v>329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2730</v>
      </c>
    </row>
    <row r="133" s="2" customFormat="1" ht="24.15" customHeight="1">
      <c r="A133" s="35"/>
      <c r="B133" s="36"/>
      <c r="C133" s="240" t="s">
        <v>412</v>
      </c>
      <c r="D133" s="240" t="s">
        <v>329</v>
      </c>
      <c r="E133" s="241" t="s">
        <v>2731</v>
      </c>
      <c r="F133" s="242" t="s">
        <v>2732</v>
      </c>
      <c r="G133" s="243" t="s">
        <v>272</v>
      </c>
      <c r="H133" s="244">
        <v>1</v>
      </c>
      <c r="I133" s="245"/>
      <c r="J133" s="246">
        <f>ROUND(I133*H133,2)</f>
        <v>0</v>
      </c>
      <c r="K133" s="242" t="s">
        <v>273</v>
      </c>
      <c r="L133" s="247"/>
      <c r="M133" s="248" t="s">
        <v>1</v>
      </c>
      <c r="N133" s="249"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83</v>
      </c>
      <c r="AT133" s="233" t="s">
        <v>329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2733</v>
      </c>
    </row>
    <row r="134" s="2" customFormat="1" ht="24.15" customHeight="1">
      <c r="A134" s="35"/>
      <c r="B134" s="36"/>
      <c r="C134" s="240" t="s">
        <v>407</v>
      </c>
      <c r="D134" s="240" t="s">
        <v>329</v>
      </c>
      <c r="E134" s="241" t="s">
        <v>2734</v>
      </c>
      <c r="F134" s="242" t="s">
        <v>2735</v>
      </c>
      <c r="G134" s="243" t="s">
        <v>272</v>
      </c>
      <c r="H134" s="244">
        <v>1</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329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2736</v>
      </c>
    </row>
    <row r="135" s="2" customFormat="1" ht="24.15" customHeight="1">
      <c r="A135" s="35"/>
      <c r="B135" s="36"/>
      <c r="C135" s="240" t="s">
        <v>316</v>
      </c>
      <c r="D135" s="240" t="s">
        <v>329</v>
      </c>
      <c r="E135" s="241" t="s">
        <v>2122</v>
      </c>
      <c r="F135" s="242" t="s">
        <v>2123</v>
      </c>
      <c r="G135" s="243" t="s">
        <v>272</v>
      </c>
      <c r="H135" s="244">
        <v>3</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2737</v>
      </c>
    </row>
    <row r="136" s="2" customFormat="1" ht="24.15" customHeight="1">
      <c r="A136" s="35"/>
      <c r="B136" s="36"/>
      <c r="C136" s="240" t="s">
        <v>402</v>
      </c>
      <c r="D136" s="240" t="s">
        <v>329</v>
      </c>
      <c r="E136" s="241" t="s">
        <v>2579</v>
      </c>
      <c r="F136" s="242" t="s">
        <v>2580</v>
      </c>
      <c r="G136" s="243" t="s">
        <v>272</v>
      </c>
      <c r="H136" s="244">
        <v>1</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2738</v>
      </c>
    </row>
    <row r="137" s="2" customFormat="1" ht="24.15" customHeight="1">
      <c r="A137" s="35"/>
      <c r="B137" s="36"/>
      <c r="C137" s="240" t="s">
        <v>918</v>
      </c>
      <c r="D137" s="240" t="s">
        <v>329</v>
      </c>
      <c r="E137" s="241" t="s">
        <v>2128</v>
      </c>
      <c r="F137" s="242" t="s">
        <v>2129</v>
      </c>
      <c r="G137" s="243" t="s">
        <v>272</v>
      </c>
      <c r="H137" s="244">
        <v>2</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2739</v>
      </c>
    </row>
    <row r="138" s="2" customFormat="1" ht="24.15" customHeight="1">
      <c r="A138" s="35"/>
      <c r="B138" s="36"/>
      <c r="C138" s="240" t="s">
        <v>321</v>
      </c>
      <c r="D138" s="240" t="s">
        <v>329</v>
      </c>
      <c r="E138" s="241" t="s">
        <v>2131</v>
      </c>
      <c r="F138" s="242" t="s">
        <v>2132</v>
      </c>
      <c r="G138" s="243" t="s">
        <v>272</v>
      </c>
      <c r="H138" s="244">
        <v>2</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2740</v>
      </c>
    </row>
    <row r="139" s="2" customFormat="1" ht="24.15" customHeight="1">
      <c r="A139" s="35"/>
      <c r="B139" s="36"/>
      <c r="C139" s="240" t="s">
        <v>297</v>
      </c>
      <c r="D139" s="240" t="s">
        <v>329</v>
      </c>
      <c r="E139" s="241" t="s">
        <v>2134</v>
      </c>
      <c r="F139" s="242" t="s">
        <v>2135</v>
      </c>
      <c r="G139" s="243" t="s">
        <v>272</v>
      </c>
      <c r="H139" s="244">
        <v>3</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2741</v>
      </c>
    </row>
    <row r="140" s="2" customFormat="1" ht="24.15" customHeight="1">
      <c r="A140" s="35"/>
      <c r="B140" s="36"/>
      <c r="C140" s="240" t="s">
        <v>328</v>
      </c>
      <c r="D140" s="240" t="s">
        <v>329</v>
      </c>
      <c r="E140" s="241" t="s">
        <v>2137</v>
      </c>
      <c r="F140" s="242" t="s">
        <v>2138</v>
      </c>
      <c r="G140" s="243" t="s">
        <v>272</v>
      </c>
      <c r="H140" s="244">
        <v>8</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329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2742</v>
      </c>
    </row>
    <row r="141" s="2" customFormat="1" ht="24.15" customHeight="1">
      <c r="A141" s="35"/>
      <c r="B141" s="36"/>
      <c r="C141" s="240" t="s">
        <v>334</v>
      </c>
      <c r="D141" s="240" t="s">
        <v>329</v>
      </c>
      <c r="E141" s="241" t="s">
        <v>2140</v>
      </c>
      <c r="F141" s="242" t="s">
        <v>2141</v>
      </c>
      <c r="G141" s="243" t="s">
        <v>272</v>
      </c>
      <c r="H141" s="244">
        <v>1</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329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2743</v>
      </c>
    </row>
    <row r="142" s="2" customFormat="1" ht="24.15" customHeight="1">
      <c r="A142" s="35"/>
      <c r="B142" s="36"/>
      <c r="C142" s="240" t="s">
        <v>307</v>
      </c>
      <c r="D142" s="240" t="s">
        <v>329</v>
      </c>
      <c r="E142" s="241" t="s">
        <v>2143</v>
      </c>
      <c r="F142" s="242" t="s">
        <v>2144</v>
      </c>
      <c r="G142" s="243" t="s">
        <v>272</v>
      </c>
      <c r="H142" s="244">
        <v>1</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329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2744</v>
      </c>
    </row>
    <row r="143" s="2" customFormat="1" ht="24.15" customHeight="1">
      <c r="A143" s="35"/>
      <c r="B143" s="36"/>
      <c r="C143" s="240" t="s">
        <v>7</v>
      </c>
      <c r="D143" s="240" t="s">
        <v>329</v>
      </c>
      <c r="E143" s="241" t="s">
        <v>2146</v>
      </c>
      <c r="F143" s="242" t="s">
        <v>2147</v>
      </c>
      <c r="G143" s="243" t="s">
        <v>272</v>
      </c>
      <c r="H143" s="244">
        <v>2</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2745</v>
      </c>
    </row>
    <row r="144" s="2" customFormat="1" ht="33" customHeight="1">
      <c r="A144" s="35"/>
      <c r="B144" s="36"/>
      <c r="C144" s="240" t="s">
        <v>310</v>
      </c>
      <c r="D144" s="240" t="s">
        <v>329</v>
      </c>
      <c r="E144" s="241" t="s">
        <v>2149</v>
      </c>
      <c r="F144" s="242" t="s">
        <v>2150</v>
      </c>
      <c r="G144" s="243" t="s">
        <v>272</v>
      </c>
      <c r="H144" s="244">
        <v>8</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329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2746</v>
      </c>
    </row>
    <row r="145" s="2" customFormat="1" ht="16.5" customHeight="1">
      <c r="A145" s="35"/>
      <c r="B145" s="36"/>
      <c r="C145" s="222" t="s">
        <v>83</v>
      </c>
      <c r="D145" s="222" t="s">
        <v>269</v>
      </c>
      <c r="E145" s="223" t="s">
        <v>2152</v>
      </c>
      <c r="F145" s="224" t="s">
        <v>2153</v>
      </c>
      <c r="G145" s="225" t="s">
        <v>272</v>
      </c>
      <c r="H145" s="226">
        <v>2</v>
      </c>
      <c r="I145" s="227"/>
      <c r="J145" s="228">
        <f>ROUND(I145*H145,2)</f>
        <v>0</v>
      </c>
      <c r="K145" s="224" t="s">
        <v>273</v>
      </c>
      <c r="L145" s="41"/>
      <c r="M145" s="229" t="s">
        <v>1</v>
      </c>
      <c r="N145" s="230"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81</v>
      </c>
      <c r="AT145" s="233" t="s">
        <v>269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2747</v>
      </c>
    </row>
    <row r="146" s="2" customFormat="1" ht="16.5" customHeight="1">
      <c r="A146" s="35"/>
      <c r="B146" s="36"/>
      <c r="C146" s="222" t="s">
        <v>81</v>
      </c>
      <c r="D146" s="222" t="s">
        <v>269</v>
      </c>
      <c r="E146" s="223" t="s">
        <v>2155</v>
      </c>
      <c r="F146" s="224" t="s">
        <v>2156</v>
      </c>
      <c r="G146" s="225" t="s">
        <v>272</v>
      </c>
      <c r="H146" s="226">
        <v>2</v>
      </c>
      <c r="I146" s="227"/>
      <c r="J146" s="228">
        <f>ROUND(I146*H146,2)</f>
        <v>0</v>
      </c>
      <c r="K146" s="224" t="s">
        <v>273</v>
      </c>
      <c r="L146" s="41"/>
      <c r="M146" s="229" t="s">
        <v>1</v>
      </c>
      <c r="N146" s="230"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81</v>
      </c>
      <c r="AT146" s="233" t="s">
        <v>269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2748</v>
      </c>
    </row>
    <row r="147" s="2" customFormat="1" ht="24.15" customHeight="1">
      <c r="A147" s="35"/>
      <c r="B147" s="36"/>
      <c r="C147" s="222" t="s">
        <v>347</v>
      </c>
      <c r="D147" s="222" t="s">
        <v>269</v>
      </c>
      <c r="E147" s="223" t="s">
        <v>2158</v>
      </c>
      <c r="F147" s="224" t="s">
        <v>2159</v>
      </c>
      <c r="G147" s="225" t="s">
        <v>272</v>
      </c>
      <c r="H147" s="226">
        <v>8</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81</v>
      </c>
      <c r="AT147" s="233" t="s">
        <v>269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2749</v>
      </c>
    </row>
    <row r="148" s="2" customFormat="1" ht="24.15" customHeight="1">
      <c r="A148" s="35"/>
      <c r="B148" s="36"/>
      <c r="C148" s="240" t="s">
        <v>314</v>
      </c>
      <c r="D148" s="240" t="s">
        <v>329</v>
      </c>
      <c r="E148" s="241" t="s">
        <v>2161</v>
      </c>
      <c r="F148" s="242" t="s">
        <v>2162</v>
      </c>
      <c r="G148" s="243" t="s">
        <v>272</v>
      </c>
      <c r="H148" s="244">
        <v>4</v>
      </c>
      <c r="I148" s="245"/>
      <c r="J148" s="246">
        <f>ROUND(I148*H148,2)</f>
        <v>0</v>
      </c>
      <c r="K148" s="242" t="s">
        <v>273</v>
      </c>
      <c r="L148" s="247"/>
      <c r="M148" s="248" t="s">
        <v>1</v>
      </c>
      <c r="N148" s="249"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83</v>
      </c>
      <c r="AT148" s="233" t="s">
        <v>329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2750</v>
      </c>
    </row>
    <row r="149" s="2" customFormat="1" ht="24.15" customHeight="1">
      <c r="A149" s="35"/>
      <c r="B149" s="36"/>
      <c r="C149" s="240" t="s">
        <v>356</v>
      </c>
      <c r="D149" s="240" t="s">
        <v>329</v>
      </c>
      <c r="E149" s="241" t="s">
        <v>2164</v>
      </c>
      <c r="F149" s="242" t="s">
        <v>2165</v>
      </c>
      <c r="G149" s="243" t="s">
        <v>272</v>
      </c>
      <c r="H149" s="244">
        <v>16</v>
      </c>
      <c r="I149" s="245"/>
      <c r="J149" s="246">
        <f>ROUND(I149*H149,2)</f>
        <v>0</v>
      </c>
      <c r="K149" s="242" t="s">
        <v>273</v>
      </c>
      <c r="L149" s="247"/>
      <c r="M149" s="248" t="s">
        <v>1</v>
      </c>
      <c r="N149" s="249"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83</v>
      </c>
      <c r="AT149" s="233" t="s">
        <v>329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2751</v>
      </c>
    </row>
    <row r="150" s="2" customFormat="1" ht="21.75" customHeight="1">
      <c r="A150" s="35"/>
      <c r="B150" s="36"/>
      <c r="C150" s="222" t="s">
        <v>319</v>
      </c>
      <c r="D150" s="222" t="s">
        <v>269</v>
      </c>
      <c r="E150" s="223" t="s">
        <v>2167</v>
      </c>
      <c r="F150" s="224" t="s">
        <v>2168</v>
      </c>
      <c r="G150" s="225" t="s">
        <v>272</v>
      </c>
      <c r="H150" s="226">
        <v>2</v>
      </c>
      <c r="I150" s="227"/>
      <c r="J150" s="228">
        <f>ROUND(I150*H150,2)</f>
        <v>0</v>
      </c>
      <c r="K150" s="224" t="s">
        <v>273</v>
      </c>
      <c r="L150" s="41"/>
      <c r="M150" s="229" t="s">
        <v>1</v>
      </c>
      <c r="N150" s="230"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81</v>
      </c>
      <c r="AT150" s="233" t="s">
        <v>269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2752</v>
      </c>
    </row>
    <row r="151" s="2" customFormat="1" ht="37.8" customHeight="1">
      <c r="A151" s="35"/>
      <c r="B151" s="36"/>
      <c r="C151" s="222" t="s">
        <v>365</v>
      </c>
      <c r="D151" s="222" t="s">
        <v>269</v>
      </c>
      <c r="E151" s="223" t="s">
        <v>2170</v>
      </c>
      <c r="F151" s="224" t="s">
        <v>2171</v>
      </c>
      <c r="G151" s="225" t="s">
        <v>272</v>
      </c>
      <c r="H151" s="226">
        <v>4</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81</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2753</v>
      </c>
    </row>
    <row r="152" s="2" customFormat="1" ht="24.15" customHeight="1">
      <c r="A152" s="35"/>
      <c r="B152" s="36"/>
      <c r="C152" s="222" t="s">
        <v>324</v>
      </c>
      <c r="D152" s="222" t="s">
        <v>269</v>
      </c>
      <c r="E152" s="223" t="s">
        <v>2179</v>
      </c>
      <c r="F152" s="224" t="s">
        <v>2180</v>
      </c>
      <c r="G152" s="225" t="s">
        <v>272</v>
      </c>
      <c r="H152" s="226">
        <v>2</v>
      </c>
      <c r="I152" s="227"/>
      <c r="J152" s="228">
        <f>ROUND(I152*H152,2)</f>
        <v>0</v>
      </c>
      <c r="K152" s="224" t="s">
        <v>273</v>
      </c>
      <c r="L152" s="41"/>
      <c r="M152" s="229" t="s">
        <v>1</v>
      </c>
      <c r="N152" s="230"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81</v>
      </c>
      <c r="AT152" s="233" t="s">
        <v>269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2754</v>
      </c>
    </row>
    <row r="153" s="2" customFormat="1" ht="16.5" customHeight="1">
      <c r="A153" s="35"/>
      <c r="B153" s="36"/>
      <c r="C153" s="222" t="s">
        <v>327</v>
      </c>
      <c r="D153" s="222" t="s">
        <v>269</v>
      </c>
      <c r="E153" s="223" t="s">
        <v>2185</v>
      </c>
      <c r="F153" s="224" t="s">
        <v>2186</v>
      </c>
      <c r="G153" s="225" t="s">
        <v>272</v>
      </c>
      <c r="H153" s="226">
        <v>2</v>
      </c>
      <c r="I153" s="227"/>
      <c r="J153" s="228">
        <f>ROUND(I153*H153,2)</f>
        <v>0</v>
      </c>
      <c r="K153" s="224" t="s">
        <v>273</v>
      </c>
      <c r="L153" s="41"/>
      <c r="M153" s="259" t="s">
        <v>1</v>
      </c>
      <c r="N153" s="260" t="s">
        <v>38</v>
      </c>
      <c r="O153" s="256"/>
      <c r="P153" s="261">
        <f>O153*H153</f>
        <v>0</v>
      </c>
      <c r="Q153" s="261">
        <v>0</v>
      </c>
      <c r="R153" s="261">
        <f>Q153*H153</f>
        <v>0</v>
      </c>
      <c r="S153" s="261">
        <v>0</v>
      </c>
      <c r="T153" s="262">
        <f>S153*H153</f>
        <v>0</v>
      </c>
      <c r="U153" s="35"/>
      <c r="V153" s="35"/>
      <c r="W153" s="35"/>
      <c r="X153" s="35"/>
      <c r="Y153" s="35"/>
      <c r="Z153" s="35"/>
      <c r="AA153" s="35"/>
      <c r="AB153" s="35"/>
      <c r="AC153" s="35"/>
      <c r="AD153" s="35"/>
      <c r="AE153" s="35"/>
      <c r="AR153" s="233" t="s">
        <v>81</v>
      </c>
      <c r="AT153" s="233" t="s">
        <v>269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2755</v>
      </c>
    </row>
    <row r="154" s="2" customFormat="1" ht="6.96" customHeight="1">
      <c r="A154" s="35"/>
      <c r="B154" s="63"/>
      <c r="C154" s="64"/>
      <c r="D154" s="64"/>
      <c r="E154" s="64"/>
      <c r="F154" s="64"/>
      <c r="G154" s="64"/>
      <c r="H154" s="64"/>
      <c r="I154" s="64"/>
      <c r="J154" s="64"/>
      <c r="K154" s="64"/>
      <c r="L154" s="41"/>
      <c r="M154" s="35"/>
      <c r="O154" s="35"/>
      <c r="P154" s="35"/>
      <c r="Q154" s="35"/>
      <c r="R154" s="35"/>
      <c r="S154" s="35"/>
      <c r="T154" s="35"/>
      <c r="U154" s="35"/>
      <c r="V154" s="35"/>
      <c r="W154" s="35"/>
      <c r="X154" s="35"/>
      <c r="Y154" s="35"/>
      <c r="Z154" s="35"/>
      <c r="AA154" s="35"/>
      <c r="AB154" s="35"/>
      <c r="AC154" s="35"/>
      <c r="AD154" s="35"/>
      <c r="AE154" s="35"/>
    </row>
  </sheetData>
  <sheetProtection sheet="1" autoFilter="0" formatColumns="0" formatRows="0" objects="1" scenarios="1" spinCount="100000" saltValue="RIp6D/PDdqmaHV0k8Rzd9mJFsJU1XMAD6JCrDvwugNNF+BQ1gPi2KMjgRWVz7RJyDLojRm5CApBfxTniGJKgrw==" hashValue="cQ1Ix0YaJlJDlxYO5pRcCqYngvql7iZiyKG5b6pcKAtCsW14jO9R74FuxGiDl478mVq5ZX5hJeYBKoCmY/8dsA==" algorithmName="SHA-512" password="CC35"/>
  <autoFilter ref="C123:K153"/>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89</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2" customFormat="1" ht="12" customHeight="1">
      <c r="A8" s="35"/>
      <c r="B8" s="41"/>
      <c r="C8" s="35"/>
      <c r="D8" s="148" t="s">
        <v>240</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0" t="s">
        <v>1029</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1" t="str">
        <f>'Rekapitulace stavby'!AN8</f>
        <v>9. 1. 2025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2"/>
      <c r="B27" s="153"/>
      <c r="C27" s="152"/>
      <c r="D27" s="152"/>
      <c r="E27" s="154" t="s">
        <v>1</v>
      </c>
      <c r="F27" s="154"/>
      <c r="G27" s="154"/>
      <c r="H27" s="154"/>
      <c r="I27" s="152"/>
      <c r="J27" s="152"/>
      <c r="K27" s="152"/>
      <c r="L27" s="155"/>
      <c r="S27" s="152"/>
      <c r="T27" s="152"/>
      <c r="U27" s="152"/>
      <c r="V27" s="152"/>
      <c r="W27" s="152"/>
      <c r="X27" s="152"/>
      <c r="Y27" s="152"/>
      <c r="Z27" s="152"/>
      <c r="AA27" s="152"/>
      <c r="AB27" s="152"/>
      <c r="AC27" s="152"/>
      <c r="AD27" s="152"/>
      <c r="AE27" s="152"/>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6"/>
      <c r="E29" s="156"/>
      <c r="F29" s="156"/>
      <c r="G29" s="156"/>
      <c r="H29" s="156"/>
      <c r="I29" s="156"/>
      <c r="J29" s="156"/>
      <c r="K29" s="156"/>
      <c r="L29" s="60"/>
      <c r="S29" s="35"/>
      <c r="T29" s="35"/>
      <c r="U29" s="35"/>
      <c r="V29" s="35"/>
      <c r="W29" s="35"/>
      <c r="X29" s="35"/>
      <c r="Y29" s="35"/>
      <c r="Z29" s="35"/>
      <c r="AA29" s="35"/>
      <c r="AB29" s="35"/>
      <c r="AC29" s="35"/>
      <c r="AD29" s="35"/>
      <c r="AE29" s="35"/>
    </row>
    <row r="30" s="2" customFormat="1" ht="25.44" customHeight="1">
      <c r="A30" s="35"/>
      <c r="B30" s="41"/>
      <c r="C30" s="35"/>
      <c r="D30" s="157" t="s">
        <v>33</v>
      </c>
      <c r="E30" s="35"/>
      <c r="F30" s="35"/>
      <c r="G30" s="35"/>
      <c r="H30" s="35"/>
      <c r="I30" s="35"/>
      <c r="J30" s="158">
        <f>ROUND(J117, 2)</f>
        <v>0</v>
      </c>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14.4" customHeight="1">
      <c r="A32" s="35"/>
      <c r="B32" s="41"/>
      <c r="C32" s="35"/>
      <c r="D32" s="35"/>
      <c r="E32" s="35"/>
      <c r="F32" s="159" t="s">
        <v>35</v>
      </c>
      <c r="G32" s="35"/>
      <c r="H32" s="35"/>
      <c r="I32" s="159" t="s">
        <v>34</v>
      </c>
      <c r="J32" s="159" t="s">
        <v>36</v>
      </c>
      <c r="K32" s="35"/>
      <c r="L32" s="60"/>
      <c r="S32" s="35"/>
      <c r="T32" s="35"/>
      <c r="U32" s="35"/>
      <c r="V32" s="35"/>
      <c r="W32" s="35"/>
      <c r="X32" s="35"/>
      <c r="Y32" s="35"/>
      <c r="Z32" s="35"/>
      <c r="AA32" s="35"/>
      <c r="AB32" s="35"/>
      <c r="AC32" s="35"/>
      <c r="AD32" s="35"/>
      <c r="AE32" s="35"/>
    </row>
    <row r="33" s="2" customFormat="1" ht="14.4" customHeight="1">
      <c r="A33" s="35"/>
      <c r="B33" s="41"/>
      <c r="C33" s="35"/>
      <c r="D33" s="160" t="s">
        <v>37</v>
      </c>
      <c r="E33" s="148" t="s">
        <v>38</v>
      </c>
      <c r="F33" s="161">
        <f>ROUND((SUM(BE117:BE316)),  2)</f>
        <v>0</v>
      </c>
      <c r="G33" s="35"/>
      <c r="H33" s="35"/>
      <c r="I33" s="162">
        <v>0.20999999999999999</v>
      </c>
      <c r="J33" s="161">
        <f>ROUND(((SUM(BE117:BE316))*I33),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ROUND((SUM(BF117:BF316)),  2)</f>
        <v>0</v>
      </c>
      <c r="G34" s="35"/>
      <c r="H34" s="35"/>
      <c r="I34" s="162">
        <v>0.12</v>
      </c>
      <c r="J34" s="161">
        <f>ROUND(((SUM(BF117:BF316))*I34),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ROUND((SUM(BG117:BG316)),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ROUND((SUM(BH117:BH316)),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ROUND((SUM(BI117:BI316)),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240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03 - Obnova železničního svršku žst. Zámrsk km 278,836 - 280,289</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9. 1. 2025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2" t="s">
        <v>243</v>
      </c>
      <c r="D94" s="183"/>
      <c r="E94" s="183"/>
      <c r="F94" s="183"/>
      <c r="G94" s="183"/>
      <c r="H94" s="183"/>
      <c r="I94" s="183"/>
      <c r="J94" s="184" t="s">
        <v>244</v>
      </c>
      <c r="K94" s="183"/>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5" t="s">
        <v>245</v>
      </c>
      <c r="D96" s="37"/>
      <c r="E96" s="37"/>
      <c r="F96" s="37"/>
      <c r="G96" s="37"/>
      <c r="H96" s="37"/>
      <c r="I96" s="37"/>
      <c r="J96" s="107">
        <f>J117</f>
        <v>0</v>
      </c>
      <c r="K96" s="37"/>
      <c r="L96" s="60"/>
      <c r="S96" s="35"/>
      <c r="T96" s="35"/>
      <c r="U96" s="35"/>
      <c r="V96" s="35"/>
      <c r="W96" s="35"/>
      <c r="X96" s="35"/>
      <c r="Y96" s="35"/>
      <c r="Z96" s="35"/>
      <c r="AA96" s="35"/>
      <c r="AB96" s="35"/>
      <c r="AC96" s="35"/>
      <c r="AD96" s="35"/>
      <c r="AE96" s="35"/>
      <c r="AU96" s="14" t="s">
        <v>246</v>
      </c>
    </row>
    <row r="97" s="9" customFormat="1" ht="24.96" customHeight="1">
      <c r="A97" s="9"/>
      <c r="B97" s="186"/>
      <c r="C97" s="187"/>
      <c r="D97" s="188" t="s">
        <v>1030</v>
      </c>
      <c r="E97" s="189"/>
      <c r="F97" s="189"/>
      <c r="G97" s="189"/>
      <c r="H97" s="189"/>
      <c r="I97" s="189"/>
      <c r="J97" s="190">
        <f>J285</f>
        <v>0</v>
      </c>
      <c r="K97" s="187"/>
      <c r="L97" s="191"/>
      <c r="S97" s="9"/>
      <c r="T97" s="9"/>
      <c r="U97" s="9"/>
      <c r="V97" s="9"/>
      <c r="W97" s="9"/>
      <c r="X97" s="9"/>
      <c r="Y97" s="9"/>
      <c r="Z97" s="9"/>
      <c r="AA97" s="9"/>
      <c r="AB97" s="9"/>
      <c r="AC97" s="9"/>
      <c r="AD97" s="9"/>
      <c r="AE97" s="9"/>
    </row>
    <row r="98" s="2" customFormat="1" ht="21.84" customHeight="1">
      <c r="A98" s="35"/>
      <c r="B98" s="36"/>
      <c r="C98" s="37"/>
      <c r="D98" s="37"/>
      <c r="E98" s="37"/>
      <c r="F98" s="37"/>
      <c r="G98" s="37"/>
      <c r="H98" s="37"/>
      <c r="I98" s="37"/>
      <c r="J98" s="37"/>
      <c r="K98" s="37"/>
      <c r="L98" s="60"/>
      <c r="S98" s="35"/>
      <c r="T98" s="35"/>
      <c r="U98" s="35"/>
      <c r="V98" s="35"/>
      <c r="W98" s="35"/>
      <c r="X98" s="35"/>
      <c r="Y98" s="35"/>
      <c r="Z98" s="35"/>
      <c r="AA98" s="35"/>
      <c r="AB98" s="35"/>
      <c r="AC98" s="35"/>
      <c r="AD98" s="35"/>
      <c r="AE98" s="35"/>
    </row>
    <row r="99" s="2" customFormat="1" ht="6.96" customHeight="1">
      <c r="A99" s="35"/>
      <c r="B99" s="63"/>
      <c r="C99" s="64"/>
      <c r="D99" s="64"/>
      <c r="E99" s="64"/>
      <c r="F99" s="64"/>
      <c r="G99" s="64"/>
      <c r="H99" s="64"/>
      <c r="I99" s="64"/>
      <c r="J99" s="64"/>
      <c r="K99" s="64"/>
      <c r="L99" s="60"/>
      <c r="S99" s="35"/>
      <c r="T99" s="35"/>
      <c r="U99" s="35"/>
      <c r="V99" s="35"/>
      <c r="W99" s="35"/>
      <c r="X99" s="35"/>
      <c r="Y99" s="35"/>
      <c r="Z99" s="35"/>
      <c r="AA99" s="35"/>
      <c r="AB99" s="35"/>
      <c r="AC99" s="35"/>
      <c r="AD99" s="35"/>
      <c r="AE99" s="35"/>
    </row>
    <row r="103" s="2" customFormat="1" ht="6.96" customHeight="1">
      <c r="A103" s="35"/>
      <c r="B103" s="65"/>
      <c r="C103" s="66"/>
      <c r="D103" s="66"/>
      <c r="E103" s="66"/>
      <c r="F103" s="66"/>
      <c r="G103" s="66"/>
      <c r="H103" s="66"/>
      <c r="I103" s="66"/>
      <c r="J103" s="66"/>
      <c r="K103" s="66"/>
      <c r="L103" s="60"/>
      <c r="S103" s="35"/>
      <c r="T103" s="35"/>
      <c r="U103" s="35"/>
      <c r="V103" s="35"/>
      <c r="W103" s="35"/>
      <c r="X103" s="35"/>
      <c r="Y103" s="35"/>
      <c r="Z103" s="35"/>
      <c r="AA103" s="35"/>
      <c r="AB103" s="35"/>
      <c r="AC103" s="35"/>
      <c r="AD103" s="35"/>
      <c r="AE103" s="35"/>
    </row>
    <row r="104" s="2" customFormat="1" ht="24.96" customHeight="1">
      <c r="A104" s="35"/>
      <c r="B104" s="36"/>
      <c r="C104" s="20" t="s">
        <v>251</v>
      </c>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36"/>
      <c r="C105" s="37"/>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2" customHeight="1">
      <c r="A106" s="35"/>
      <c r="B106" s="36"/>
      <c r="C106" s="29" t="s">
        <v>16</v>
      </c>
      <c r="D106" s="37"/>
      <c r="E106" s="37"/>
      <c r="F106" s="37"/>
      <c r="G106" s="37"/>
      <c r="H106" s="37"/>
      <c r="I106" s="37"/>
      <c r="J106" s="37"/>
      <c r="K106" s="37"/>
      <c r="L106" s="60"/>
      <c r="S106" s="35"/>
      <c r="T106" s="35"/>
      <c r="U106" s="35"/>
      <c r="V106" s="35"/>
      <c r="W106" s="35"/>
      <c r="X106" s="35"/>
      <c r="Y106" s="35"/>
      <c r="Z106" s="35"/>
      <c r="AA106" s="35"/>
      <c r="AB106" s="35"/>
      <c r="AC106" s="35"/>
      <c r="AD106" s="35"/>
      <c r="AE106" s="35"/>
    </row>
    <row r="107" s="2" customFormat="1" ht="16.5" customHeight="1">
      <c r="A107" s="35"/>
      <c r="B107" s="36"/>
      <c r="C107" s="37"/>
      <c r="D107" s="37"/>
      <c r="E107" s="181" t="str">
        <f>E7</f>
        <v>Cyklická obnova trati v úseku Choceň (včetně) – Pardubice (mimo)</v>
      </c>
      <c r="F107" s="29"/>
      <c r="G107" s="29"/>
      <c r="H107" s="29"/>
      <c r="I107" s="37"/>
      <c r="J107" s="37"/>
      <c r="K107" s="37"/>
      <c r="L107" s="60"/>
      <c r="S107" s="35"/>
      <c r="T107" s="35"/>
      <c r="U107" s="35"/>
      <c r="V107" s="35"/>
      <c r="W107" s="35"/>
      <c r="X107" s="35"/>
      <c r="Y107" s="35"/>
      <c r="Z107" s="35"/>
      <c r="AA107" s="35"/>
      <c r="AB107" s="35"/>
      <c r="AC107" s="35"/>
      <c r="AD107" s="35"/>
      <c r="AE107" s="35"/>
    </row>
    <row r="108" s="2" customFormat="1" ht="12" customHeight="1">
      <c r="A108" s="35"/>
      <c r="B108" s="36"/>
      <c r="C108" s="29" t="s">
        <v>240</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30" customHeight="1">
      <c r="A109" s="35"/>
      <c r="B109" s="36"/>
      <c r="C109" s="37"/>
      <c r="D109" s="37"/>
      <c r="E109" s="73" t="str">
        <f>E9</f>
        <v>So 03 - Obnova železničního svršku žst. Zámrsk km 278,836 - 280,289</v>
      </c>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20</v>
      </c>
      <c r="D111" s="37"/>
      <c r="E111" s="37"/>
      <c r="F111" s="24" t="str">
        <f>F12</f>
        <v xml:space="preserve"> </v>
      </c>
      <c r="G111" s="37"/>
      <c r="H111" s="37"/>
      <c r="I111" s="29" t="s">
        <v>22</v>
      </c>
      <c r="J111" s="76" t="str">
        <f>IF(J12="","",J12)</f>
        <v>9. 1. 2025</v>
      </c>
      <c r="K111" s="37"/>
      <c r="L111" s="60"/>
      <c r="S111" s="35"/>
      <c r="T111" s="35"/>
      <c r="U111" s="35"/>
      <c r="V111" s="35"/>
      <c r="W111" s="35"/>
      <c r="X111" s="35"/>
      <c r="Y111" s="35"/>
      <c r="Z111" s="35"/>
      <c r="AA111" s="35"/>
      <c r="AB111" s="35"/>
      <c r="AC111" s="35"/>
      <c r="AD111" s="35"/>
      <c r="AE111" s="35"/>
    </row>
    <row r="112" s="2" customFormat="1" ht="6.96" customHeight="1">
      <c r="A112" s="35"/>
      <c r="B112" s="36"/>
      <c r="C112" s="37"/>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5.15" customHeight="1">
      <c r="A113" s="35"/>
      <c r="B113" s="36"/>
      <c r="C113" s="29" t="s">
        <v>24</v>
      </c>
      <c r="D113" s="37"/>
      <c r="E113" s="37"/>
      <c r="F113" s="24" t="str">
        <f>E15</f>
        <v xml:space="preserve"> </v>
      </c>
      <c r="G113" s="37"/>
      <c r="H113" s="37"/>
      <c r="I113" s="29" t="s">
        <v>29</v>
      </c>
      <c r="J113" s="33" t="str">
        <f>E21</f>
        <v xml:space="preserve"> </v>
      </c>
      <c r="K113" s="37"/>
      <c r="L113" s="60"/>
      <c r="S113" s="35"/>
      <c r="T113" s="35"/>
      <c r="U113" s="35"/>
      <c r="V113" s="35"/>
      <c r="W113" s="35"/>
      <c r="X113" s="35"/>
      <c r="Y113" s="35"/>
      <c r="Z113" s="35"/>
      <c r="AA113" s="35"/>
      <c r="AB113" s="35"/>
      <c r="AC113" s="35"/>
      <c r="AD113" s="35"/>
      <c r="AE113" s="35"/>
    </row>
    <row r="114" s="2" customFormat="1" ht="15.15" customHeight="1">
      <c r="A114" s="35"/>
      <c r="B114" s="36"/>
      <c r="C114" s="29" t="s">
        <v>27</v>
      </c>
      <c r="D114" s="37"/>
      <c r="E114" s="37"/>
      <c r="F114" s="24" t="str">
        <f>IF(E18="","",E18)</f>
        <v>Vyplň údaj</v>
      </c>
      <c r="G114" s="37"/>
      <c r="H114" s="37"/>
      <c r="I114" s="29" t="s">
        <v>31</v>
      </c>
      <c r="J114" s="33" t="str">
        <f>E24</f>
        <v xml:space="preserve"> </v>
      </c>
      <c r="K114" s="37"/>
      <c r="L114" s="60"/>
      <c r="S114" s="35"/>
      <c r="T114" s="35"/>
      <c r="U114" s="35"/>
      <c r="V114" s="35"/>
      <c r="W114" s="35"/>
      <c r="X114" s="35"/>
      <c r="Y114" s="35"/>
      <c r="Z114" s="35"/>
      <c r="AA114" s="35"/>
      <c r="AB114" s="35"/>
      <c r="AC114" s="35"/>
      <c r="AD114" s="35"/>
      <c r="AE114" s="35"/>
    </row>
    <row r="115" s="2" customFormat="1" ht="10.32" customHeight="1">
      <c r="A115" s="35"/>
      <c r="B115" s="36"/>
      <c r="C115" s="37"/>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11" customFormat="1" ht="29.28" customHeight="1">
      <c r="A116" s="197"/>
      <c r="B116" s="198"/>
      <c r="C116" s="199" t="s">
        <v>252</v>
      </c>
      <c r="D116" s="200" t="s">
        <v>58</v>
      </c>
      <c r="E116" s="200" t="s">
        <v>54</v>
      </c>
      <c r="F116" s="200" t="s">
        <v>55</v>
      </c>
      <c r="G116" s="200" t="s">
        <v>253</v>
      </c>
      <c r="H116" s="200" t="s">
        <v>254</v>
      </c>
      <c r="I116" s="200" t="s">
        <v>255</v>
      </c>
      <c r="J116" s="200" t="s">
        <v>244</v>
      </c>
      <c r="K116" s="201" t="s">
        <v>256</v>
      </c>
      <c r="L116" s="202"/>
      <c r="M116" s="97" t="s">
        <v>1</v>
      </c>
      <c r="N116" s="98" t="s">
        <v>37</v>
      </c>
      <c r="O116" s="98" t="s">
        <v>257</v>
      </c>
      <c r="P116" s="98" t="s">
        <v>258</v>
      </c>
      <c r="Q116" s="98" t="s">
        <v>259</v>
      </c>
      <c r="R116" s="98" t="s">
        <v>260</v>
      </c>
      <c r="S116" s="98" t="s">
        <v>261</v>
      </c>
      <c r="T116" s="99" t="s">
        <v>262</v>
      </c>
      <c r="U116" s="197"/>
      <c r="V116" s="197"/>
      <c r="W116" s="197"/>
      <c r="X116" s="197"/>
      <c r="Y116" s="197"/>
      <c r="Z116" s="197"/>
      <c r="AA116" s="197"/>
      <c r="AB116" s="197"/>
      <c r="AC116" s="197"/>
      <c r="AD116" s="197"/>
      <c r="AE116" s="197"/>
    </row>
    <row r="117" s="2" customFormat="1" ht="22.8" customHeight="1">
      <c r="A117" s="35"/>
      <c r="B117" s="36"/>
      <c r="C117" s="104" t="s">
        <v>263</v>
      </c>
      <c r="D117" s="37"/>
      <c r="E117" s="37"/>
      <c r="F117" s="37"/>
      <c r="G117" s="37"/>
      <c r="H117" s="37"/>
      <c r="I117" s="37"/>
      <c r="J117" s="203">
        <f>BK117</f>
        <v>0</v>
      </c>
      <c r="K117" s="37"/>
      <c r="L117" s="41"/>
      <c r="M117" s="100"/>
      <c r="N117" s="204"/>
      <c r="O117" s="101"/>
      <c r="P117" s="205">
        <f>P118+SUM(P119:P285)</f>
        <v>0</v>
      </c>
      <c r="Q117" s="101"/>
      <c r="R117" s="205">
        <f>R118+SUM(R119:R285)</f>
        <v>1084.34744</v>
      </c>
      <c r="S117" s="101"/>
      <c r="T117" s="206">
        <f>T118+SUM(T119:T285)</f>
        <v>0</v>
      </c>
      <c r="U117" s="35"/>
      <c r="V117" s="35"/>
      <c r="W117" s="35"/>
      <c r="X117" s="35"/>
      <c r="Y117" s="35"/>
      <c r="Z117" s="35"/>
      <c r="AA117" s="35"/>
      <c r="AB117" s="35"/>
      <c r="AC117" s="35"/>
      <c r="AD117" s="35"/>
      <c r="AE117" s="35"/>
      <c r="AT117" s="14" t="s">
        <v>72</v>
      </c>
      <c r="AU117" s="14" t="s">
        <v>246</v>
      </c>
      <c r="BK117" s="207">
        <f>BK118+SUM(BK119:BK285)</f>
        <v>0</v>
      </c>
    </row>
    <row r="118" s="2" customFormat="1" ht="49.05" customHeight="1">
      <c r="A118" s="35"/>
      <c r="B118" s="36"/>
      <c r="C118" s="222" t="s">
        <v>81</v>
      </c>
      <c r="D118" s="222" t="s">
        <v>269</v>
      </c>
      <c r="E118" s="223" t="s">
        <v>270</v>
      </c>
      <c r="F118" s="224" t="s">
        <v>271</v>
      </c>
      <c r="G118" s="225" t="s">
        <v>272</v>
      </c>
      <c r="H118" s="226">
        <v>100</v>
      </c>
      <c r="I118" s="227"/>
      <c r="J118" s="228">
        <f>ROUND(I118*H118,2)</f>
        <v>0</v>
      </c>
      <c r="K118" s="224" t="s">
        <v>273</v>
      </c>
      <c r="L118" s="41"/>
      <c r="M118" s="229" t="s">
        <v>1</v>
      </c>
      <c r="N118" s="230" t="s">
        <v>38</v>
      </c>
      <c r="O118" s="88"/>
      <c r="P118" s="231">
        <f>O118*H118</f>
        <v>0</v>
      </c>
      <c r="Q118" s="231">
        <v>0</v>
      </c>
      <c r="R118" s="231">
        <f>Q118*H118</f>
        <v>0</v>
      </c>
      <c r="S118" s="231">
        <v>0</v>
      </c>
      <c r="T118" s="232">
        <f>S118*H118</f>
        <v>0</v>
      </c>
      <c r="U118" s="35"/>
      <c r="V118" s="35"/>
      <c r="W118" s="35"/>
      <c r="X118" s="35"/>
      <c r="Y118" s="35"/>
      <c r="Z118" s="35"/>
      <c r="AA118" s="35"/>
      <c r="AB118" s="35"/>
      <c r="AC118" s="35"/>
      <c r="AD118" s="35"/>
      <c r="AE118" s="35"/>
      <c r="AR118" s="233" t="s">
        <v>274</v>
      </c>
      <c r="AT118" s="233" t="s">
        <v>269</v>
      </c>
      <c r="AU118" s="233" t="s">
        <v>73</v>
      </c>
      <c r="AY118" s="14" t="s">
        <v>266</v>
      </c>
      <c r="BE118" s="234">
        <f>IF(N118="základní",J118,0)</f>
        <v>0</v>
      </c>
      <c r="BF118" s="234">
        <f>IF(N118="snížená",J118,0)</f>
        <v>0</v>
      </c>
      <c r="BG118" s="234">
        <f>IF(N118="zákl. přenesená",J118,0)</f>
        <v>0</v>
      </c>
      <c r="BH118" s="234">
        <f>IF(N118="sníž. přenesená",J118,0)</f>
        <v>0</v>
      </c>
      <c r="BI118" s="234">
        <f>IF(N118="nulová",J118,0)</f>
        <v>0</v>
      </c>
      <c r="BJ118" s="14" t="s">
        <v>81</v>
      </c>
      <c r="BK118" s="234">
        <f>ROUND(I118*H118,2)</f>
        <v>0</v>
      </c>
      <c r="BL118" s="14" t="s">
        <v>274</v>
      </c>
      <c r="BM118" s="233" t="s">
        <v>83</v>
      </c>
    </row>
    <row r="119" s="2" customFormat="1">
      <c r="A119" s="35"/>
      <c r="B119" s="36"/>
      <c r="C119" s="37"/>
      <c r="D119" s="235" t="s">
        <v>275</v>
      </c>
      <c r="E119" s="37"/>
      <c r="F119" s="236" t="s">
        <v>1031</v>
      </c>
      <c r="G119" s="37"/>
      <c r="H119" s="37"/>
      <c r="I119" s="237"/>
      <c r="J119" s="37"/>
      <c r="K119" s="37"/>
      <c r="L119" s="41"/>
      <c r="M119" s="238"/>
      <c r="N119" s="239"/>
      <c r="O119" s="88"/>
      <c r="P119" s="88"/>
      <c r="Q119" s="88"/>
      <c r="R119" s="88"/>
      <c r="S119" s="88"/>
      <c r="T119" s="89"/>
      <c r="U119" s="35"/>
      <c r="V119" s="35"/>
      <c r="W119" s="35"/>
      <c r="X119" s="35"/>
      <c r="Y119" s="35"/>
      <c r="Z119" s="35"/>
      <c r="AA119" s="35"/>
      <c r="AB119" s="35"/>
      <c r="AC119" s="35"/>
      <c r="AD119" s="35"/>
      <c r="AE119" s="35"/>
      <c r="AT119" s="14" t="s">
        <v>275</v>
      </c>
      <c r="AU119" s="14" t="s">
        <v>73</v>
      </c>
    </row>
    <row r="120" s="2" customFormat="1" ht="90" customHeight="1">
      <c r="A120" s="35"/>
      <c r="B120" s="36"/>
      <c r="C120" s="222" t="s">
        <v>83</v>
      </c>
      <c r="D120" s="222" t="s">
        <v>269</v>
      </c>
      <c r="E120" s="223" t="s">
        <v>287</v>
      </c>
      <c r="F120" s="224" t="s">
        <v>288</v>
      </c>
      <c r="G120" s="225" t="s">
        <v>289</v>
      </c>
      <c r="H120" s="226">
        <v>0.02</v>
      </c>
      <c r="I120" s="227"/>
      <c r="J120" s="228">
        <f>ROUND(I120*H120,2)</f>
        <v>0</v>
      </c>
      <c r="K120" s="224" t="s">
        <v>273</v>
      </c>
      <c r="L120" s="41"/>
      <c r="M120" s="229" t="s">
        <v>1</v>
      </c>
      <c r="N120" s="230" t="s">
        <v>38</v>
      </c>
      <c r="O120" s="88"/>
      <c r="P120" s="231">
        <f>O120*H120</f>
        <v>0</v>
      </c>
      <c r="Q120" s="231">
        <v>0</v>
      </c>
      <c r="R120" s="231">
        <f>Q120*H120</f>
        <v>0</v>
      </c>
      <c r="S120" s="231">
        <v>0</v>
      </c>
      <c r="T120" s="232">
        <f>S120*H120</f>
        <v>0</v>
      </c>
      <c r="U120" s="35"/>
      <c r="V120" s="35"/>
      <c r="W120" s="35"/>
      <c r="X120" s="35"/>
      <c r="Y120" s="35"/>
      <c r="Z120" s="35"/>
      <c r="AA120" s="35"/>
      <c r="AB120" s="35"/>
      <c r="AC120" s="35"/>
      <c r="AD120" s="35"/>
      <c r="AE120" s="35"/>
      <c r="AR120" s="233" t="s">
        <v>274</v>
      </c>
      <c r="AT120" s="233" t="s">
        <v>269</v>
      </c>
      <c r="AU120" s="233" t="s">
        <v>73</v>
      </c>
      <c r="AY120" s="14" t="s">
        <v>266</v>
      </c>
      <c r="BE120" s="234">
        <f>IF(N120="základní",J120,0)</f>
        <v>0</v>
      </c>
      <c r="BF120" s="234">
        <f>IF(N120="snížená",J120,0)</f>
        <v>0</v>
      </c>
      <c r="BG120" s="234">
        <f>IF(N120="zákl. přenesená",J120,0)</f>
        <v>0</v>
      </c>
      <c r="BH120" s="234">
        <f>IF(N120="sníž. přenesená",J120,0)</f>
        <v>0</v>
      </c>
      <c r="BI120" s="234">
        <f>IF(N120="nulová",J120,0)</f>
        <v>0</v>
      </c>
      <c r="BJ120" s="14" t="s">
        <v>81</v>
      </c>
      <c r="BK120" s="234">
        <f>ROUND(I120*H120,2)</f>
        <v>0</v>
      </c>
      <c r="BL120" s="14" t="s">
        <v>274</v>
      </c>
      <c r="BM120" s="233" t="s">
        <v>274</v>
      </c>
    </row>
    <row r="121" s="2" customFormat="1">
      <c r="A121" s="35"/>
      <c r="B121" s="36"/>
      <c r="C121" s="37"/>
      <c r="D121" s="235" t="s">
        <v>275</v>
      </c>
      <c r="E121" s="37"/>
      <c r="F121" s="236" t="s">
        <v>1032</v>
      </c>
      <c r="G121" s="37"/>
      <c r="H121" s="37"/>
      <c r="I121" s="237"/>
      <c r="J121" s="37"/>
      <c r="K121" s="37"/>
      <c r="L121" s="41"/>
      <c r="M121" s="238"/>
      <c r="N121" s="239"/>
      <c r="O121" s="88"/>
      <c r="P121" s="88"/>
      <c r="Q121" s="88"/>
      <c r="R121" s="88"/>
      <c r="S121" s="88"/>
      <c r="T121" s="89"/>
      <c r="U121" s="35"/>
      <c r="V121" s="35"/>
      <c r="W121" s="35"/>
      <c r="X121" s="35"/>
      <c r="Y121" s="35"/>
      <c r="Z121" s="35"/>
      <c r="AA121" s="35"/>
      <c r="AB121" s="35"/>
      <c r="AC121" s="35"/>
      <c r="AD121" s="35"/>
      <c r="AE121" s="35"/>
      <c r="AT121" s="14" t="s">
        <v>275</v>
      </c>
      <c r="AU121" s="14" t="s">
        <v>73</v>
      </c>
    </row>
    <row r="122" s="2" customFormat="1" ht="234.75" customHeight="1">
      <c r="A122" s="35"/>
      <c r="B122" s="36"/>
      <c r="C122" s="222" t="s">
        <v>137</v>
      </c>
      <c r="D122" s="222" t="s">
        <v>269</v>
      </c>
      <c r="E122" s="223" t="s">
        <v>292</v>
      </c>
      <c r="F122" s="224" t="s">
        <v>293</v>
      </c>
      <c r="G122" s="225" t="s">
        <v>289</v>
      </c>
      <c r="H122" s="226">
        <v>0.02</v>
      </c>
      <c r="I122" s="227"/>
      <c r="J122" s="228">
        <f>ROUND(I122*H122,2)</f>
        <v>0</v>
      </c>
      <c r="K122" s="224" t="s">
        <v>273</v>
      </c>
      <c r="L122" s="41"/>
      <c r="M122" s="229" t="s">
        <v>1</v>
      </c>
      <c r="N122" s="230" t="s">
        <v>38</v>
      </c>
      <c r="O122" s="88"/>
      <c r="P122" s="231">
        <f>O122*H122</f>
        <v>0</v>
      </c>
      <c r="Q122" s="231">
        <v>0</v>
      </c>
      <c r="R122" s="231">
        <f>Q122*H122</f>
        <v>0</v>
      </c>
      <c r="S122" s="231">
        <v>0</v>
      </c>
      <c r="T122" s="232">
        <f>S122*H122</f>
        <v>0</v>
      </c>
      <c r="U122" s="35"/>
      <c r="V122" s="35"/>
      <c r="W122" s="35"/>
      <c r="X122" s="35"/>
      <c r="Y122" s="35"/>
      <c r="Z122" s="35"/>
      <c r="AA122" s="35"/>
      <c r="AB122" s="35"/>
      <c r="AC122" s="35"/>
      <c r="AD122" s="35"/>
      <c r="AE122" s="35"/>
      <c r="AR122" s="233" t="s">
        <v>274</v>
      </c>
      <c r="AT122" s="233" t="s">
        <v>269</v>
      </c>
      <c r="AU122" s="233" t="s">
        <v>73</v>
      </c>
      <c r="AY122" s="14" t="s">
        <v>266</v>
      </c>
      <c r="BE122" s="234">
        <f>IF(N122="základní",J122,0)</f>
        <v>0</v>
      </c>
      <c r="BF122" s="234">
        <f>IF(N122="snížená",J122,0)</f>
        <v>0</v>
      </c>
      <c r="BG122" s="234">
        <f>IF(N122="zákl. přenesená",J122,0)</f>
        <v>0</v>
      </c>
      <c r="BH122" s="234">
        <f>IF(N122="sníž. přenesená",J122,0)</f>
        <v>0</v>
      </c>
      <c r="BI122" s="234">
        <f>IF(N122="nulová",J122,0)</f>
        <v>0</v>
      </c>
      <c r="BJ122" s="14" t="s">
        <v>81</v>
      </c>
      <c r="BK122" s="234">
        <f>ROUND(I122*H122,2)</f>
        <v>0</v>
      </c>
      <c r="BL122" s="14" t="s">
        <v>274</v>
      </c>
      <c r="BM122" s="233" t="s">
        <v>283</v>
      </c>
    </row>
    <row r="123" s="2" customFormat="1">
      <c r="A123" s="35"/>
      <c r="B123" s="36"/>
      <c r="C123" s="37"/>
      <c r="D123" s="235" t="s">
        <v>275</v>
      </c>
      <c r="E123" s="37"/>
      <c r="F123" s="236" t="s">
        <v>1032</v>
      </c>
      <c r="G123" s="37"/>
      <c r="H123" s="37"/>
      <c r="I123" s="237"/>
      <c r="J123" s="37"/>
      <c r="K123" s="37"/>
      <c r="L123" s="41"/>
      <c r="M123" s="238"/>
      <c r="N123" s="239"/>
      <c r="O123" s="88"/>
      <c r="P123" s="88"/>
      <c r="Q123" s="88"/>
      <c r="R123" s="88"/>
      <c r="S123" s="88"/>
      <c r="T123" s="89"/>
      <c r="U123" s="35"/>
      <c r="V123" s="35"/>
      <c r="W123" s="35"/>
      <c r="X123" s="35"/>
      <c r="Y123" s="35"/>
      <c r="Z123" s="35"/>
      <c r="AA123" s="35"/>
      <c r="AB123" s="35"/>
      <c r="AC123" s="35"/>
      <c r="AD123" s="35"/>
      <c r="AE123" s="35"/>
      <c r="AT123" s="14" t="s">
        <v>275</v>
      </c>
      <c r="AU123" s="14" t="s">
        <v>73</v>
      </c>
    </row>
    <row r="124" s="2" customFormat="1" ht="101.25" customHeight="1">
      <c r="A124" s="35"/>
      <c r="B124" s="36"/>
      <c r="C124" s="222" t="s">
        <v>274</v>
      </c>
      <c r="D124" s="222" t="s">
        <v>269</v>
      </c>
      <c r="E124" s="223" t="s">
        <v>300</v>
      </c>
      <c r="F124" s="224" t="s">
        <v>301</v>
      </c>
      <c r="G124" s="225" t="s">
        <v>302</v>
      </c>
      <c r="H124" s="226">
        <v>67.319999999999993</v>
      </c>
      <c r="I124" s="227"/>
      <c r="J124" s="228">
        <f>ROUND(I124*H124,2)</f>
        <v>0</v>
      </c>
      <c r="K124" s="224" t="s">
        <v>273</v>
      </c>
      <c r="L124" s="41"/>
      <c r="M124" s="229" t="s">
        <v>1</v>
      </c>
      <c r="N124" s="230" t="s">
        <v>38</v>
      </c>
      <c r="O124" s="88"/>
      <c r="P124" s="231">
        <f>O124*H124</f>
        <v>0</v>
      </c>
      <c r="Q124" s="231">
        <v>0</v>
      </c>
      <c r="R124" s="231">
        <f>Q124*H124</f>
        <v>0</v>
      </c>
      <c r="S124" s="231">
        <v>0</v>
      </c>
      <c r="T124" s="232">
        <f>S124*H124</f>
        <v>0</v>
      </c>
      <c r="U124" s="35"/>
      <c r="V124" s="35"/>
      <c r="W124" s="35"/>
      <c r="X124" s="35"/>
      <c r="Y124" s="35"/>
      <c r="Z124" s="35"/>
      <c r="AA124" s="35"/>
      <c r="AB124" s="35"/>
      <c r="AC124" s="35"/>
      <c r="AD124" s="35"/>
      <c r="AE124" s="35"/>
      <c r="AR124" s="233" t="s">
        <v>274</v>
      </c>
      <c r="AT124" s="233" t="s">
        <v>269</v>
      </c>
      <c r="AU124" s="233" t="s">
        <v>73</v>
      </c>
      <c r="AY124" s="14" t="s">
        <v>266</v>
      </c>
      <c r="BE124" s="234">
        <f>IF(N124="základní",J124,0)</f>
        <v>0</v>
      </c>
      <c r="BF124" s="234">
        <f>IF(N124="snížená",J124,0)</f>
        <v>0</v>
      </c>
      <c r="BG124" s="234">
        <f>IF(N124="zákl. přenesená",J124,0)</f>
        <v>0</v>
      </c>
      <c r="BH124" s="234">
        <f>IF(N124="sníž. přenesená",J124,0)</f>
        <v>0</v>
      </c>
      <c r="BI124" s="234">
        <f>IF(N124="nulová",J124,0)</f>
        <v>0</v>
      </c>
      <c r="BJ124" s="14" t="s">
        <v>81</v>
      </c>
      <c r="BK124" s="234">
        <f>ROUND(I124*H124,2)</f>
        <v>0</v>
      </c>
      <c r="BL124" s="14" t="s">
        <v>274</v>
      </c>
      <c r="BM124" s="233" t="s">
        <v>286</v>
      </c>
    </row>
    <row r="125" s="2" customFormat="1">
      <c r="A125" s="35"/>
      <c r="B125" s="36"/>
      <c r="C125" s="37"/>
      <c r="D125" s="235" t="s">
        <v>275</v>
      </c>
      <c r="E125" s="37"/>
      <c r="F125" s="236" t="s">
        <v>1033</v>
      </c>
      <c r="G125" s="37"/>
      <c r="H125" s="37"/>
      <c r="I125" s="237"/>
      <c r="J125" s="37"/>
      <c r="K125" s="37"/>
      <c r="L125" s="41"/>
      <c r="M125" s="238"/>
      <c r="N125" s="239"/>
      <c r="O125" s="88"/>
      <c r="P125" s="88"/>
      <c r="Q125" s="88"/>
      <c r="R125" s="88"/>
      <c r="S125" s="88"/>
      <c r="T125" s="89"/>
      <c r="U125" s="35"/>
      <c r="V125" s="35"/>
      <c r="W125" s="35"/>
      <c r="X125" s="35"/>
      <c r="Y125" s="35"/>
      <c r="Z125" s="35"/>
      <c r="AA125" s="35"/>
      <c r="AB125" s="35"/>
      <c r="AC125" s="35"/>
      <c r="AD125" s="35"/>
      <c r="AE125" s="35"/>
      <c r="AT125" s="14" t="s">
        <v>275</v>
      </c>
      <c r="AU125" s="14" t="s">
        <v>73</v>
      </c>
    </row>
    <row r="126" s="2" customFormat="1" ht="78" customHeight="1">
      <c r="A126" s="35"/>
      <c r="B126" s="36"/>
      <c r="C126" s="222" t="s">
        <v>267</v>
      </c>
      <c r="D126" s="222" t="s">
        <v>269</v>
      </c>
      <c r="E126" s="223" t="s">
        <v>305</v>
      </c>
      <c r="F126" s="224" t="s">
        <v>306</v>
      </c>
      <c r="G126" s="225" t="s">
        <v>302</v>
      </c>
      <c r="H126" s="226">
        <v>67.319999999999993</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274</v>
      </c>
      <c r="AT126" s="233" t="s">
        <v>269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274</v>
      </c>
      <c r="BM126" s="233" t="s">
        <v>290</v>
      </c>
    </row>
    <row r="127" s="2" customFormat="1">
      <c r="A127" s="35"/>
      <c r="B127" s="36"/>
      <c r="C127" s="37"/>
      <c r="D127" s="235" t="s">
        <v>275</v>
      </c>
      <c r="E127" s="37"/>
      <c r="F127" s="236" t="s">
        <v>1034</v>
      </c>
      <c r="G127" s="37"/>
      <c r="H127" s="37"/>
      <c r="I127" s="237"/>
      <c r="J127" s="37"/>
      <c r="K127" s="37"/>
      <c r="L127" s="41"/>
      <c r="M127" s="238"/>
      <c r="N127" s="239"/>
      <c r="O127" s="88"/>
      <c r="P127" s="88"/>
      <c r="Q127" s="88"/>
      <c r="R127" s="88"/>
      <c r="S127" s="88"/>
      <c r="T127" s="89"/>
      <c r="U127" s="35"/>
      <c r="V127" s="35"/>
      <c r="W127" s="35"/>
      <c r="X127" s="35"/>
      <c r="Y127" s="35"/>
      <c r="Z127" s="35"/>
      <c r="AA127" s="35"/>
      <c r="AB127" s="35"/>
      <c r="AC127" s="35"/>
      <c r="AD127" s="35"/>
      <c r="AE127" s="35"/>
      <c r="AT127" s="14" t="s">
        <v>275</v>
      </c>
      <c r="AU127" s="14" t="s">
        <v>73</v>
      </c>
    </row>
    <row r="128" s="2" customFormat="1" ht="101.25" customHeight="1">
      <c r="A128" s="35"/>
      <c r="B128" s="36"/>
      <c r="C128" s="222" t="s">
        <v>283</v>
      </c>
      <c r="D128" s="222" t="s">
        <v>269</v>
      </c>
      <c r="E128" s="223" t="s">
        <v>300</v>
      </c>
      <c r="F128" s="224" t="s">
        <v>301</v>
      </c>
      <c r="G128" s="225" t="s">
        <v>302</v>
      </c>
      <c r="H128" s="226">
        <v>67.319999999999993</v>
      </c>
      <c r="I128" s="227"/>
      <c r="J128" s="228">
        <f>ROUND(I128*H128,2)</f>
        <v>0</v>
      </c>
      <c r="K128" s="224" t="s">
        <v>273</v>
      </c>
      <c r="L128" s="41"/>
      <c r="M128" s="229" t="s">
        <v>1</v>
      </c>
      <c r="N128" s="230"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274</v>
      </c>
      <c r="AT128" s="233" t="s">
        <v>269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274</v>
      </c>
      <c r="BM128" s="233" t="s">
        <v>8</v>
      </c>
    </row>
    <row r="129" s="2" customFormat="1">
      <c r="A129" s="35"/>
      <c r="B129" s="36"/>
      <c r="C129" s="37"/>
      <c r="D129" s="235" t="s">
        <v>275</v>
      </c>
      <c r="E129" s="37"/>
      <c r="F129" s="236" t="s">
        <v>1035</v>
      </c>
      <c r="G129" s="37"/>
      <c r="H129" s="37"/>
      <c r="I129" s="237"/>
      <c r="J129" s="37"/>
      <c r="K129" s="37"/>
      <c r="L129" s="41"/>
      <c r="M129" s="238"/>
      <c r="N129" s="239"/>
      <c r="O129" s="88"/>
      <c r="P129" s="88"/>
      <c r="Q129" s="88"/>
      <c r="R129" s="88"/>
      <c r="S129" s="88"/>
      <c r="T129" s="89"/>
      <c r="U129" s="35"/>
      <c r="V129" s="35"/>
      <c r="W129" s="35"/>
      <c r="X129" s="35"/>
      <c r="Y129" s="35"/>
      <c r="Z129" s="35"/>
      <c r="AA129" s="35"/>
      <c r="AB129" s="35"/>
      <c r="AC129" s="35"/>
      <c r="AD129" s="35"/>
      <c r="AE129" s="35"/>
      <c r="AT129" s="14" t="s">
        <v>275</v>
      </c>
      <c r="AU129" s="14" t="s">
        <v>73</v>
      </c>
    </row>
    <row r="130" s="2" customFormat="1" ht="111.75" customHeight="1">
      <c r="A130" s="35"/>
      <c r="B130" s="36"/>
      <c r="C130" s="222" t="s">
        <v>917</v>
      </c>
      <c r="D130" s="222" t="s">
        <v>269</v>
      </c>
      <c r="E130" s="223" t="s">
        <v>312</v>
      </c>
      <c r="F130" s="224" t="s">
        <v>313</v>
      </c>
      <c r="G130" s="225" t="s">
        <v>302</v>
      </c>
      <c r="H130" s="226">
        <v>134.63999999999999</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274</v>
      </c>
      <c r="AT130" s="233" t="s">
        <v>269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274</v>
      </c>
      <c r="BM130" s="233" t="s">
        <v>918</v>
      </c>
    </row>
    <row r="131" s="2" customFormat="1">
      <c r="A131" s="35"/>
      <c r="B131" s="36"/>
      <c r="C131" s="37"/>
      <c r="D131" s="235" t="s">
        <v>275</v>
      </c>
      <c r="E131" s="37"/>
      <c r="F131" s="236" t="s">
        <v>1036</v>
      </c>
      <c r="G131" s="37"/>
      <c r="H131" s="37"/>
      <c r="I131" s="237"/>
      <c r="J131" s="37"/>
      <c r="K131" s="37"/>
      <c r="L131" s="41"/>
      <c r="M131" s="238"/>
      <c r="N131" s="239"/>
      <c r="O131" s="88"/>
      <c r="P131" s="88"/>
      <c r="Q131" s="88"/>
      <c r="R131" s="88"/>
      <c r="S131" s="88"/>
      <c r="T131" s="89"/>
      <c r="U131" s="35"/>
      <c r="V131" s="35"/>
      <c r="W131" s="35"/>
      <c r="X131" s="35"/>
      <c r="Y131" s="35"/>
      <c r="Z131" s="35"/>
      <c r="AA131" s="35"/>
      <c r="AB131" s="35"/>
      <c r="AC131" s="35"/>
      <c r="AD131" s="35"/>
      <c r="AE131" s="35"/>
      <c r="AT131" s="14" t="s">
        <v>275</v>
      </c>
      <c r="AU131" s="14" t="s">
        <v>73</v>
      </c>
    </row>
    <row r="132" s="2" customFormat="1" ht="100.5" customHeight="1">
      <c r="A132" s="35"/>
      <c r="B132" s="36"/>
      <c r="C132" s="222" t="s">
        <v>286</v>
      </c>
      <c r="D132" s="222" t="s">
        <v>269</v>
      </c>
      <c r="E132" s="223" t="s">
        <v>317</v>
      </c>
      <c r="F132" s="224" t="s">
        <v>318</v>
      </c>
      <c r="G132" s="225" t="s">
        <v>302</v>
      </c>
      <c r="H132" s="226">
        <v>67.319999999999993</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274</v>
      </c>
      <c r="AT132" s="233" t="s">
        <v>269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274</v>
      </c>
      <c r="BM132" s="233" t="s">
        <v>297</v>
      </c>
    </row>
    <row r="133" s="2" customFormat="1">
      <c r="A133" s="35"/>
      <c r="B133" s="36"/>
      <c r="C133" s="37"/>
      <c r="D133" s="235" t="s">
        <v>275</v>
      </c>
      <c r="E133" s="37"/>
      <c r="F133" s="236" t="s">
        <v>1037</v>
      </c>
      <c r="G133" s="37"/>
      <c r="H133" s="37"/>
      <c r="I133" s="237"/>
      <c r="J133" s="37"/>
      <c r="K133" s="37"/>
      <c r="L133" s="41"/>
      <c r="M133" s="238"/>
      <c r="N133" s="239"/>
      <c r="O133" s="88"/>
      <c r="P133" s="88"/>
      <c r="Q133" s="88"/>
      <c r="R133" s="88"/>
      <c r="S133" s="88"/>
      <c r="T133" s="89"/>
      <c r="U133" s="35"/>
      <c r="V133" s="35"/>
      <c r="W133" s="35"/>
      <c r="X133" s="35"/>
      <c r="Y133" s="35"/>
      <c r="Z133" s="35"/>
      <c r="AA133" s="35"/>
      <c r="AB133" s="35"/>
      <c r="AC133" s="35"/>
      <c r="AD133" s="35"/>
      <c r="AE133" s="35"/>
      <c r="AT133" s="14" t="s">
        <v>275</v>
      </c>
      <c r="AU133" s="14" t="s">
        <v>73</v>
      </c>
    </row>
    <row r="134" s="2" customFormat="1" ht="76.35" customHeight="1">
      <c r="A134" s="35"/>
      <c r="B134" s="36"/>
      <c r="C134" s="222" t="s">
        <v>299</v>
      </c>
      <c r="D134" s="222" t="s">
        <v>269</v>
      </c>
      <c r="E134" s="223" t="s">
        <v>325</v>
      </c>
      <c r="F134" s="224" t="s">
        <v>326</v>
      </c>
      <c r="G134" s="225" t="s">
        <v>289</v>
      </c>
      <c r="H134" s="226">
        <v>0.02</v>
      </c>
      <c r="I134" s="227"/>
      <c r="J134" s="228">
        <f>ROUND(I134*H134,2)</f>
        <v>0</v>
      </c>
      <c r="K134" s="224" t="s">
        <v>273</v>
      </c>
      <c r="L134" s="41"/>
      <c r="M134" s="229" t="s">
        <v>1</v>
      </c>
      <c r="N134" s="230"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274</v>
      </c>
      <c r="AT134" s="233" t="s">
        <v>269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274</v>
      </c>
      <c r="BM134" s="233" t="s">
        <v>303</v>
      </c>
    </row>
    <row r="135" s="2" customFormat="1">
      <c r="A135" s="35"/>
      <c r="B135" s="36"/>
      <c r="C135" s="37"/>
      <c r="D135" s="235" t="s">
        <v>275</v>
      </c>
      <c r="E135" s="37"/>
      <c r="F135" s="236" t="s">
        <v>1032</v>
      </c>
      <c r="G135" s="37"/>
      <c r="H135" s="37"/>
      <c r="I135" s="237"/>
      <c r="J135" s="37"/>
      <c r="K135" s="37"/>
      <c r="L135" s="41"/>
      <c r="M135" s="238"/>
      <c r="N135" s="239"/>
      <c r="O135" s="88"/>
      <c r="P135" s="88"/>
      <c r="Q135" s="88"/>
      <c r="R135" s="88"/>
      <c r="S135" s="88"/>
      <c r="T135" s="89"/>
      <c r="U135" s="35"/>
      <c r="V135" s="35"/>
      <c r="W135" s="35"/>
      <c r="X135" s="35"/>
      <c r="Y135" s="35"/>
      <c r="Z135" s="35"/>
      <c r="AA135" s="35"/>
      <c r="AB135" s="35"/>
      <c r="AC135" s="35"/>
      <c r="AD135" s="35"/>
      <c r="AE135" s="35"/>
      <c r="AT135" s="14" t="s">
        <v>275</v>
      </c>
      <c r="AU135" s="14" t="s">
        <v>73</v>
      </c>
    </row>
    <row r="136" s="2" customFormat="1" ht="21.75" customHeight="1">
      <c r="A136" s="35"/>
      <c r="B136" s="36"/>
      <c r="C136" s="240" t="s">
        <v>290</v>
      </c>
      <c r="D136" s="240" t="s">
        <v>329</v>
      </c>
      <c r="E136" s="241" t="s">
        <v>330</v>
      </c>
      <c r="F136" s="242" t="s">
        <v>331</v>
      </c>
      <c r="G136" s="243" t="s">
        <v>302</v>
      </c>
      <c r="H136" s="244">
        <v>74.799999999999997</v>
      </c>
      <c r="I136" s="245"/>
      <c r="J136" s="246">
        <f>ROUND(I136*H136,2)</f>
        <v>0</v>
      </c>
      <c r="K136" s="242" t="s">
        <v>273</v>
      </c>
      <c r="L136" s="247"/>
      <c r="M136" s="248" t="s">
        <v>1</v>
      </c>
      <c r="N136" s="249" t="s">
        <v>38</v>
      </c>
      <c r="O136" s="88"/>
      <c r="P136" s="231">
        <f>O136*H136</f>
        <v>0</v>
      </c>
      <c r="Q136" s="231">
        <v>1</v>
      </c>
      <c r="R136" s="231">
        <f>Q136*H136</f>
        <v>74.799999999999997</v>
      </c>
      <c r="S136" s="231">
        <v>0</v>
      </c>
      <c r="T136" s="232">
        <f>S136*H136</f>
        <v>0</v>
      </c>
      <c r="U136" s="35"/>
      <c r="V136" s="35"/>
      <c r="W136" s="35"/>
      <c r="X136" s="35"/>
      <c r="Y136" s="35"/>
      <c r="Z136" s="35"/>
      <c r="AA136" s="35"/>
      <c r="AB136" s="35"/>
      <c r="AC136" s="35"/>
      <c r="AD136" s="35"/>
      <c r="AE136" s="35"/>
      <c r="AR136" s="233" t="s">
        <v>286</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274</v>
      </c>
      <c r="BM136" s="233" t="s">
        <v>307</v>
      </c>
    </row>
    <row r="137" s="2" customFormat="1">
      <c r="A137" s="35"/>
      <c r="B137" s="36"/>
      <c r="C137" s="37"/>
      <c r="D137" s="235" t="s">
        <v>275</v>
      </c>
      <c r="E137" s="37"/>
      <c r="F137" s="236" t="s">
        <v>1038</v>
      </c>
      <c r="G137" s="37"/>
      <c r="H137" s="37"/>
      <c r="I137" s="237"/>
      <c r="J137" s="37"/>
      <c r="K137" s="37"/>
      <c r="L137" s="41"/>
      <c r="M137" s="238"/>
      <c r="N137" s="239"/>
      <c r="O137" s="88"/>
      <c r="P137" s="88"/>
      <c r="Q137" s="88"/>
      <c r="R137" s="88"/>
      <c r="S137" s="88"/>
      <c r="T137" s="89"/>
      <c r="U137" s="35"/>
      <c r="V137" s="35"/>
      <c r="W137" s="35"/>
      <c r="X137" s="35"/>
      <c r="Y137" s="35"/>
      <c r="Z137" s="35"/>
      <c r="AA137" s="35"/>
      <c r="AB137" s="35"/>
      <c r="AC137" s="35"/>
      <c r="AD137" s="35"/>
      <c r="AE137" s="35"/>
      <c r="AT137" s="14" t="s">
        <v>275</v>
      </c>
      <c r="AU137" s="14" t="s">
        <v>73</v>
      </c>
    </row>
    <row r="138" s="2" customFormat="1" ht="101.25" customHeight="1">
      <c r="A138" s="35"/>
      <c r="B138" s="36"/>
      <c r="C138" s="222" t="s">
        <v>309</v>
      </c>
      <c r="D138" s="222" t="s">
        <v>269</v>
      </c>
      <c r="E138" s="223" t="s">
        <v>300</v>
      </c>
      <c r="F138" s="224" t="s">
        <v>301</v>
      </c>
      <c r="G138" s="225" t="s">
        <v>302</v>
      </c>
      <c r="H138" s="226">
        <v>74.799999999999997</v>
      </c>
      <c r="I138" s="227"/>
      <c r="J138" s="228">
        <f>ROUND(I138*H138,2)</f>
        <v>0</v>
      </c>
      <c r="K138" s="224" t="s">
        <v>273</v>
      </c>
      <c r="L138" s="41"/>
      <c r="M138" s="229" t="s">
        <v>1</v>
      </c>
      <c r="N138" s="230"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274</v>
      </c>
      <c r="AT138" s="233" t="s">
        <v>269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274</v>
      </c>
      <c r="BM138" s="233" t="s">
        <v>310</v>
      </c>
    </row>
    <row r="139" s="2" customFormat="1">
      <c r="A139" s="35"/>
      <c r="B139" s="36"/>
      <c r="C139" s="37"/>
      <c r="D139" s="235" t="s">
        <v>275</v>
      </c>
      <c r="E139" s="37"/>
      <c r="F139" s="236" t="s">
        <v>1039</v>
      </c>
      <c r="G139" s="37"/>
      <c r="H139" s="37"/>
      <c r="I139" s="237"/>
      <c r="J139" s="37"/>
      <c r="K139" s="37"/>
      <c r="L139" s="41"/>
      <c r="M139" s="238"/>
      <c r="N139" s="239"/>
      <c r="O139" s="88"/>
      <c r="P139" s="88"/>
      <c r="Q139" s="88"/>
      <c r="R139" s="88"/>
      <c r="S139" s="88"/>
      <c r="T139" s="89"/>
      <c r="U139" s="35"/>
      <c r="V139" s="35"/>
      <c r="W139" s="35"/>
      <c r="X139" s="35"/>
      <c r="Y139" s="35"/>
      <c r="Z139" s="35"/>
      <c r="AA139" s="35"/>
      <c r="AB139" s="35"/>
      <c r="AC139" s="35"/>
      <c r="AD139" s="35"/>
      <c r="AE139" s="35"/>
      <c r="AT139" s="14" t="s">
        <v>275</v>
      </c>
      <c r="AU139" s="14" t="s">
        <v>73</v>
      </c>
    </row>
    <row r="140" s="2" customFormat="1" ht="111.75" customHeight="1">
      <c r="A140" s="35"/>
      <c r="B140" s="36"/>
      <c r="C140" s="222" t="s">
        <v>8</v>
      </c>
      <c r="D140" s="222" t="s">
        <v>269</v>
      </c>
      <c r="E140" s="223" t="s">
        <v>312</v>
      </c>
      <c r="F140" s="224" t="s">
        <v>313</v>
      </c>
      <c r="G140" s="225" t="s">
        <v>302</v>
      </c>
      <c r="H140" s="226">
        <v>448.80000000000001</v>
      </c>
      <c r="I140" s="227"/>
      <c r="J140" s="228">
        <f>ROUND(I140*H140,2)</f>
        <v>0</v>
      </c>
      <c r="K140" s="224" t="s">
        <v>273</v>
      </c>
      <c r="L140" s="41"/>
      <c r="M140" s="229" t="s">
        <v>1</v>
      </c>
      <c r="N140" s="230"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274</v>
      </c>
      <c r="AT140" s="233" t="s">
        <v>269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274</v>
      </c>
      <c r="BM140" s="233" t="s">
        <v>314</v>
      </c>
    </row>
    <row r="141" s="2" customFormat="1">
      <c r="A141" s="35"/>
      <c r="B141" s="36"/>
      <c r="C141" s="37"/>
      <c r="D141" s="235" t="s">
        <v>275</v>
      </c>
      <c r="E141" s="37"/>
      <c r="F141" s="236" t="s">
        <v>1040</v>
      </c>
      <c r="G141" s="37"/>
      <c r="H141" s="37"/>
      <c r="I141" s="237"/>
      <c r="J141" s="37"/>
      <c r="K141" s="37"/>
      <c r="L141" s="41"/>
      <c r="M141" s="238"/>
      <c r="N141" s="239"/>
      <c r="O141" s="88"/>
      <c r="P141" s="88"/>
      <c r="Q141" s="88"/>
      <c r="R141" s="88"/>
      <c r="S141" s="88"/>
      <c r="T141" s="89"/>
      <c r="U141" s="35"/>
      <c r="V141" s="35"/>
      <c r="W141" s="35"/>
      <c r="X141" s="35"/>
      <c r="Y141" s="35"/>
      <c r="Z141" s="35"/>
      <c r="AA141" s="35"/>
      <c r="AB141" s="35"/>
      <c r="AC141" s="35"/>
      <c r="AD141" s="35"/>
      <c r="AE141" s="35"/>
      <c r="AT141" s="14" t="s">
        <v>275</v>
      </c>
      <c r="AU141" s="14" t="s">
        <v>73</v>
      </c>
    </row>
    <row r="142" s="2" customFormat="1" ht="180.75" customHeight="1">
      <c r="A142" s="35"/>
      <c r="B142" s="36"/>
      <c r="C142" s="222" t="s">
        <v>316</v>
      </c>
      <c r="D142" s="222" t="s">
        <v>269</v>
      </c>
      <c r="E142" s="223" t="s">
        <v>339</v>
      </c>
      <c r="F142" s="224" t="s">
        <v>340</v>
      </c>
      <c r="G142" s="225" t="s">
        <v>272</v>
      </c>
      <c r="H142" s="226">
        <v>521</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274</v>
      </c>
      <c r="AT142" s="233" t="s">
        <v>269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274</v>
      </c>
      <c r="BM142" s="233" t="s">
        <v>319</v>
      </c>
    </row>
    <row r="143" s="2" customFormat="1">
      <c r="A143" s="35"/>
      <c r="B143" s="36"/>
      <c r="C143" s="37"/>
      <c r="D143" s="235" t="s">
        <v>275</v>
      </c>
      <c r="E143" s="37"/>
      <c r="F143" s="236" t="s">
        <v>1041</v>
      </c>
      <c r="G143" s="37"/>
      <c r="H143" s="37"/>
      <c r="I143" s="237"/>
      <c r="J143" s="37"/>
      <c r="K143" s="37"/>
      <c r="L143" s="41"/>
      <c r="M143" s="238"/>
      <c r="N143" s="239"/>
      <c r="O143" s="88"/>
      <c r="P143" s="88"/>
      <c r="Q143" s="88"/>
      <c r="R143" s="88"/>
      <c r="S143" s="88"/>
      <c r="T143" s="89"/>
      <c r="U143" s="35"/>
      <c r="V143" s="35"/>
      <c r="W143" s="35"/>
      <c r="X143" s="35"/>
      <c r="Y143" s="35"/>
      <c r="Z143" s="35"/>
      <c r="AA143" s="35"/>
      <c r="AB143" s="35"/>
      <c r="AC143" s="35"/>
      <c r="AD143" s="35"/>
      <c r="AE143" s="35"/>
      <c r="AT143" s="14" t="s">
        <v>275</v>
      </c>
      <c r="AU143" s="14" t="s">
        <v>73</v>
      </c>
    </row>
    <row r="144" s="2" customFormat="1" ht="180.75" customHeight="1">
      <c r="A144" s="35"/>
      <c r="B144" s="36"/>
      <c r="C144" s="222" t="s">
        <v>918</v>
      </c>
      <c r="D144" s="222" t="s">
        <v>269</v>
      </c>
      <c r="E144" s="223" t="s">
        <v>343</v>
      </c>
      <c r="F144" s="224" t="s">
        <v>344</v>
      </c>
      <c r="G144" s="225" t="s">
        <v>272</v>
      </c>
      <c r="H144" s="226">
        <v>28</v>
      </c>
      <c r="I144" s="227"/>
      <c r="J144" s="228">
        <f>ROUND(I144*H144,2)</f>
        <v>0</v>
      </c>
      <c r="K144" s="224" t="s">
        <v>273</v>
      </c>
      <c r="L144" s="41"/>
      <c r="M144" s="229" t="s">
        <v>1</v>
      </c>
      <c r="N144" s="230"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274</v>
      </c>
      <c r="AT144" s="233" t="s">
        <v>269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274</v>
      </c>
      <c r="BM144" s="233" t="s">
        <v>370</v>
      </c>
    </row>
    <row r="145" s="2" customFormat="1">
      <c r="A145" s="35"/>
      <c r="B145" s="36"/>
      <c r="C145" s="37"/>
      <c r="D145" s="235" t="s">
        <v>275</v>
      </c>
      <c r="E145" s="37"/>
      <c r="F145" s="236" t="s">
        <v>1042</v>
      </c>
      <c r="G145" s="37"/>
      <c r="H145" s="37"/>
      <c r="I145" s="237"/>
      <c r="J145" s="37"/>
      <c r="K145" s="37"/>
      <c r="L145" s="41"/>
      <c r="M145" s="238"/>
      <c r="N145" s="239"/>
      <c r="O145" s="88"/>
      <c r="P145" s="88"/>
      <c r="Q145" s="88"/>
      <c r="R145" s="88"/>
      <c r="S145" s="88"/>
      <c r="T145" s="89"/>
      <c r="U145" s="35"/>
      <c r="V145" s="35"/>
      <c r="W145" s="35"/>
      <c r="X145" s="35"/>
      <c r="Y145" s="35"/>
      <c r="Z145" s="35"/>
      <c r="AA145" s="35"/>
      <c r="AB145" s="35"/>
      <c r="AC145" s="35"/>
      <c r="AD145" s="35"/>
      <c r="AE145" s="35"/>
      <c r="AT145" s="14" t="s">
        <v>275</v>
      </c>
      <c r="AU145" s="14" t="s">
        <v>73</v>
      </c>
    </row>
    <row r="146" s="2" customFormat="1" ht="194.4" customHeight="1">
      <c r="A146" s="35"/>
      <c r="B146" s="36"/>
      <c r="C146" s="222" t="s">
        <v>321</v>
      </c>
      <c r="D146" s="222" t="s">
        <v>269</v>
      </c>
      <c r="E146" s="223" t="s">
        <v>348</v>
      </c>
      <c r="F146" s="224" t="s">
        <v>349</v>
      </c>
      <c r="G146" s="225" t="s">
        <v>272</v>
      </c>
      <c r="H146" s="226">
        <v>42</v>
      </c>
      <c r="I146" s="227"/>
      <c r="J146" s="228">
        <f>ROUND(I146*H146,2)</f>
        <v>0</v>
      </c>
      <c r="K146" s="224" t="s">
        <v>273</v>
      </c>
      <c r="L146" s="41"/>
      <c r="M146" s="229" t="s">
        <v>1</v>
      </c>
      <c r="N146" s="230"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274</v>
      </c>
      <c r="AT146" s="233" t="s">
        <v>269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274</v>
      </c>
      <c r="BM146" s="233" t="s">
        <v>324</v>
      </c>
    </row>
    <row r="147" s="2" customFormat="1">
      <c r="A147" s="35"/>
      <c r="B147" s="36"/>
      <c r="C147" s="37"/>
      <c r="D147" s="235" t="s">
        <v>275</v>
      </c>
      <c r="E147" s="37"/>
      <c r="F147" s="236" t="s">
        <v>1043</v>
      </c>
      <c r="G147" s="37"/>
      <c r="H147" s="37"/>
      <c r="I147" s="237"/>
      <c r="J147" s="37"/>
      <c r="K147" s="37"/>
      <c r="L147" s="41"/>
      <c r="M147" s="238"/>
      <c r="N147" s="239"/>
      <c r="O147" s="88"/>
      <c r="P147" s="88"/>
      <c r="Q147" s="88"/>
      <c r="R147" s="88"/>
      <c r="S147" s="88"/>
      <c r="T147" s="89"/>
      <c r="U147" s="35"/>
      <c r="V147" s="35"/>
      <c r="W147" s="35"/>
      <c r="X147" s="35"/>
      <c r="Y147" s="35"/>
      <c r="Z147" s="35"/>
      <c r="AA147" s="35"/>
      <c r="AB147" s="35"/>
      <c r="AC147" s="35"/>
      <c r="AD147" s="35"/>
      <c r="AE147" s="35"/>
      <c r="AT147" s="14" t="s">
        <v>275</v>
      </c>
      <c r="AU147" s="14" t="s">
        <v>73</v>
      </c>
    </row>
    <row r="148" s="2" customFormat="1" ht="78" customHeight="1">
      <c r="A148" s="35"/>
      <c r="B148" s="36"/>
      <c r="C148" s="222" t="s">
        <v>297</v>
      </c>
      <c r="D148" s="222" t="s">
        <v>269</v>
      </c>
      <c r="E148" s="223" t="s">
        <v>357</v>
      </c>
      <c r="F148" s="224" t="s">
        <v>358</v>
      </c>
      <c r="G148" s="225" t="s">
        <v>272</v>
      </c>
      <c r="H148" s="226">
        <v>100</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274</v>
      </c>
      <c r="AT148" s="233" t="s">
        <v>269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274</v>
      </c>
      <c r="BM148" s="233" t="s">
        <v>327</v>
      </c>
    </row>
    <row r="149" s="2" customFormat="1">
      <c r="A149" s="35"/>
      <c r="B149" s="36"/>
      <c r="C149" s="37"/>
      <c r="D149" s="235" t="s">
        <v>275</v>
      </c>
      <c r="E149" s="37"/>
      <c r="F149" s="236" t="s">
        <v>741</v>
      </c>
      <c r="G149" s="37"/>
      <c r="H149" s="37"/>
      <c r="I149" s="237"/>
      <c r="J149" s="37"/>
      <c r="K149" s="37"/>
      <c r="L149" s="41"/>
      <c r="M149" s="238"/>
      <c r="N149" s="239"/>
      <c r="O149" s="88"/>
      <c r="P149" s="88"/>
      <c r="Q149" s="88"/>
      <c r="R149" s="88"/>
      <c r="S149" s="88"/>
      <c r="T149" s="89"/>
      <c r="U149" s="35"/>
      <c r="V149" s="35"/>
      <c r="W149" s="35"/>
      <c r="X149" s="35"/>
      <c r="Y149" s="35"/>
      <c r="Z149" s="35"/>
      <c r="AA149" s="35"/>
      <c r="AB149" s="35"/>
      <c r="AC149" s="35"/>
      <c r="AD149" s="35"/>
      <c r="AE149" s="35"/>
      <c r="AT149" s="14" t="s">
        <v>275</v>
      </c>
      <c r="AU149" s="14" t="s">
        <v>73</v>
      </c>
    </row>
    <row r="150" s="2" customFormat="1" ht="78" customHeight="1">
      <c r="A150" s="35"/>
      <c r="B150" s="36"/>
      <c r="C150" s="222" t="s">
        <v>328</v>
      </c>
      <c r="D150" s="222" t="s">
        <v>269</v>
      </c>
      <c r="E150" s="223" t="s">
        <v>361</v>
      </c>
      <c r="F150" s="224" t="s">
        <v>362</v>
      </c>
      <c r="G150" s="225" t="s">
        <v>272</v>
      </c>
      <c r="H150" s="226">
        <v>100</v>
      </c>
      <c r="I150" s="227"/>
      <c r="J150" s="228">
        <f>ROUND(I150*H150,2)</f>
        <v>0</v>
      </c>
      <c r="K150" s="224" t="s">
        <v>273</v>
      </c>
      <c r="L150" s="41"/>
      <c r="M150" s="229" t="s">
        <v>1</v>
      </c>
      <c r="N150" s="230"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274</v>
      </c>
      <c r="AT150" s="233" t="s">
        <v>269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274</v>
      </c>
      <c r="BM150" s="233" t="s">
        <v>332</v>
      </c>
    </row>
    <row r="151" s="2" customFormat="1">
      <c r="A151" s="35"/>
      <c r="B151" s="36"/>
      <c r="C151" s="37"/>
      <c r="D151" s="235" t="s">
        <v>275</v>
      </c>
      <c r="E151" s="37"/>
      <c r="F151" s="236" t="s">
        <v>1044</v>
      </c>
      <c r="G151" s="37"/>
      <c r="H151" s="37"/>
      <c r="I151" s="237"/>
      <c r="J151" s="37"/>
      <c r="K151" s="37"/>
      <c r="L151" s="41"/>
      <c r="M151" s="238"/>
      <c r="N151" s="239"/>
      <c r="O151" s="88"/>
      <c r="P151" s="88"/>
      <c r="Q151" s="88"/>
      <c r="R151" s="88"/>
      <c r="S151" s="88"/>
      <c r="T151" s="89"/>
      <c r="U151" s="35"/>
      <c r="V151" s="35"/>
      <c r="W151" s="35"/>
      <c r="X151" s="35"/>
      <c r="Y151" s="35"/>
      <c r="Z151" s="35"/>
      <c r="AA151" s="35"/>
      <c r="AB151" s="35"/>
      <c r="AC151" s="35"/>
      <c r="AD151" s="35"/>
      <c r="AE151" s="35"/>
      <c r="AT151" s="14" t="s">
        <v>275</v>
      </c>
      <c r="AU151" s="14" t="s">
        <v>73</v>
      </c>
    </row>
    <row r="152" s="2" customFormat="1" ht="66.75" customHeight="1">
      <c r="A152" s="35"/>
      <c r="B152" s="36"/>
      <c r="C152" s="222" t="s">
        <v>303</v>
      </c>
      <c r="D152" s="222" t="s">
        <v>269</v>
      </c>
      <c r="E152" s="223" t="s">
        <v>366</v>
      </c>
      <c r="F152" s="224" t="s">
        <v>367</v>
      </c>
      <c r="G152" s="225" t="s">
        <v>272</v>
      </c>
      <c r="H152" s="226">
        <v>6000</v>
      </c>
      <c r="I152" s="227"/>
      <c r="J152" s="228">
        <f>ROUND(I152*H152,2)</f>
        <v>0</v>
      </c>
      <c r="K152" s="224" t="s">
        <v>273</v>
      </c>
      <c r="L152" s="41"/>
      <c r="M152" s="229" t="s">
        <v>1</v>
      </c>
      <c r="N152" s="230"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274</v>
      </c>
      <c r="AT152" s="233" t="s">
        <v>269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274</v>
      </c>
      <c r="BM152" s="233" t="s">
        <v>407</v>
      </c>
    </row>
    <row r="153" s="2" customFormat="1">
      <c r="A153" s="35"/>
      <c r="B153" s="36"/>
      <c r="C153" s="37"/>
      <c r="D153" s="235" t="s">
        <v>275</v>
      </c>
      <c r="E153" s="37"/>
      <c r="F153" s="236" t="s">
        <v>1045</v>
      </c>
      <c r="G153" s="37"/>
      <c r="H153" s="37"/>
      <c r="I153" s="237"/>
      <c r="J153" s="37"/>
      <c r="K153" s="37"/>
      <c r="L153" s="41"/>
      <c r="M153" s="238"/>
      <c r="N153" s="239"/>
      <c r="O153" s="88"/>
      <c r="P153" s="88"/>
      <c r="Q153" s="88"/>
      <c r="R153" s="88"/>
      <c r="S153" s="88"/>
      <c r="T153" s="89"/>
      <c r="U153" s="35"/>
      <c r="V153" s="35"/>
      <c r="W153" s="35"/>
      <c r="X153" s="35"/>
      <c r="Y153" s="35"/>
      <c r="Z153" s="35"/>
      <c r="AA153" s="35"/>
      <c r="AB153" s="35"/>
      <c r="AC153" s="35"/>
      <c r="AD153" s="35"/>
      <c r="AE153" s="35"/>
      <c r="AT153" s="14" t="s">
        <v>275</v>
      </c>
      <c r="AU153" s="14" t="s">
        <v>73</v>
      </c>
    </row>
    <row r="154" s="2" customFormat="1" ht="66.75" customHeight="1">
      <c r="A154" s="35"/>
      <c r="B154" s="36"/>
      <c r="C154" s="222" t="s">
        <v>334</v>
      </c>
      <c r="D154" s="222" t="s">
        <v>269</v>
      </c>
      <c r="E154" s="223" t="s">
        <v>371</v>
      </c>
      <c r="F154" s="224" t="s">
        <v>372</v>
      </c>
      <c r="G154" s="225" t="s">
        <v>272</v>
      </c>
      <c r="H154" s="226">
        <v>100</v>
      </c>
      <c r="I154" s="227"/>
      <c r="J154" s="228">
        <f>ROUND(I154*H154,2)</f>
        <v>0</v>
      </c>
      <c r="K154" s="224" t="s">
        <v>273</v>
      </c>
      <c r="L154" s="41"/>
      <c r="M154" s="229" t="s">
        <v>1</v>
      </c>
      <c r="N154" s="230"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274</v>
      </c>
      <c r="AT154" s="233" t="s">
        <v>269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274</v>
      </c>
      <c r="BM154" s="233" t="s">
        <v>335</v>
      </c>
    </row>
    <row r="155" s="2" customFormat="1">
      <c r="A155" s="35"/>
      <c r="B155" s="36"/>
      <c r="C155" s="37"/>
      <c r="D155" s="235" t="s">
        <v>275</v>
      </c>
      <c r="E155" s="37"/>
      <c r="F155" s="236" t="s">
        <v>374</v>
      </c>
      <c r="G155" s="37"/>
      <c r="H155" s="37"/>
      <c r="I155" s="237"/>
      <c r="J155" s="37"/>
      <c r="K155" s="37"/>
      <c r="L155" s="41"/>
      <c r="M155" s="238"/>
      <c r="N155" s="239"/>
      <c r="O155" s="88"/>
      <c r="P155" s="88"/>
      <c r="Q155" s="88"/>
      <c r="R155" s="88"/>
      <c r="S155" s="88"/>
      <c r="T155" s="89"/>
      <c r="U155" s="35"/>
      <c r="V155" s="35"/>
      <c r="W155" s="35"/>
      <c r="X155" s="35"/>
      <c r="Y155" s="35"/>
      <c r="Z155" s="35"/>
      <c r="AA155" s="35"/>
      <c r="AB155" s="35"/>
      <c r="AC155" s="35"/>
      <c r="AD155" s="35"/>
      <c r="AE155" s="35"/>
      <c r="AT155" s="14" t="s">
        <v>275</v>
      </c>
      <c r="AU155" s="14" t="s">
        <v>73</v>
      </c>
    </row>
    <row r="156" s="2" customFormat="1" ht="90" customHeight="1">
      <c r="A156" s="35"/>
      <c r="B156" s="36"/>
      <c r="C156" s="222" t="s">
        <v>307</v>
      </c>
      <c r="D156" s="222" t="s">
        <v>269</v>
      </c>
      <c r="E156" s="223" t="s">
        <v>376</v>
      </c>
      <c r="F156" s="224" t="s">
        <v>377</v>
      </c>
      <c r="G156" s="225" t="s">
        <v>302</v>
      </c>
      <c r="H156" s="226">
        <v>211.45699999999999</v>
      </c>
      <c r="I156" s="227"/>
      <c r="J156" s="228">
        <f>ROUND(I156*H156,2)</f>
        <v>0</v>
      </c>
      <c r="K156" s="224" t="s">
        <v>273</v>
      </c>
      <c r="L156" s="41"/>
      <c r="M156" s="229" t="s">
        <v>1</v>
      </c>
      <c r="N156" s="230" t="s">
        <v>38</v>
      </c>
      <c r="O156" s="88"/>
      <c r="P156" s="231">
        <f>O156*H156</f>
        <v>0</v>
      </c>
      <c r="Q156" s="231">
        <v>0</v>
      </c>
      <c r="R156" s="231">
        <f>Q156*H156</f>
        <v>0</v>
      </c>
      <c r="S156" s="231">
        <v>0</v>
      </c>
      <c r="T156" s="232">
        <f>S156*H156</f>
        <v>0</v>
      </c>
      <c r="U156" s="35"/>
      <c r="V156" s="35"/>
      <c r="W156" s="35"/>
      <c r="X156" s="35"/>
      <c r="Y156" s="35"/>
      <c r="Z156" s="35"/>
      <c r="AA156" s="35"/>
      <c r="AB156" s="35"/>
      <c r="AC156" s="35"/>
      <c r="AD156" s="35"/>
      <c r="AE156" s="35"/>
      <c r="AR156" s="233" t="s">
        <v>274</v>
      </c>
      <c r="AT156" s="233" t="s">
        <v>269</v>
      </c>
      <c r="AU156" s="233" t="s">
        <v>73</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274</v>
      </c>
      <c r="BM156" s="233" t="s">
        <v>337</v>
      </c>
    </row>
    <row r="157" s="2" customFormat="1">
      <c r="A157" s="35"/>
      <c r="B157" s="36"/>
      <c r="C157" s="37"/>
      <c r="D157" s="235" t="s">
        <v>275</v>
      </c>
      <c r="E157" s="37"/>
      <c r="F157" s="236" t="s">
        <v>1046</v>
      </c>
      <c r="G157" s="37"/>
      <c r="H157" s="37"/>
      <c r="I157" s="237"/>
      <c r="J157" s="37"/>
      <c r="K157" s="37"/>
      <c r="L157" s="41"/>
      <c r="M157" s="238"/>
      <c r="N157" s="239"/>
      <c r="O157" s="88"/>
      <c r="P157" s="88"/>
      <c r="Q157" s="88"/>
      <c r="R157" s="88"/>
      <c r="S157" s="88"/>
      <c r="T157" s="89"/>
      <c r="U157" s="35"/>
      <c r="V157" s="35"/>
      <c r="W157" s="35"/>
      <c r="X157" s="35"/>
      <c r="Y157" s="35"/>
      <c r="Z157" s="35"/>
      <c r="AA157" s="35"/>
      <c r="AB157" s="35"/>
      <c r="AC157" s="35"/>
      <c r="AD157" s="35"/>
      <c r="AE157" s="35"/>
      <c r="AT157" s="14" t="s">
        <v>275</v>
      </c>
      <c r="AU157" s="14" t="s">
        <v>73</v>
      </c>
    </row>
    <row r="158" s="2" customFormat="1" ht="114.9" customHeight="1">
      <c r="A158" s="35"/>
      <c r="B158" s="36"/>
      <c r="C158" s="222" t="s">
        <v>7</v>
      </c>
      <c r="D158" s="222" t="s">
        <v>269</v>
      </c>
      <c r="E158" s="223" t="s">
        <v>380</v>
      </c>
      <c r="F158" s="224" t="s">
        <v>381</v>
      </c>
      <c r="G158" s="225" t="s">
        <v>302</v>
      </c>
      <c r="H158" s="226">
        <v>211.45699999999999</v>
      </c>
      <c r="I158" s="227"/>
      <c r="J158" s="228">
        <f>ROUND(I158*H158,2)</f>
        <v>0</v>
      </c>
      <c r="K158" s="224" t="s">
        <v>273</v>
      </c>
      <c r="L158" s="41"/>
      <c r="M158" s="229" t="s">
        <v>1</v>
      </c>
      <c r="N158" s="230" t="s">
        <v>38</v>
      </c>
      <c r="O158" s="88"/>
      <c r="P158" s="231">
        <f>O158*H158</f>
        <v>0</v>
      </c>
      <c r="Q158" s="231">
        <v>0</v>
      </c>
      <c r="R158" s="231">
        <f>Q158*H158</f>
        <v>0</v>
      </c>
      <c r="S158" s="231">
        <v>0</v>
      </c>
      <c r="T158" s="232">
        <f>S158*H158</f>
        <v>0</v>
      </c>
      <c r="U158" s="35"/>
      <c r="V158" s="35"/>
      <c r="W158" s="35"/>
      <c r="X158" s="35"/>
      <c r="Y158" s="35"/>
      <c r="Z158" s="35"/>
      <c r="AA158" s="35"/>
      <c r="AB158" s="35"/>
      <c r="AC158" s="35"/>
      <c r="AD158" s="35"/>
      <c r="AE158" s="35"/>
      <c r="AR158" s="233" t="s">
        <v>274</v>
      </c>
      <c r="AT158" s="233" t="s">
        <v>269</v>
      </c>
      <c r="AU158" s="233" t="s">
        <v>73</v>
      </c>
      <c r="AY158" s="14" t="s">
        <v>266</v>
      </c>
      <c r="BE158" s="234">
        <f>IF(N158="základní",J158,0)</f>
        <v>0</v>
      </c>
      <c r="BF158" s="234">
        <f>IF(N158="snížená",J158,0)</f>
        <v>0</v>
      </c>
      <c r="BG158" s="234">
        <f>IF(N158="zákl. přenesená",J158,0)</f>
        <v>0</v>
      </c>
      <c r="BH158" s="234">
        <f>IF(N158="sníž. přenesená",J158,0)</f>
        <v>0</v>
      </c>
      <c r="BI158" s="234">
        <f>IF(N158="nulová",J158,0)</f>
        <v>0</v>
      </c>
      <c r="BJ158" s="14" t="s">
        <v>81</v>
      </c>
      <c r="BK158" s="234">
        <f>ROUND(I158*H158,2)</f>
        <v>0</v>
      </c>
      <c r="BL158" s="14" t="s">
        <v>274</v>
      </c>
      <c r="BM158" s="233" t="s">
        <v>341</v>
      </c>
    </row>
    <row r="159" s="2" customFormat="1">
      <c r="A159" s="35"/>
      <c r="B159" s="36"/>
      <c r="C159" s="37"/>
      <c r="D159" s="235" t="s">
        <v>275</v>
      </c>
      <c r="E159" s="37"/>
      <c r="F159" s="236" t="s">
        <v>1047</v>
      </c>
      <c r="G159" s="37"/>
      <c r="H159" s="37"/>
      <c r="I159" s="237"/>
      <c r="J159" s="37"/>
      <c r="K159" s="37"/>
      <c r="L159" s="41"/>
      <c r="M159" s="238"/>
      <c r="N159" s="239"/>
      <c r="O159" s="88"/>
      <c r="P159" s="88"/>
      <c r="Q159" s="88"/>
      <c r="R159" s="88"/>
      <c r="S159" s="88"/>
      <c r="T159" s="89"/>
      <c r="U159" s="35"/>
      <c r="V159" s="35"/>
      <c r="W159" s="35"/>
      <c r="X159" s="35"/>
      <c r="Y159" s="35"/>
      <c r="Z159" s="35"/>
      <c r="AA159" s="35"/>
      <c r="AB159" s="35"/>
      <c r="AC159" s="35"/>
      <c r="AD159" s="35"/>
      <c r="AE159" s="35"/>
      <c r="AT159" s="14" t="s">
        <v>275</v>
      </c>
      <c r="AU159" s="14" t="s">
        <v>73</v>
      </c>
    </row>
    <row r="160" s="2" customFormat="1" ht="90" customHeight="1">
      <c r="A160" s="35"/>
      <c r="B160" s="36"/>
      <c r="C160" s="222" t="s">
        <v>310</v>
      </c>
      <c r="D160" s="222" t="s">
        <v>269</v>
      </c>
      <c r="E160" s="223" t="s">
        <v>376</v>
      </c>
      <c r="F160" s="224" t="s">
        <v>377</v>
      </c>
      <c r="G160" s="225" t="s">
        <v>302</v>
      </c>
      <c r="H160" s="226">
        <v>211.45699999999999</v>
      </c>
      <c r="I160" s="227"/>
      <c r="J160" s="228">
        <f>ROUND(I160*H160,2)</f>
        <v>0</v>
      </c>
      <c r="K160" s="224" t="s">
        <v>273</v>
      </c>
      <c r="L160" s="41"/>
      <c r="M160" s="229" t="s">
        <v>1</v>
      </c>
      <c r="N160" s="230" t="s">
        <v>38</v>
      </c>
      <c r="O160" s="88"/>
      <c r="P160" s="231">
        <f>O160*H160</f>
        <v>0</v>
      </c>
      <c r="Q160" s="231">
        <v>0</v>
      </c>
      <c r="R160" s="231">
        <f>Q160*H160</f>
        <v>0</v>
      </c>
      <c r="S160" s="231">
        <v>0</v>
      </c>
      <c r="T160" s="232">
        <f>S160*H160</f>
        <v>0</v>
      </c>
      <c r="U160" s="35"/>
      <c r="V160" s="35"/>
      <c r="W160" s="35"/>
      <c r="X160" s="35"/>
      <c r="Y160" s="35"/>
      <c r="Z160" s="35"/>
      <c r="AA160" s="35"/>
      <c r="AB160" s="35"/>
      <c r="AC160" s="35"/>
      <c r="AD160" s="35"/>
      <c r="AE160" s="35"/>
      <c r="AR160" s="233" t="s">
        <v>274</v>
      </c>
      <c r="AT160" s="233" t="s">
        <v>269</v>
      </c>
      <c r="AU160" s="233" t="s">
        <v>73</v>
      </c>
      <c r="AY160" s="14" t="s">
        <v>266</v>
      </c>
      <c r="BE160" s="234">
        <f>IF(N160="základní",J160,0)</f>
        <v>0</v>
      </c>
      <c r="BF160" s="234">
        <f>IF(N160="snížená",J160,0)</f>
        <v>0</v>
      </c>
      <c r="BG160" s="234">
        <f>IF(N160="zákl. přenesená",J160,0)</f>
        <v>0</v>
      </c>
      <c r="BH160" s="234">
        <f>IF(N160="sníž. přenesená",J160,0)</f>
        <v>0</v>
      </c>
      <c r="BI160" s="234">
        <f>IF(N160="nulová",J160,0)</f>
        <v>0</v>
      </c>
      <c r="BJ160" s="14" t="s">
        <v>81</v>
      </c>
      <c r="BK160" s="234">
        <f>ROUND(I160*H160,2)</f>
        <v>0</v>
      </c>
      <c r="BL160" s="14" t="s">
        <v>274</v>
      </c>
      <c r="BM160" s="233" t="s">
        <v>345</v>
      </c>
    </row>
    <row r="161" s="2" customFormat="1">
      <c r="A161" s="35"/>
      <c r="B161" s="36"/>
      <c r="C161" s="37"/>
      <c r="D161" s="235" t="s">
        <v>275</v>
      </c>
      <c r="E161" s="37"/>
      <c r="F161" s="236" t="s">
        <v>1048</v>
      </c>
      <c r="G161" s="37"/>
      <c r="H161" s="37"/>
      <c r="I161" s="237"/>
      <c r="J161" s="37"/>
      <c r="K161" s="37"/>
      <c r="L161" s="41"/>
      <c r="M161" s="238"/>
      <c r="N161" s="239"/>
      <c r="O161" s="88"/>
      <c r="P161" s="88"/>
      <c r="Q161" s="88"/>
      <c r="R161" s="88"/>
      <c r="S161" s="88"/>
      <c r="T161" s="89"/>
      <c r="U161" s="35"/>
      <c r="V161" s="35"/>
      <c r="W161" s="35"/>
      <c r="X161" s="35"/>
      <c r="Y161" s="35"/>
      <c r="Z161" s="35"/>
      <c r="AA161" s="35"/>
      <c r="AB161" s="35"/>
      <c r="AC161" s="35"/>
      <c r="AD161" s="35"/>
      <c r="AE161" s="35"/>
      <c r="AT161" s="14" t="s">
        <v>275</v>
      </c>
      <c r="AU161" s="14" t="s">
        <v>73</v>
      </c>
    </row>
    <row r="162" s="2" customFormat="1" ht="114.9" customHeight="1">
      <c r="A162" s="35"/>
      <c r="B162" s="36"/>
      <c r="C162" s="222" t="s">
        <v>347</v>
      </c>
      <c r="D162" s="222" t="s">
        <v>269</v>
      </c>
      <c r="E162" s="223" t="s">
        <v>380</v>
      </c>
      <c r="F162" s="224" t="s">
        <v>381</v>
      </c>
      <c r="G162" s="225" t="s">
        <v>302</v>
      </c>
      <c r="H162" s="226">
        <v>211.45699999999999</v>
      </c>
      <c r="I162" s="227"/>
      <c r="J162" s="228">
        <f>ROUND(I162*H162,2)</f>
        <v>0</v>
      </c>
      <c r="K162" s="224" t="s">
        <v>273</v>
      </c>
      <c r="L162" s="41"/>
      <c r="M162" s="229" t="s">
        <v>1</v>
      </c>
      <c r="N162" s="230" t="s">
        <v>38</v>
      </c>
      <c r="O162" s="88"/>
      <c r="P162" s="231">
        <f>O162*H162</f>
        <v>0</v>
      </c>
      <c r="Q162" s="231">
        <v>0</v>
      </c>
      <c r="R162" s="231">
        <f>Q162*H162</f>
        <v>0</v>
      </c>
      <c r="S162" s="231">
        <v>0</v>
      </c>
      <c r="T162" s="232">
        <f>S162*H162</f>
        <v>0</v>
      </c>
      <c r="U162" s="35"/>
      <c r="V162" s="35"/>
      <c r="W162" s="35"/>
      <c r="X162" s="35"/>
      <c r="Y162" s="35"/>
      <c r="Z162" s="35"/>
      <c r="AA162" s="35"/>
      <c r="AB162" s="35"/>
      <c r="AC162" s="35"/>
      <c r="AD162" s="35"/>
      <c r="AE162" s="35"/>
      <c r="AR162" s="233" t="s">
        <v>274</v>
      </c>
      <c r="AT162" s="233" t="s">
        <v>269</v>
      </c>
      <c r="AU162" s="233" t="s">
        <v>73</v>
      </c>
      <c r="AY162" s="14" t="s">
        <v>266</v>
      </c>
      <c r="BE162" s="234">
        <f>IF(N162="základní",J162,0)</f>
        <v>0</v>
      </c>
      <c r="BF162" s="234">
        <f>IF(N162="snížená",J162,0)</f>
        <v>0</v>
      </c>
      <c r="BG162" s="234">
        <f>IF(N162="zákl. přenesená",J162,0)</f>
        <v>0</v>
      </c>
      <c r="BH162" s="234">
        <f>IF(N162="sníž. přenesená",J162,0)</f>
        <v>0</v>
      </c>
      <c r="BI162" s="234">
        <f>IF(N162="nulová",J162,0)</f>
        <v>0</v>
      </c>
      <c r="BJ162" s="14" t="s">
        <v>81</v>
      </c>
      <c r="BK162" s="234">
        <f>ROUND(I162*H162,2)</f>
        <v>0</v>
      </c>
      <c r="BL162" s="14" t="s">
        <v>274</v>
      </c>
      <c r="BM162" s="233" t="s">
        <v>350</v>
      </c>
    </row>
    <row r="163" s="2" customFormat="1">
      <c r="A163" s="35"/>
      <c r="B163" s="36"/>
      <c r="C163" s="37"/>
      <c r="D163" s="235" t="s">
        <v>275</v>
      </c>
      <c r="E163" s="37"/>
      <c r="F163" s="236" t="s">
        <v>1049</v>
      </c>
      <c r="G163" s="37"/>
      <c r="H163" s="37"/>
      <c r="I163" s="237"/>
      <c r="J163" s="37"/>
      <c r="K163" s="37"/>
      <c r="L163" s="41"/>
      <c r="M163" s="238"/>
      <c r="N163" s="239"/>
      <c r="O163" s="88"/>
      <c r="P163" s="88"/>
      <c r="Q163" s="88"/>
      <c r="R163" s="88"/>
      <c r="S163" s="88"/>
      <c r="T163" s="89"/>
      <c r="U163" s="35"/>
      <c r="V163" s="35"/>
      <c r="W163" s="35"/>
      <c r="X163" s="35"/>
      <c r="Y163" s="35"/>
      <c r="Z163" s="35"/>
      <c r="AA163" s="35"/>
      <c r="AB163" s="35"/>
      <c r="AC163" s="35"/>
      <c r="AD163" s="35"/>
      <c r="AE163" s="35"/>
      <c r="AT163" s="14" t="s">
        <v>275</v>
      </c>
      <c r="AU163" s="14" t="s">
        <v>73</v>
      </c>
    </row>
    <row r="164" s="2" customFormat="1" ht="101.25" customHeight="1">
      <c r="A164" s="35"/>
      <c r="B164" s="36"/>
      <c r="C164" s="222" t="s">
        <v>314</v>
      </c>
      <c r="D164" s="222" t="s">
        <v>269</v>
      </c>
      <c r="E164" s="223" t="s">
        <v>389</v>
      </c>
      <c r="F164" s="224" t="s">
        <v>390</v>
      </c>
      <c r="G164" s="225" t="s">
        <v>279</v>
      </c>
      <c r="H164" s="226">
        <v>148</v>
      </c>
      <c r="I164" s="227"/>
      <c r="J164" s="228">
        <f>ROUND(I164*H164,2)</f>
        <v>0</v>
      </c>
      <c r="K164" s="224" t="s">
        <v>273</v>
      </c>
      <c r="L164" s="41"/>
      <c r="M164" s="229" t="s">
        <v>1</v>
      </c>
      <c r="N164" s="230" t="s">
        <v>38</v>
      </c>
      <c r="O164" s="88"/>
      <c r="P164" s="231">
        <f>O164*H164</f>
        <v>0</v>
      </c>
      <c r="Q164" s="231">
        <v>0</v>
      </c>
      <c r="R164" s="231">
        <f>Q164*H164</f>
        <v>0</v>
      </c>
      <c r="S164" s="231">
        <v>0</v>
      </c>
      <c r="T164" s="232">
        <f>S164*H164</f>
        <v>0</v>
      </c>
      <c r="U164" s="35"/>
      <c r="V164" s="35"/>
      <c r="W164" s="35"/>
      <c r="X164" s="35"/>
      <c r="Y164" s="35"/>
      <c r="Z164" s="35"/>
      <c r="AA164" s="35"/>
      <c r="AB164" s="35"/>
      <c r="AC164" s="35"/>
      <c r="AD164" s="35"/>
      <c r="AE164" s="35"/>
      <c r="AR164" s="233" t="s">
        <v>274</v>
      </c>
      <c r="AT164" s="233" t="s">
        <v>269</v>
      </c>
      <c r="AU164" s="233" t="s">
        <v>73</v>
      </c>
      <c r="AY164" s="14" t="s">
        <v>266</v>
      </c>
      <c r="BE164" s="234">
        <f>IF(N164="základní",J164,0)</f>
        <v>0</v>
      </c>
      <c r="BF164" s="234">
        <f>IF(N164="snížená",J164,0)</f>
        <v>0</v>
      </c>
      <c r="BG164" s="234">
        <f>IF(N164="zákl. přenesená",J164,0)</f>
        <v>0</v>
      </c>
      <c r="BH164" s="234">
        <f>IF(N164="sníž. přenesená",J164,0)</f>
        <v>0</v>
      </c>
      <c r="BI164" s="234">
        <f>IF(N164="nulová",J164,0)</f>
        <v>0</v>
      </c>
      <c r="BJ164" s="14" t="s">
        <v>81</v>
      </c>
      <c r="BK164" s="234">
        <f>ROUND(I164*H164,2)</f>
        <v>0</v>
      </c>
      <c r="BL164" s="14" t="s">
        <v>274</v>
      </c>
      <c r="BM164" s="233" t="s">
        <v>354</v>
      </c>
    </row>
    <row r="165" s="2" customFormat="1">
      <c r="A165" s="35"/>
      <c r="B165" s="36"/>
      <c r="C165" s="37"/>
      <c r="D165" s="235" t="s">
        <v>275</v>
      </c>
      <c r="E165" s="37"/>
      <c r="F165" s="236" t="s">
        <v>1050</v>
      </c>
      <c r="G165" s="37"/>
      <c r="H165" s="37"/>
      <c r="I165" s="237"/>
      <c r="J165" s="37"/>
      <c r="K165" s="37"/>
      <c r="L165" s="41"/>
      <c r="M165" s="238"/>
      <c r="N165" s="239"/>
      <c r="O165" s="88"/>
      <c r="P165" s="88"/>
      <c r="Q165" s="88"/>
      <c r="R165" s="88"/>
      <c r="S165" s="88"/>
      <c r="T165" s="89"/>
      <c r="U165" s="35"/>
      <c r="V165" s="35"/>
      <c r="W165" s="35"/>
      <c r="X165" s="35"/>
      <c r="Y165" s="35"/>
      <c r="Z165" s="35"/>
      <c r="AA165" s="35"/>
      <c r="AB165" s="35"/>
      <c r="AC165" s="35"/>
      <c r="AD165" s="35"/>
      <c r="AE165" s="35"/>
      <c r="AT165" s="14" t="s">
        <v>275</v>
      </c>
      <c r="AU165" s="14" t="s">
        <v>73</v>
      </c>
    </row>
    <row r="166" s="2" customFormat="1" ht="111.75" customHeight="1">
      <c r="A166" s="35"/>
      <c r="B166" s="36"/>
      <c r="C166" s="222" t="s">
        <v>356</v>
      </c>
      <c r="D166" s="222" t="s">
        <v>269</v>
      </c>
      <c r="E166" s="223" t="s">
        <v>394</v>
      </c>
      <c r="F166" s="224" t="s">
        <v>395</v>
      </c>
      <c r="G166" s="225" t="s">
        <v>279</v>
      </c>
      <c r="H166" s="226">
        <v>40</v>
      </c>
      <c r="I166" s="227"/>
      <c r="J166" s="228">
        <f>ROUND(I166*H166,2)</f>
        <v>0</v>
      </c>
      <c r="K166" s="224" t="s">
        <v>273</v>
      </c>
      <c r="L166" s="41"/>
      <c r="M166" s="229" t="s">
        <v>1</v>
      </c>
      <c r="N166" s="230" t="s">
        <v>38</v>
      </c>
      <c r="O166" s="88"/>
      <c r="P166" s="231">
        <f>O166*H166</f>
        <v>0</v>
      </c>
      <c r="Q166" s="231">
        <v>0</v>
      </c>
      <c r="R166" s="231">
        <f>Q166*H166</f>
        <v>0</v>
      </c>
      <c r="S166" s="231">
        <v>0</v>
      </c>
      <c r="T166" s="232">
        <f>S166*H166</f>
        <v>0</v>
      </c>
      <c r="U166" s="35"/>
      <c r="V166" s="35"/>
      <c r="W166" s="35"/>
      <c r="X166" s="35"/>
      <c r="Y166" s="35"/>
      <c r="Z166" s="35"/>
      <c r="AA166" s="35"/>
      <c r="AB166" s="35"/>
      <c r="AC166" s="35"/>
      <c r="AD166" s="35"/>
      <c r="AE166" s="35"/>
      <c r="AR166" s="233" t="s">
        <v>274</v>
      </c>
      <c r="AT166" s="233" t="s">
        <v>269</v>
      </c>
      <c r="AU166" s="233" t="s">
        <v>73</v>
      </c>
      <c r="AY166" s="14" t="s">
        <v>266</v>
      </c>
      <c r="BE166" s="234">
        <f>IF(N166="základní",J166,0)</f>
        <v>0</v>
      </c>
      <c r="BF166" s="234">
        <f>IF(N166="snížená",J166,0)</f>
        <v>0</v>
      </c>
      <c r="BG166" s="234">
        <f>IF(N166="zákl. přenesená",J166,0)</f>
        <v>0</v>
      </c>
      <c r="BH166" s="234">
        <f>IF(N166="sníž. přenesená",J166,0)</f>
        <v>0</v>
      </c>
      <c r="BI166" s="234">
        <f>IF(N166="nulová",J166,0)</f>
        <v>0</v>
      </c>
      <c r="BJ166" s="14" t="s">
        <v>81</v>
      </c>
      <c r="BK166" s="234">
        <f>ROUND(I166*H166,2)</f>
        <v>0</v>
      </c>
      <c r="BL166" s="14" t="s">
        <v>274</v>
      </c>
      <c r="BM166" s="233" t="s">
        <v>359</v>
      </c>
    </row>
    <row r="167" s="2" customFormat="1">
      <c r="A167" s="35"/>
      <c r="B167" s="36"/>
      <c r="C167" s="37"/>
      <c r="D167" s="235" t="s">
        <v>275</v>
      </c>
      <c r="E167" s="37"/>
      <c r="F167" s="236" t="s">
        <v>1051</v>
      </c>
      <c r="G167" s="37"/>
      <c r="H167" s="37"/>
      <c r="I167" s="237"/>
      <c r="J167" s="37"/>
      <c r="K167" s="37"/>
      <c r="L167" s="41"/>
      <c r="M167" s="238"/>
      <c r="N167" s="239"/>
      <c r="O167" s="88"/>
      <c r="P167" s="88"/>
      <c r="Q167" s="88"/>
      <c r="R167" s="88"/>
      <c r="S167" s="88"/>
      <c r="T167" s="89"/>
      <c r="U167" s="35"/>
      <c r="V167" s="35"/>
      <c r="W167" s="35"/>
      <c r="X167" s="35"/>
      <c r="Y167" s="35"/>
      <c r="Z167" s="35"/>
      <c r="AA167" s="35"/>
      <c r="AB167" s="35"/>
      <c r="AC167" s="35"/>
      <c r="AD167" s="35"/>
      <c r="AE167" s="35"/>
      <c r="AT167" s="14" t="s">
        <v>275</v>
      </c>
      <c r="AU167" s="14" t="s">
        <v>73</v>
      </c>
    </row>
    <row r="168" s="2" customFormat="1" ht="114.9" customHeight="1">
      <c r="A168" s="35"/>
      <c r="B168" s="36"/>
      <c r="C168" s="222" t="s">
        <v>319</v>
      </c>
      <c r="D168" s="222" t="s">
        <v>269</v>
      </c>
      <c r="E168" s="223" t="s">
        <v>403</v>
      </c>
      <c r="F168" s="224" t="s">
        <v>404</v>
      </c>
      <c r="G168" s="225" t="s">
        <v>279</v>
      </c>
      <c r="H168" s="226">
        <v>30</v>
      </c>
      <c r="I168" s="227"/>
      <c r="J168" s="228">
        <f>ROUND(I168*H168,2)</f>
        <v>0</v>
      </c>
      <c r="K168" s="224" t="s">
        <v>273</v>
      </c>
      <c r="L168" s="41"/>
      <c r="M168" s="229" t="s">
        <v>1</v>
      </c>
      <c r="N168" s="230" t="s">
        <v>38</v>
      </c>
      <c r="O168" s="88"/>
      <c r="P168" s="231">
        <f>O168*H168</f>
        <v>0</v>
      </c>
      <c r="Q168" s="231">
        <v>0</v>
      </c>
      <c r="R168" s="231">
        <f>Q168*H168</f>
        <v>0</v>
      </c>
      <c r="S168" s="231">
        <v>0</v>
      </c>
      <c r="T168" s="232">
        <f>S168*H168</f>
        <v>0</v>
      </c>
      <c r="U168" s="35"/>
      <c r="V168" s="35"/>
      <c r="W168" s="35"/>
      <c r="X168" s="35"/>
      <c r="Y168" s="35"/>
      <c r="Z168" s="35"/>
      <c r="AA168" s="35"/>
      <c r="AB168" s="35"/>
      <c r="AC168" s="35"/>
      <c r="AD168" s="35"/>
      <c r="AE168" s="35"/>
      <c r="AR168" s="233" t="s">
        <v>274</v>
      </c>
      <c r="AT168" s="233" t="s">
        <v>269</v>
      </c>
      <c r="AU168" s="233" t="s">
        <v>73</v>
      </c>
      <c r="AY168" s="14" t="s">
        <v>266</v>
      </c>
      <c r="BE168" s="234">
        <f>IF(N168="základní",J168,0)</f>
        <v>0</v>
      </c>
      <c r="BF168" s="234">
        <f>IF(N168="snížená",J168,0)</f>
        <v>0</v>
      </c>
      <c r="BG168" s="234">
        <f>IF(N168="zákl. přenesená",J168,0)</f>
        <v>0</v>
      </c>
      <c r="BH168" s="234">
        <f>IF(N168="sníž. přenesená",J168,0)</f>
        <v>0</v>
      </c>
      <c r="BI168" s="234">
        <f>IF(N168="nulová",J168,0)</f>
        <v>0</v>
      </c>
      <c r="BJ168" s="14" t="s">
        <v>81</v>
      </c>
      <c r="BK168" s="234">
        <f>ROUND(I168*H168,2)</f>
        <v>0</v>
      </c>
      <c r="BL168" s="14" t="s">
        <v>274</v>
      </c>
      <c r="BM168" s="233" t="s">
        <v>363</v>
      </c>
    </row>
    <row r="169" s="2" customFormat="1">
      <c r="A169" s="35"/>
      <c r="B169" s="36"/>
      <c r="C169" s="37"/>
      <c r="D169" s="235" t="s">
        <v>275</v>
      </c>
      <c r="E169" s="37"/>
      <c r="F169" s="236" t="s">
        <v>1052</v>
      </c>
      <c r="G169" s="37"/>
      <c r="H169" s="37"/>
      <c r="I169" s="237"/>
      <c r="J169" s="37"/>
      <c r="K169" s="37"/>
      <c r="L169" s="41"/>
      <c r="M169" s="238"/>
      <c r="N169" s="239"/>
      <c r="O169" s="88"/>
      <c r="P169" s="88"/>
      <c r="Q169" s="88"/>
      <c r="R169" s="88"/>
      <c r="S169" s="88"/>
      <c r="T169" s="89"/>
      <c r="U169" s="35"/>
      <c r="V169" s="35"/>
      <c r="W169" s="35"/>
      <c r="X169" s="35"/>
      <c r="Y169" s="35"/>
      <c r="Z169" s="35"/>
      <c r="AA169" s="35"/>
      <c r="AB169" s="35"/>
      <c r="AC169" s="35"/>
      <c r="AD169" s="35"/>
      <c r="AE169" s="35"/>
      <c r="AT169" s="14" t="s">
        <v>275</v>
      </c>
      <c r="AU169" s="14" t="s">
        <v>73</v>
      </c>
    </row>
    <row r="170" s="2" customFormat="1" ht="100.5" customHeight="1">
      <c r="A170" s="35"/>
      <c r="B170" s="36"/>
      <c r="C170" s="222" t="s">
        <v>365</v>
      </c>
      <c r="D170" s="222" t="s">
        <v>269</v>
      </c>
      <c r="E170" s="223" t="s">
        <v>413</v>
      </c>
      <c r="F170" s="224" t="s">
        <v>414</v>
      </c>
      <c r="G170" s="225" t="s">
        <v>302</v>
      </c>
      <c r="H170" s="226">
        <v>7.1820000000000004</v>
      </c>
      <c r="I170" s="227"/>
      <c r="J170" s="228">
        <f>ROUND(I170*H170,2)</f>
        <v>0</v>
      </c>
      <c r="K170" s="224" t="s">
        <v>273</v>
      </c>
      <c r="L170" s="41"/>
      <c r="M170" s="229" t="s">
        <v>1</v>
      </c>
      <c r="N170" s="230" t="s">
        <v>38</v>
      </c>
      <c r="O170" s="88"/>
      <c r="P170" s="231">
        <f>O170*H170</f>
        <v>0</v>
      </c>
      <c r="Q170" s="231">
        <v>0</v>
      </c>
      <c r="R170" s="231">
        <f>Q170*H170</f>
        <v>0</v>
      </c>
      <c r="S170" s="231">
        <v>0</v>
      </c>
      <c r="T170" s="232">
        <f>S170*H170</f>
        <v>0</v>
      </c>
      <c r="U170" s="35"/>
      <c r="V170" s="35"/>
      <c r="W170" s="35"/>
      <c r="X170" s="35"/>
      <c r="Y170" s="35"/>
      <c r="Z170" s="35"/>
      <c r="AA170" s="35"/>
      <c r="AB170" s="35"/>
      <c r="AC170" s="35"/>
      <c r="AD170" s="35"/>
      <c r="AE170" s="35"/>
      <c r="AR170" s="233" t="s">
        <v>274</v>
      </c>
      <c r="AT170" s="233" t="s">
        <v>269</v>
      </c>
      <c r="AU170" s="233" t="s">
        <v>73</v>
      </c>
      <c r="AY170" s="14" t="s">
        <v>266</v>
      </c>
      <c r="BE170" s="234">
        <f>IF(N170="základní",J170,0)</f>
        <v>0</v>
      </c>
      <c r="BF170" s="234">
        <f>IF(N170="snížená",J170,0)</f>
        <v>0</v>
      </c>
      <c r="BG170" s="234">
        <f>IF(N170="zákl. přenesená",J170,0)</f>
        <v>0</v>
      </c>
      <c r="BH170" s="234">
        <f>IF(N170="sníž. přenesená",J170,0)</f>
        <v>0</v>
      </c>
      <c r="BI170" s="234">
        <f>IF(N170="nulová",J170,0)</f>
        <v>0</v>
      </c>
      <c r="BJ170" s="14" t="s">
        <v>81</v>
      </c>
      <c r="BK170" s="234">
        <f>ROUND(I170*H170,2)</f>
        <v>0</v>
      </c>
      <c r="BL170" s="14" t="s">
        <v>274</v>
      </c>
      <c r="BM170" s="233" t="s">
        <v>368</v>
      </c>
    </row>
    <row r="171" s="2" customFormat="1">
      <c r="A171" s="35"/>
      <c r="B171" s="36"/>
      <c r="C171" s="37"/>
      <c r="D171" s="235" t="s">
        <v>275</v>
      </c>
      <c r="E171" s="37"/>
      <c r="F171" s="236" t="s">
        <v>1053</v>
      </c>
      <c r="G171" s="37"/>
      <c r="H171" s="37"/>
      <c r="I171" s="237"/>
      <c r="J171" s="37"/>
      <c r="K171" s="37"/>
      <c r="L171" s="41"/>
      <c r="M171" s="238"/>
      <c r="N171" s="239"/>
      <c r="O171" s="88"/>
      <c r="P171" s="88"/>
      <c r="Q171" s="88"/>
      <c r="R171" s="88"/>
      <c r="S171" s="88"/>
      <c r="T171" s="89"/>
      <c r="U171" s="35"/>
      <c r="V171" s="35"/>
      <c r="W171" s="35"/>
      <c r="X171" s="35"/>
      <c r="Y171" s="35"/>
      <c r="Z171" s="35"/>
      <c r="AA171" s="35"/>
      <c r="AB171" s="35"/>
      <c r="AC171" s="35"/>
      <c r="AD171" s="35"/>
      <c r="AE171" s="35"/>
      <c r="AT171" s="14" t="s">
        <v>275</v>
      </c>
      <c r="AU171" s="14" t="s">
        <v>73</v>
      </c>
    </row>
    <row r="172" s="2" customFormat="1" ht="66.75" customHeight="1">
      <c r="A172" s="35"/>
      <c r="B172" s="36"/>
      <c r="C172" s="222" t="s">
        <v>370</v>
      </c>
      <c r="D172" s="222" t="s">
        <v>269</v>
      </c>
      <c r="E172" s="223" t="s">
        <v>417</v>
      </c>
      <c r="F172" s="224" t="s">
        <v>418</v>
      </c>
      <c r="G172" s="225" t="s">
        <v>279</v>
      </c>
      <c r="H172" s="226">
        <v>53.280000000000001</v>
      </c>
      <c r="I172" s="227"/>
      <c r="J172" s="228">
        <f>ROUND(I172*H172,2)</f>
        <v>0</v>
      </c>
      <c r="K172" s="224" t="s">
        <v>273</v>
      </c>
      <c r="L172" s="41"/>
      <c r="M172" s="229" t="s">
        <v>1</v>
      </c>
      <c r="N172" s="230" t="s">
        <v>38</v>
      </c>
      <c r="O172" s="88"/>
      <c r="P172" s="231">
        <f>O172*H172</f>
        <v>0</v>
      </c>
      <c r="Q172" s="231">
        <v>0</v>
      </c>
      <c r="R172" s="231">
        <f>Q172*H172</f>
        <v>0</v>
      </c>
      <c r="S172" s="231">
        <v>0</v>
      </c>
      <c r="T172" s="232">
        <f>S172*H172</f>
        <v>0</v>
      </c>
      <c r="U172" s="35"/>
      <c r="V172" s="35"/>
      <c r="W172" s="35"/>
      <c r="X172" s="35"/>
      <c r="Y172" s="35"/>
      <c r="Z172" s="35"/>
      <c r="AA172" s="35"/>
      <c r="AB172" s="35"/>
      <c r="AC172" s="35"/>
      <c r="AD172" s="35"/>
      <c r="AE172" s="35"/>
      <c r="AR172" s="233" t="s">
        <v>274</v>
      </c>
      <c r="AT172" s="233" t="s">
        <v>269</v>
      </c>
      <c r="AU172" s="233" t="s">
        <v>73</v>
      </c>
      <c r="AY172" s="14" t="s">
        <v>266</v>
      </c>
      <c r="BE172" s="234">
        <f>IF(N172="základní",J172,0)</f>
        <v>0</v>
      </c>
      <c r="BF172" s="234">
        <f>IF(N172="snížená",J172,0)</f>
        <v>0</v>
      </c>
      <c r="BG172" s="234">
        <f>IF(N172="zákl. přenesená",J172,0)</f>
        <v>0</v>
      </c>
      <c r="BH172" s="234">
        <f>IF(N172="sníž. přenesená",J172,0)</f>
        <v>0</v>
      </c>
      <c r="BI172" s="234">
        <f>IF(N172="nulová",J172,0)</f>
        <v>0</v>
      </c>
      <c r="BJ172" s="14" t="s">
        <v>81</v>
      </c>
      <c r="BK172" s="234">
        <f>ROUND(I172*H172,2)</f>
        <v>0</v>
      </c>
      <c r="BL172" s="14" t="s">
        <v>274</v>
      </c>
      <c r="BM172" s="233" t="s">
        <v>373</v>
      </c>
    </row>
    <row r="173" s="2" customFormat="1">
      <c r="A173" s="35"/>
      <c r="B173" s="36"/>
      <c r="C173" s="37"/>
      <c r="D173" s="235" t="s">
        <v>275</v>
      </c>
      <c r="E173" s="37"/>
      <c r="F173" s="236" t="s">
        <v>1054</v>
      </c>
      <c r="G173" s="37"/>
      <c r="H173" s="37"/>
      <c r="I173" s="237"/>
      <c r="J173" s="37"/>
      <c r="K173" s="37"/>
      <c r="L173" s="41"/>
      <c r="M173" s="238"/>
      <c r="N173" s="239"/>
      <c r="O173" s="88"/>
      <c r="P173" s="88"/>
      <c r="Q173" s="88"/>
      <c r="R173" s="88"/>
      <c r="S173" s="88"/>
      <c r="T173" s="89"/>
      <c r="U173" s="35"/>
      <c r="V173" s="35"/>
      <c r="W173" s="35"/>
      <c r="X173" s="35"/>
      <c r="Y173" s="35"/>
      <c r="Z173" s="35"/>
      <c r="AA173" s="35"/>
      <c r="AB173" s="35"/>
      <c r="AC173" s="35"/>
      <c r="AD173" s="35"/>
      <c r="AE173" s="35"/>
      <c r="AT173" s="14" t="s">
        <v>275</v>
      </c>
      <c r="AU173" s="14" t="s">
        <v>73</v>
      </c>
    </row>
    <row r="174" s="2" customFormat="1" ht="90" customHeight="1">
      <c r="A174" s="35"/>
      <c r="B174" s="36"/>
      <c r="C174" s="222" t="s">
        <v>375</v>
      </c>
      <c r="D174" s="222" t="s">
        <v>269</v>
      </c>
      <c r="E174" s="223" t="s">
        <v>376</v>
      </c>
      <c r="F174" s="224" t="s">
        <v>377</v>
      </c>
      <c r="G174" s="225" t="s">
        <v>302</v>
      </c>
      <c r="H174" s="226">
        <v>23.420000000000002</v>
      </c>
      <c r="I174" s="227"/>
      <c r="J174" s="228">
        <f>ROUND(I174*H174,2)</f>
        <v>0</v>
      </c>
      <c r="K174" s="224" t="s">
        <v>273</v>
      </c>
      <c r="L174" s="41"/>
      <c r="M174" s="229" t="s">
        <v>1</v>
      </c>
      <c r="N174" s="230" t="s">
        <v>38</v>
      </c>
      <c r="O174" s="88"/>
      <c r="P174" s="231">
        <f>O174*H174</f>
        <v>0</v>
      </c>
      <c r="Q174" s="231">
        <v>0</v>
      </c>
      <c r="R174" s="231">
        <f>Q174*H174</f>
        <v>0</v>
      </c>
      <c r="S174" s="231">
        <v>0</v>
      </c>
      <c r="T174" s="232">
        <f>S174*H174</f>
        <v>0</v>
      </c>
      <c r="U174" s="35"/>
      <c r="V174" s="35"/>
      <c r="W174" s="35"/>
      <c r="X174" s="35"/>
      <c r="Y174" s="35"/>
      <c r="Z174" s="35"/>
      <c r="AA174" s="35"/>
      <c r="AB174" s="35"/>
      <c r="AC174" s="35"/>
      <c r="AD174" s="35"/>
      <c r="AE174" s="35"/>
      <c r="AR174" s="233" t="s">
        <v>274</v>
      </c>
      <c r="AT174" s="233" t="s">
        <v>269</v>
      </c>
      <c r="AU174" s="233" t="s">
        <v>73</v>
      </c>
      <c r="AY174" s="14" t="s">
        <v>266</v>
      </c>
      <c r="BE174" s="234">
        <f>IF(N174="základní",J174,0)</f>
        <v>0</v>
      </c>
      <c r="BF174" s="234">
        <f>IF(N174="snížená",J174,0)</f>
        <v>0</v>
      </c>
      <c r="BG174" s="234">
        <f>IF(N174="zákl. přenesená",J174,0)</f>
        <v>0</v>
      </c>
      <c r="BH174" s="234">
        <f>IF(N174="sníž. přenesená",J174,0)</f>
        <v>0</v>
      </c>
      <c r="BI174" s="234">
        <f>IF(N174="nulová",J174,0)</f>
        <v>0</v>
      </c>
      <c r="BJ174" s="14" t="s">
        <v>81</v>
      </c>
      <c r="BK174" s="234">
        <f>ROUND(I174*H174,2)</f>
        <v>0</v>
      </c>
      <c r="BL174" s="14" t="s">
        <v>274</v>
      </c>
      <c r="BM174" s="233" t="s">
        <v>378</v>
      </c>
    </row>
    <row r="175" s="2" customFormat="1">
      <c r="A175" s="35"/>
      <c r="B175" s="36"/>
      <c r="C175" s="37"/>
      <c r="D175" s="235" t="s">
        <v>275</v>
      </c>
      <c r="E175" s="37"/>
      <c r="F175" s="236" t="s">
        <v>1055</v>
      </c>
      <c r="G175" s="37"/>
      <c r="H175" s="37"/>
      <c r="I175" s="237"/>
      <c r="J175" s="37"/>
      <c r="K175" s="37"/>
      <c r="L175" s="41"/>
      <c r="M175" s="238"/>
      <c r="N175" s="239"/>
      <c r="O175" s="88"/>
      <c r="P175" s="88"/>
      <c r="Q175" s="88"/>
      <c r="R175" s="88"/>
      <c r="S175" s="88"/>
      <c r="T175" s="89"/>
      <c r="U175" s="35"/>
      <c r="V175" s="35"/>
      <c r="W175" s="35"/>
      <c r="X175" s="35"/>
      <c r="Y175" s="35"/>
      <c r="Z175" s="35"/>
      <c r="AA175" s="35"/>
      <c r="AB175" s="35"/>
      <c r="AC175" s="35"/>
      <c r="AD175" s="35"/>
      <c r="AE175" s="35"/>
      <c r="AT175" s="14" t="s">
        <v>275</v>
      </c>
      <c r="AU175" s="14" t="s">
        <v>73</v>
      </c>
    </row>
    <row r="176" s="2" customFormat="1" ht="114.9" customHeight="1">
      <c r="A176" s="35"/>
      <c r="B176" s="36"/>
      <c r="C176" s="222" t="s">
        <v>324</v>
      </c>
      <c r="D176" s="222" t="s">
        <v>269</v>
      </c>
      <c r="E176" s="223" t="s">
        <v>380</v>
      </c>
      <c r="F176" s="224" t="s">
        <v>381</v>
      </c>
      <c r="G176" s="225" t="s">
        <v>302</v>
      </c>
      <c r="H176" s="226">
        <v>23.420000000000002</v>
      </c>
      <c r="I176" s="227"/>
      <c r="J176" s="228">
        <f>ROUND(I176*H176,2)</f>
        <v>0</v>
      </c>
      <c r="K176" s="224" t="s">
        <v>273</v>
      </c>
      <c r="L176" s="41"/>
      <c r="M176" s="229" t="s">
        <v>1</v>
      </c>
      <c r="N176" s="230" t="s">
        <v>38</v>
      </c>
      <c r="O176" s="88"/>
      <c r="P176" s="231">
        <f>O176*H176</f>
        <v>0</v>
      </c>
      <c r="Q176" s="231">
        <v>0</v>
      </c>
      <c r="R176" s="231">
        <f>Q176*H176</f>
        <v>0</v>
      </c>
      <c r="S176" s="231">
        <v>0</v>
      </c>
      <c r="T176" s="232">
        <f>S176*H176</f>
        <v>0</v>
      </c>
      <c r="U176" s="35"/>
      <c r="V176" s="35"/>
      <c r="W176" s="35"/>
      <c r="X176" s="35"/>
      <c r="Y176" s="35"/>
      <c r="Z176" s="35"/>
      <c r="AA176" s="35"/>
      <c r="AB176" s="35"/>
      <c r="AC176" s="35"/>
      <c r="AD176" s="35"/>
      <c r="AE176" s="35"/>
      <c r="AR176" s="233" t="s">
        <v>274</v>
      </c>
      <c r="AT176" s="233" t="s">
        <v>269</v>
      </c>
      <c r="AU176" s="233" t="s">
        <v>73</v>
      </c>
      <c r="AY176" s="14" t="s">
        <v>266</v>
      </c>
      <c r="BE176" s="234">
        <f>IF(N176="základní",J176,0)</f>
        <v>0</v>
      </c>
      <c r="BF176" s="234">
        <f>IF(N176="snížená",J176,0)</f>
        <v>0</v>
      </c>
      <c r="BG176" s="234">
        <f>IF(N176="zákl. přenesená",J176,0)</f>
        <v>0</v>
      </c>
      <c r="BH176" s="234">
        <f>IF(N176="sníž. přenesená",J176,0)</f>
        <v>0</v>
      </c>
      <c r="BI176" s="234">
        <f>IF(N176="nulová",J176,0)</f>
        <v>0</v>
      </c>
      <c r="BJ176" s="14" t="s">
        <v>81</v>
      </c>
      <c r="BK176" s="234">
        <f>ROUND(I176*H176,2)</f>
        <v>0</v>
      </c>
      <c r="BL176" s="14" t="s">
        <v>274</v>
      </c>
      <c r="BM176" s="233" t="s">
        <v>382</v>
      </c>
    </row>
    <row r="177" s="2" customFormat="1">
      <c r="A177" s="35"/>
      <c r="B177" s="36"/>
      <c r="C177" s="37"/>
      <c r="D177" s="235" t="s">
        <v>275</v>
      </c>
      <c r="E177" s="37"/>
      <c r="F177" s="236" t="s">
        <v>1055</v>
      </c>
      <c r="G177" s="37"/>
      <c r="H177" s="37"/>
      <c r="I177" s="237"/>
      <c r="J177" s="37"/>
      <c r="K177" s="37"/>
      <c r="L177" s="41"/>
      <c r="M177" s="238"/>
      <c r="N177" s="239"/>
      <c r="O177" s="88"/>
      <c r="P177" s="88"/>
      <c r="Q177" s="88"/>
      <c r="R177" s="88"/>
      <c r="S177" s="88"/>
      <c r="T177" s="89"/>
      <c r="U177" s="35"/>
      <c r="V177" s="35"/>
      <c r="W177" s="35"/>
      <c r="X177" s="35"/>
      <c r="Y177" s="35"/>
      <c r="Z177" s="35"/>
      <c r="AA177" s="35"/>
      <c r="AB177" s="35"/>
      <c r="AC177" s="35"/>
      <c r="AD177" s="35"/>
      <c r="AE177" s="35"/>
      <c r="AT177" s="14" t="s">
        <v>275</v>
      </c>
      <c r="AU177" s="14" t="s">
        <v>73</v>
      </c>
    </row>
    <row r="178" s="2" customFormat="1" ht="90" customHeight="1">
      <c r="A178" s="35"/>
      <c r="B178" s="36"/>
      <c r="C178" s="222" t="s">
        <v>384</v>
      </c>
      <c r="D178" s="222" t="s">
        <v>269</v>
      </c>
      <c r="E178" s="223" t="s">
        <v>376</v>
      </c>
      <c r="F178" s="224" t="s">
        <v>377</v>
      </c>
      <c r="G178" s="225" t="s">
        <v>302</v>
      </c>
      <c r="H178" s="226">
        <v>23.420000000000002</v>
      </c>
      <c r="I178" s="227"/>
      <c r="J178" s="228">
        <f>ROUND(I178*H178,2)</f>
        <v>0</v>
      </c>
      <c r="K178" s="224" t="s">
        <v>273</v>
      </c>
      <c r="L178" s="41"/>
      <c r="M178" s="229" t="s">
        <v>1</v>
      </c>
      <c r="N178" s="230" t="s">
        <v>38</v>
      </c>
      <c r="O178" s="88"/>
      <c r="P178" s="231">
        <f>O178*H178</f>
        <v>0</v>
      </c>
      <c r="Q178" s="231">
        <v>0</v>
      </c>
      <c r="R178" s="231">
        <f>Q178*H178</f>
        <v>0</v>
      </c>
      <c r="S178" s="231">
        <v>0</v>
      </c>
      <c r="T178" s="232">
        <f>S178*H178</f>
        <v>0</v>
      </c>
      <c r="U178" s="35"/>
      <c r="V178" s="35"/>
      <c r="W178" s="35"/>
      <c r="X178" s="35"/>
      <c r="Y178" s="35"/>
      <c r="Z178" s="35"/>
      <c r="AA178" s="35"/>
      <c r="AB178" s="35"/>
      <c r="AC178" s="35"/>
      <c r="AD178" s="35"/>
      <c r="AE178" s="35"/>
      <c r="AR178" s="233" t="s">
        <v>274</v>
      </c>
      <c r="AT178" s="233" t="s">
        <v>269</v>
      </c>
      <c r="AU178" s="233" t="s">
        <v>73</v>
      </c>
      <c r="AY178" s="14" t="s">
        <v>266</v>
      </c>
      <c r="BE178" s="234">
        <f>IF(N178="základní",J178,0)</f>
        <v>0</v>
      </c>
      <c r="BF178" s="234">
        <f>IF(N178="snížená",J178,0)</f>
        <v>0</v>
      </c>
      <c r="BG178" s="234">
        <f>IF(N178="zákl. přenesená",J178,0)</f>
        <v>0</v>
      </c>
      <c r="BH178" s="234">
        <f>IF(N178="sníž. přenesená",J178,0)</f>
        <v>0</v>
      </c>
      <c r="BI178" s="234">
        <f>IF(N178="nulová",J178,0)</f>
        <v>0</v>
      </c>
      <c r="BJ178" s="14" t="s">
        <v>81</v>
      </c>
      <c r="BK178" s="234">
        <f>ROUND(I178*H178,2)</f>
        <v>0</v>
      </c>
      <c r="BL178" s="14" t="s">
        <v>274</v>
      </c>
      <c r="BM178" s="233" t="s">
        <v>385</v>
      </c>
    </row>
    <row r="179" s="2" customFormat="1">
      <c r="A179" s="35"/>
      <c r="B179" s="36"/>
      <c r="C179" s="37"/>
      <c r="D179" s="235" t="s">
        <v>275</v>
      </c>
      <c r="E179" s="37"/>
      <c r="F179" s="236" t="s">
        <v>1056</v>
      </c>
      <c r="G179" s="37"/>
      <c r="H179" s="37"/>
      <c r="I179" s="237"/>
      <c r="J179" s="37"/>
      <c r="K179" s="37"/>
      <c r="L179" s="41"/>
      <c r="M179" s="238"/>
      <c r="N179" s="239"/>
      <c r="O179" s="88"/>
      <c r="P179" s="88"/>
      <c r="Q179" s="88"/>
      <c r="R179" s="88"/>
      <c r="S179" s="88"/>
      <c r="T179" s="89"/>
      <c r="U179" s="35"/>
      <c r="V179" s="35"/>
      <c r="W179" s="35"/>
      <c r="X179" s="35"/>
      <c r="Y179" s="35"/>
      <c r="Z179" s="35"/>
      <c r="AA179" s="35"/>
      <c r="AB179" s="35"/>
      <c r="AC179" s="35"/>
      <c r="AD179" s="35"/>
      <c r="AE179" s="35"/>
      <c r="AT179" s="14" t="s">
        <v>275</v>
      </c>
      <c r="AU179" s="14" t="s">
        <v>73</v>
      </c>
    </row>
    <row r="180" s="2" customFormat="1" ht="114.9" customHeight="1">
      <c r="A180" s="35"/>
      <c r="B180" s="36"/>
      <c r="C180" s="222" t="s">
        <v>327</v>
      </c>
      <c r="D180" s="222" t="s">
        <v>269</v>
      </c>
      <c r="E180" s="223" t="s">
        <v>380</v>
      </c>
      <c r="F180" s="224" t="s">
        <v>381</v>
      </c>
      <c r="G180" s="225" t="s">
        <v>302</v>
      </c>
      <c r="H180" s="226">
        <v>23.420000000000002</v>
      </c>
      <c r="I180" s="227"/>
      <c r="J180" s="228">
        <f>ROUND(I180*H180,2)</f>
        <v>0</v>
      </c>
      <c r="K180" s="224" t="s">
        <v>273</v>
      </c>
      <c r="L180" s="41"/>
      <c r="M180" s="229" t="s">
        <v>1</v>
      </c>
      <c r="N180" s="230" t="s">
        <v>38</v>
      </c>
      <c r="O180" s="88"/>
      <c r="P180" s="231">
        <f>O180*H180</f>
        <v>0</v>
      </c>
      <c r="Q180" s="231">
        <v>0</v>
      </c>
      <c r="R180" s="231">
        <f>Q180*H180</f>
        <v>0</v>
      </c>
      <c r="S180" s="231">
        <v>0</v>
      </c>
      <c r="T180" s="232">
        <f>S180*H180</f>
        <v>0</v>
      </c>
      <c r="U180" s="35"/>
      <c r="V180" s="35"/>
      <c r="W180" s="35"/>
      <c r="X180" s="35"/>
      <c r="Y180" s="35"/>
      <c r="Z180" s="35"/>
      <c r="AA180" s="35"/>
      <c r="AB180" s="35"/>
      <c r="AC180" s="35"/>
      <c r="AD180" s="35"/>
      <c r="AE180" s="35"/>
      <c r="AR180" s="233" t="s">
        <v>274</v>
      </c>
      <c r="AT180" s="233" t="s">
        <v>269</v>
      </c>
      <c r="AU180" s="233" t="s">
        <v>73</v>
      </c>
      <c r="AY180" s="14" t="s">
        <v>266</v>
      </c>
      <c r="BE180" s="234">
        <f>IF(N180="základní",J180,0)</f>
        <v>0</v>
      </c>
      <c r="BF180" s="234">
        <f>IF(N180="snížená",J180,0)</f>
        <v>0</v>
      </c>
      <c r="BG180" s="234">
        <f>IF(N180="zákl. přenesená",J180,0)</f>
        <v>0</v>
      </c>
      <c r="BH180" s="234">
        <f>IF(N180="sníž. přenesená",J180,0)</f>
        <v>0</v>
      </c>
      <c r="BI180" s="234">
        <f>IF(N180="nulová",J180,0)</f>
        <v>0</v>
      </c>
      <c r="BJ180" s="14" t="s">
        <v>81</v>
      </c>
      <c r="BK180" s="234">
        <f>ROUND(I180*H180,2)</f>
        <v>0</v>
      </c>
      <c r="BL180" s="14" t="s">
        <v>274</v>
      </c>
      <c r="BM180" s="233" t="s">
        <v>387</v>
      </c>
    </row>
    <row r="181" s="2" customFormat="1">
      <c r="A181" s="35"/>
      <c r="B181" s="36"/>
      <c r="C181" s="37"/>
      <c r="D181" s="235" t="s">
        <v>275</v>
      </c>
      <c r="E181" s="37"/>
      <c r="F181" s="236" t="s">
        <v>1056</v>
      </c>
      <c r="G181" s="37"/>
      <c r="H181" s="37"/>
      <c r="I181" s="237"/>
      <c r="J181" s="37"/>
      <c r="K181" s="37"/>
      <c r="L181" s="41"/>
      <c r="M181" s="238"/>
      <c r="N181" s="239"/>
      <c r="O181" s="88"/>
      <c r="P181" s="88"/>
      <c r="Q181" s="88"/>
      <c r="R181" s="88"/>
      <c r="S181" s="88"/>
      <c r="T181" s="89"/>
      <c r="U181" s="35"/>
      <c r="V181" s="35"/>
      <c r="W181" s="35"/>
      <c r="X181" s="35"/>
      <c r="Y181" s="35"/>
      <c r="Z181" s="35"/>
      <c r="AA181" s="35"/>
      <c r="AB181" s="35"/>
      <c r="AC181" s="35"/>
      <c r="AD181" s="35"/>
      <c r="AE181" s="35"/>
      <c r="AT181" s="14" t="s">
        <v>275</v>
      </c>
      <c r="AU181" s="14" t="s">
        <v>73</v>
      </c>
    </row>
    <row r="182" s="2" customFormat="1" ht="37.8" customHeight="1">
      <c r="A182" s="35"/>
      <c r="B182" s="36"/>
      <c r="C182" s="222" t="s">
        <v>393</v>
      </c>
      <c r="D182" s="222" t="s">
        <v>269</v>
      </c>
      <c r="E182" s="223" t="s">
        <v>436</v>
      </c>
      <c r="F182" s="224" t="s">
        <v>1057</v>
      </c>
      <c r="G182" s="225" t="s">
        <v>279</v>
      </c>
      <c r="H182" s="226">
        <v>1402</v>
      </c>
      <c r="I182" s="227"/>
      <c r="J182" s="228">
        <f>ROUND(I182*H182,2)</f>
        <v>0</v>
      </c>
      <c r="K182" s="224" t="s">
        <v>1</v>
      </c>
      <c r="L182" s="41"/>
      <c r="M182" s="229" t="s">
        <v>1</v>
      </c>
      <c r="N182" s="230" t="s">
        <v>38</v>
      </c>
      <c r="O182" s="88"/>
      <c r="P182" s="231">
        <f>O182*H182</f>
        <v>0</v>
      </c>
      <c r="Q182" s="231">
        <v>0</v>
      </c>
      <c r="R182" s="231">
        <f>Q182*H182</f>
        <v>0</v>
      </c>
      <c r="S182" s="231">
        <v>0</v>
      </c>
      <c r="T182" s="232">
        <f>S182*H182</f>
        <v>0</v>
      </c>
      <c r="U182" s="35"/>
      <c r="V182" s="35"/>
      <c r="W182" s="35"/>
      <c r="X182" s="35"/>
      <c r="Y182" s="35"/>
      <c r="Z182" s="35"/>
      <c r="AA182" s="35"/>
      <c r="AB182" s="35"/>
      <c r="AC182" s="35"/>
      <c r="AD182" s="35"/>
      <c r="AE182" s="35"/>
      <c r="AR182" s="233" t="s">
        <v>274</v>
      </c>
      <c r="AT182" s="233" t="s">
        <v>269</v>
      </c>
      <c r="AU182" s="233" t="s">
        <v>73</v>
      </c>
      <c r="AY182" s="14" t="s">
        <v>266</v>
      </c>
      <c r="BE182" s="234">
        <f>IF(N182="základní",J182,0)</f>
        <v>0</v>
      </c>
      <c r="BF182" s="234">
        <f>IF(N182="snížená",J182,0)</f>
        <v>0</v>
      </c>
      <c r="BG182" s="234">
        <f>IF(N182="zákl. přenesená",J182,0)</f>
        <v>0</v>
      </c>
      <c r="BH182" s="234">
        <f>IF(N182="sníž. přenesená",J182,0)</f>
        <v>0</v>
      </c>
      <c r="BI182" s="234">
        <f>IF(N182="nulová",J182,0)</f>
        <v>0</v>
      </c>
      <c r="BJ182" s="14" t="s">
        <v>81</v>
      </c>
      <c r="BK182" s="234">
        <f>ROUND(I182*H182,2)</f>
        <v>0</v>
      </c>
      <c r="BL182" s="14" t="s">
        <v>274</v>
      </c>
      <c r="BM182" s="233" t="s">
        <v>391</v>
      </c>
    </row>
    <row r="183" s="2" customFormat="1">
      <c r="A183" s="35"/>
      <c r="B183" s="36"/>
      <c r="C183" s="37"/>
      <c r="D183" s="235" t="s">
        <v>275</v>
      </c>
      <c r="E183" s="37"/>
      <c r="F183" s="236" t="s">
        <v>1058</v>
      </c>
      <c r="G183" s="37"/>
      <c r="H183" s="37"/>
      <c r="I183" s="237"/>
      <c r="J183" s="37"/>
      <c r="K183" s="37"/>
      <c r="L183" s="41"/>
      <c r="M183" s="238"/>
      <c r="N183" s="239"/>
      <c r="O183" s="88"/>
      <c r="P183" s="88"/>
      <c r="Q183" s="88"/>
      <c r="R183" s="88"/>
      <c r="S183" s="88"/>
      <c r="T183" s="89"/>
      <c r="U183" s="35"/>
      <c r="V183" s="35"/>
      <c r="W183" s="35"/>
      <c r="X183" s="35"/>
      <c r="Y183" s="35"/>
      <c r="Z183" s="35"/>
      <c r="AA183" s="35"/>
      <c r="AB183" s="35"/>
      <c r="AC183" s="35"/>
      <c r="AD183" s="35"/>
      <c r="AE183" s="35"/>
      <c r="AT183" s="14" t="s">
        <v>275</v>
      </c>
      <c r="AU183" s="14" t="s">
        <v>73</v>
      </c>
    </row>
    <row r="184" s="2" customFormat="1" ht="128.55" customHeight="1">
      <c r="A184" s="35"/>
      <c r="B184" s="36"/>
      <c r="C184" s="222" t="s">
        <v>332</v>
      </c>
      <c r="D184" s="222" t="s">
        <v>269</v>
      </c>
      <c r="E184" s="223" t="s">
        <v>441</v>
      </c>
      <c r="F184" s="224" t="s">
        <v>442</v>
      </c>
      <c r="G184" s="225" t="s">
        <v>279</v>
      </c>
      <c r="H184" s="226">
        <v>447.74000000000001</v>
      </c>
      <c r="I184" s="227"/>
      <c r="J184" s="228">
        <f>ROUND(I184*H184,2)</f>
        <v>0</v>
      </c>
      <c r="K184" s="224" t="s">
        <v>273</v>
      </c>
      <c r="L184" s="41"/>
      <c r="M184" s="229" t="s">
        <v>1</v>
      </c>
      <c r="N184" s="230" t="s">
        <v>38</v>
      </c>
      <c r="O184" s="88"/>
      <c r="P184" s="231">
        <f>O184*H184</f>
        <v>0</v>
      </c>
      <c r="Q184" s="231">
        <v>0</v>
      </c>
      <c r="R184" s="231">
        <f>Q184*H184</f>
        <v>0</v>
      </c>
      <c r="S184" s="231">
        <v>0</v>
      </c>
      <c r="T184" s="232">
        <f>S184*H184</f>
        <v>0</v>
      </c>
      <c r="U184" s="35"/>
      <c r="V184" s="35"/>
      <c r="W184" s="35"/>
      <c r="X184" s="35"/>
      <c r="Y184" s="35"/>
      <c r="Z184" s="35"/>
      <c r="AA184" s="35"/>
      <c r="AB184" s="35"/>
      <c r="AC184" s="35"/>
      <c r="AD184" s="35"/>
      <c r="AE184" s="35"/>
      <c r="AR184" s="233" t="s">
        <v>274</v>
      </c>
      <c r="AT184" s="233" t="s">
        <v>269</v>
      </c>
      <c r="AU184" s="233" t="s">
        <v>73</v>
      </c>
      <c r="AY184" s="14" t="s">
        <v>266</v>
      </c>
      <c r="BE184" s="234">
        <f>IF(N184="základní",J184,0)</f>
        <v>0</v>
      </c>
      <c r="BF184" s="234">
        <f>IF(N184="snížená",J184,0)</f>
        <v>0</v>
      </c>
      <c r="BG184" s="234">
        <f>IF(N184="zákl. přenesená",J184,0)</f>
        <v>0</v>
      </c>
      <c r="BH184" s="234">
        <f>IF(N184="sníž. přenesená",J184,0)</f>
        <v>0</v>
      </c>
      <c r="BI184" s="234">
        <f>IF(N184="nulová",J184,0)</f>
        <v>0</v>
      </c>
      <c r="BJ184" s="14" t="s">
        <v>81</v>
      </c>
      <c r="BK184" s="234">
        <f>ROUND(I184*H184,2)</f>
        <v>0</v>
      </c>
      <c r="BL184" s="14" t="s">
        <v>274</v>
      </c>
      <c r="BM184" s="233" t="s">
        <v>396</v>
      </c>
    </row>
    <row r="185" s="2" customFormat="1">
      <c r="A185" s="35"/>
      <c r="B185" s="36"/>
      <c r="C185" s="37"/>
      <c r="D185" s="235" t="s">
        <v>275</v>
      </c>
      <c r="E185" s="37"/>
      <c r="F185" s="236" t="s">
        <v>1059</v>
      </c>
      <c r="G185" s="37"/>
      <c r="H185" s="37"/>
      <c r="I185" s="237"/>
      <c r="J185" s="37"/>
      <c r="K185" s="37"/>
      <c r="L185" s="41"/>
      <c r="M185" s="238"/>
      <c r="N185" s="239"/>
      <c r="O185" s="88"/>
      <c r="P185" s="88"/>
      <c r="Q185" s="88"/>
      <c r="R185" s="88"/>
      <c r="S185" s="88"/>
      <c r="T185" s="89"/>
      <c r="U185" s="35"/>
      <c r="V185" s="35"/>
      <c r="W185" s="35"/>
      <c r="X185" s="35"/>
      <c r="Y185" s="35"/>
      <c r="Z185" s="35"/>
      <c r="AA185" s="35"/>
      <c r="AB185" s="35"/>
      <c r="AC185" s="35"/>
      <c r="AD185" s="35"/>
      <c r="AE185" s="35"/>
      <c r="AT185" s="14" t="s">
        <v>275</v>
      </c>
      <c r="AU185" s="14" t="s">
        <v>73</v>
      </c>
    </row>
    <row r="186" s="2" customFormat="1" ht="128.55" customHeight="1">
      <c r="A186" s="35"/>
      <c r="B186" s="36"/>
      <c r="C186" s="222" t="s">
        <v>402</v>
      </c>
      <c r="D186" s="222" t="s">
        <v>269</v>
      </c>
      <c r="E186" s="223" t="s">
        <v>445</v>
      </c>
      <c r="F186" s="224" t="s">
        <v>446</v>
      </c>
      <c r="G186" s="225" t="s">
        <v>279</v>
      </c>
      <c r="H186" s="226">
        <v>428.58999999999998</v>
      </c>
      <c r="I186" s="227"/>
      <c r="J186" s="228">
        <f>ROUND(I186*H186,2)</f>
        <v>0</v>
      </c>
      <c r="K186" s="224" t="s">
        <v>273</v>
      </c>
      <c r="L186" s="41"/>
      <c r="M186" s="229" t="s">
        <v>1</v>
      </c>
      <c r="N186" s="230" t="s">
        <v>38</v>
      </c>
      <c r="O186" s="88"/>
      <c r="P186" s="231">
        <f>O186*H186</f>
        <v>0</v>
      </c>
      <c r="Q186" s="231">
        <v>0</v>
      </c>
      <c r="R186" s="231">
        <f>Q186*H186</f>
        <v>0</v>
      </c>
      <c r="S186" s="231">
        <v>0</v>
      </c>
      <c r="T186" s="232">
        <f>S186*H186</f>
        <v>0</v>
      </c>
      <c r="U186" s="35"/>
      <c r="V186" s="35"/>
      <c r="W186" s="35"/>
      <c r="X186" s="35"/>
      <c r="Y186" s="35"/>
      <c r="Z186" s="35"/>
      <c r="AA186" s="35"/>
      <c r="AB186" s="35"/>
      <c r="AC186" s="35"/>
      <c r="AD186" s="35"/>
      <c r="AE186" s="35"/>
      <c r="AR186" s="233" t="s">
        <v>274</v>
      </c>
      <c r="AT186" s="233" t="s">
        <v>269</v>
      </c>
      <c r="AU186" s="233" t="s">
        <v>73</v>
      </c>
      <c r="AY186" s="14" t="s">
        <v>266</v>
      </c>
      <c r="BE186" s="234">
        <f>IF(N186="základní",J186,0)</f>
        <v>0</v>
      </c>
      <c r="BF186" s="234">
        <f>IF(N186="snížená",J186,0)</f>
        <v>0</v>
      </c>
      <c r="BG186" s="234">
        <f>IF(N186="zákl. přenesená",J186,0)</f>
        <v>0</v>
      </c>
      <c r="BH186" s="234">
        <f>IF(N186="sníž. přenesená",J186,0)</f>
        <v>0</v>
      </c>
      <c r="BI186" s="234">
        <f>IF(N186="nulová",J186,0)</f>
        <v>0</v>
      </c>
      <c r="BJ186" s="14" t="s">
        <v>81</v>
      </c>
      <c r="BK186" s="234">
        <f>ROUND(I186*H186,2)</f>
        <v>0</v>
      </c>
      <c r="BL186" s="14" t="s">
        <v>274</v>
      </c>
      <c r="BM186" s="233" t="s">
        <v>400</v>
      </c>
    </row>
    <row r="187" s="2" customFormat="1">
      <c r="A187" s="35"/>
      <c r="B187" s="36"/>
      <c r="C187" s="37"/>
      <c r="D187" s="235" t="s">
        <v>275</v>
      </c>
      <c r="E187" s="37"/>
      <c r="F187" s="236" t="s">
        <v>1060</v>
      </c>
      <c r="G187" s="37"/>
      <c r="H187" s="37"/>
      <c r="I187" s="237"/>
      <c r="J187" s="37"/>
      <c r="K187" s="37"/>
      <c r="L187" s="41"/>
      <c r="M187" s="238"/>
      <c r="N187" s="239"/>
      <c r="O187" s="88"/>
      <c r="P187" s="88"/>
      <c r="Q187" s="88"/>
      <c r="R187" s="88"/>
      <c r="S187" s="88"/>
      <c r="T187" s="89"/>
      <c r="U187" s="35"/>
      <c r="V187" s="35"/>
      <c r="W187" s="35"/>
      <c r="X187" s="35"/>
      <c r="Y187" s="35"/>
      <c r="Z187" s="35"/>
      <c r="AA187" s="35"/>
      <c r="AB187" s="35"/>
      <c r="AC187" s="35"/>
      <c r="AD187" s="35"/>
      <c r="AE187" s="35"/>
      <c r="AT187" s="14" t="s">
        <v>275</v>
      </c>
      <c r="AU187" s="14" t="s">
        <v>73</v>
      </c>
    </row>
    <row r="188" s="2" customFormat="1" ht="128.55" customHeight="1">
      <c r="A188" s="35"/>
      <c r="B188" s="36"/>
      <c r="C188" s="222" t="s">
        <v>407</v>
      </c>
      <c r="D188" s="222" t="s">
        <v>269</v>
      </c>
      <c r="E188" s="223" t="s">
        <v>450</v>
      </c>
      <c r="F188" s="224" t="s">
        <v>451</v>
      </c>
      <c r="G188" s="225" t="s">
        <v>279</v>
      </c>
      <c r="H188" s="226">
        <v>1417.5699999999999</v>
      </c>
      <c r="I188" s="227"/>
      <c r="J188" s="228">
        <f>ROUND(I188*H188,2)</f>
        <v>0</v>
      </c>
      <c r="K188" s="224" t="s">
        <v>273</v>
      </c>
      <c r="L188" s="41"/>
      <c r="M188" s="229" t="s">
        <v>1</v>
      </c>
      <c r="N188" s="230" t="s">
        <v>38</v>
      </c>
      <c r="O188" s="88"/>
      <c r="P188" s="231">
        <f>O188*H188</f>
        <v>0</v>
      </c>
      <c r="Q188" s="231">
        <v>0</v>
      </c>
      <c r="R188" s="231">
        <f>Q188*H188</f>
        <v>0</v>
      </c>
      <c r="S188" s="231">
        <v>0</v>
      </c>
      <c r="T188" s="232">
        <f>S188*H188</f>
        <v>0</v>
      </c>
      <c r="U188" s="35"/>
      <c r="V188" s="35"/>
      <c r="W188" s="35"/>
      <c r="X188" s="35"/>
      <c r="Y188" s="35"/>
      <c r="Z188" s="35"/>
      <c r="AA188" s="35"/>
      <c r="AB188" s="35"/>
      <c r="AC188" s="35"/>
      <c r="AD188" s="35"/>
      <c r="AE188" s="35"/>
      <c r="AR188" s="233" t="s">
        <v>274</v>
      </c>
      <c r="AT188" s="233" t="s">
        <v>269</v>
      </c>
      <c r="AU188" s="233" t="s">
        <v>73</v>
      </c>
      <c r="AY188" s="14" t="s">
        <v>266</v>
      </c>
      <c r="BE188" s="234">
        <f>IF(N188="základní",J188,0)</f>
        <v>0</v>
      </c>
      <c r="BF188" s="234">
        <f>IF(N188="snížená",J188,0)</f>
        <v>0</v>
      </c>
      <c r="BG188" s="234">
        <f>IF(N188="zákl. přenesená",J188,0)</f>
        <v>0</v>
      </c>
      <c r="BH188" s="234">
        <f>IF(N188="sníž. přenesená",J188,0)</f>
        <v>0</v>
      </c>
      <c r="BI188" s="234">
        <f>IF(N188="nulová",J188,0)</f>
        <v>0</v>
      </c>
      <c r="BJ188" s="14" t="s">
        <v>81</v>
      </c>
      <c r="BK188" s="234">
        <f>ROUND(I188*H188,2)</f>
        <v>0</v>
      </c>
      <c r="BL188" s="14" t="s">
        <v>274</v>
      </c>
      <c r="BM188" s="233" t="s">
        <v>405</v>
      </c>
    </row>
    <row r="189" s="2" customFormat="1">
      <c r="A189" s="35"/>
      <c r="B189" s="36"/>
      <c r="C189" s="37"/>
      <c r="D189" s="235" t="s">
        <v>275</v>
      </c>
      <c r="E189" s="37"/>
      <c r="F189" s="236" t="s">
        <v>1061</v>
      </c>
      <c r="G189" s="37"/>
      <c r="H189" s="37"/>
      <c r="I189" s="237"/>
      <c r="J189" s="37"/>
      <c r="K189" s="37"/>
      <c r="L189" s="41"/>
      <c r="M189" s="238"/>
      <c r="N189" s="239"/>
      <c r="O189" s="88"/>
      <c r="P189" s="88"/>
      <c r="Q189" s="88"/>
      <c r="R189" s="88"/>
      <c r="S189" s="88"/>
      <c r="T189" s="89"/>
      <c r="U189" s="35"/>
      <c r="V189" s="35"/>
      <c r="W189" s="35"/>
      <c r="X189" s="35"/>
      <c r="Y189" s="35"/>
      <c r="Z189" s="35"/>
      <c r="AA189" s="35"/>
      <c r="AB189" s="35"/>
      <c r="AC189" s="35"/>
      <c r="AD189" s="35"/>
      <c r="AE189" s="35"/>
      <c r="AT189" s="14" t="s">
        <v>275</v>
      </c>
      <c r="AU189" s="14" t="s">
        <v>73</v>
      </c>
    </row>
    <row r="190" s="2" customFormat="1" ht="114.9" customHeight="1">
      <c r="A190" s="35"/>
      <c r="B190" s="36"/>
      <c r="C190" s="222" t="s">
        <v>412</v>
      </c>
      <c r="D190" s="222" t="s">
        <v>269</v>
      </c>
      <c r="E190" s="223" t="s">
        <v>463</v>
      </c>
      <c r="F190" s="224" t="s">
        <v>464</v>
      </c>
      <c r="G190" s="225" t="s">
        <v>272</v>
      </c>
      <c r="H190" s="226">
        <v>12</v>
      </c>
      <c r="I190" s="227"/>
      <c r="J190" s="228">
        <f>ROUND(I190*H190,2)</f>
        <v>0</v>
      </c>
      <c r="K190" s="224" t="s">
        <v>273</v>
      </c>
      <c r="L190" s="41"/>
      <c r="M190" s="229" t="s">
        <v>1</v>
      </c>
      <c r="N190" s="230" t="s">
        <v>38</v>
      </c>
      <c r="O190" s="88"/>
      <c r="P190" s="231">
        <f>O190*H190</f>
        <v>0</v>
      </c>
      <c r="Q190" s="231">
        <v>0</v>
      </c>
      <c r="R190" s="231">
        <f>Q190*H190</f>
        <v>0</v>
      </c>
      <c r="S190" s="231">
        <v>0</v>
      </c>
      <c r="T190" s="232">
        <f>S190*H190</f>
        <v>0</v>
      </c>
      <c r="U190" s="35"/>
      <c r="V190" s="35"/>
      <c r="W190" s="35"/>
      <c r="X190" s="35"/>
      <c r="Y190" s="35"/>
      <c r="Z190" s="35"/>
      <c r="AA190" s="35"/>
      <c r="AB190" s="35"/>
      <c r="AC190" s="35"/>
      <c r="AD190" s="35"/>
      <c r="AE190" s="35"/>
      <c r="AR190" s="233" t="s">
        <v>274</v>
      </c>
      <c r="AT190" s="233" t="s">
        <v>269</v>
      </c>
      <c r="AU190" s="233" t="s">
        <v>73</v>
      </c>
      <c r="AY190" s="14" t="s">
        <v>266</v>
      </c>
      <c r="BE190" s="234">
        <f>IF(N190="základní",J190,0)</f>
        <v>0</v>
      </c>
      <c r="BF190" s="234">
        <f>IF(N190="snížená",J190,0)</f>
        <v>0</v>
      </c>
      <c r="BG190" s="234">
        <f>IF(N190="zákl. přenesená",J190,0)</f>
        <v>0</v>
      </c>
      <c r="BH190" s="234">
        <f>IF(N190="sníž. přenesená",J190,0)</f>
        <v>0</v>
      </c>
      <c r="BI190" s="234">
        <f>IF(N190="nulová",J190,0)</f>
        <v>0</v>
      </c>
      <c r="BJ190" s="14" t="s">
        <v>81</v>
      </c>
      <c r="BK190" s="234">
        <f>ROUND(I190*H190,2)</f>
        <v>0</v>
      </c>
      <c r="BL190" s="14" t="s">
        <v>274</v>
      </c>
      <c r="BM190" s="233" t="s">
        <v>410</v>
      </c>
    </row>
    <row r="191" s="2" customFormat="1">
      <c r="A191" s="35"/>
      <c r="B191" s="36"/>
      <c r="C191" s="37"/>
      <c r="D191" s="235" t="s">
        <v>275</v>
      </c>
      <c r="E191" s="37"/>
      <c r="F191" s="236" t="s">
        <v>1062</v>
      </c>
      <c r="G191" s="37"/>
      <c r="H191" s="37"/>
      <c r="I191" s="237"/>
      <c r="J191" s="37"/>
      <c r="K191" s="37"/>
      <c r="L191" s="41"/>
      <c r="M191" s="238"/>
      <c r="N191" s="239"/>
      <c r="O191" s="88"/>
      <c r="P191" s="88"/>
      <c r="Q191" s="88"/>
      <c r="R191" s="88"/>
      <c r="S191" s="88"/>
      <c r="T191" s="89"/>
      <c r="U191" s="35"/>
      <c r="V191" s="35"/>
      <c r="W191" s="35"/>
      <c r="X191" s="35"/>
      <c r="Y191" s="35"/>
      <c r="Z191" s="35"/>
      <c r="AA191" s="35"/>
      <c r="AB191" s="35"/>
      <c r="AC191" s="35"/>
      <c r="AD191" s="35"/>
      <c r="AE191" s="35"/>
      <c r="AT191" s="14" t="s">
        <v>275</v>
      </c>
      <c r="AU191" s="14" t="s">
        <v>73</v>
      </c>
    </row>
    <row r="192" s="2" customFormat="1" ht="128.55" customHeight="1">
      <c r="A192" s="35"/>
      <c r="B192" s="36"/>
      <c r="C192" s="222" t="s">
        <v>335</v>
      </c>
      <c r="D192" s="222" t="s">
        <v>269</v>
      </c>
      <c r="E192" s="223" t="s">
        <v>468</v>
      </c>
      <c r="F192" s="224" t="s">
        <v>469</v>
      </c>
      <c r="G192" s="225" t="s">
        <v>272</v>
      </c>
      <c r="H192" s="226">
        <v>7</v>
      </c>
      <c r="I192" s="227"/>
      <c r="J192" s="228">
        <f>ROUND(I192*H192,2)</f>
        <v>0</v>
      </c>
      <c r="K192" s="224" t="s">
        <v>273</v>
      </c>
      <c r="L192" s="41"/>
      <c r="M192" s="229" t="s">
        <v>1</v>
      </c>
      <c r="N192" s="230" t="s">
        <v>38</v>
      </c>
      <c r="O192" s="88"/>
      <c r="P192" s="231">
        <f>O192*H192</f>
        <v>0</v>
      </c>
      <c r="Q192" s="231">
        <v>0</v>
      </c>
      <c r="R192" s="231">
        <f>Q192*H192</f>
        <v>0</v>
      </c>
      <c r="S192" s="231">
        <v>0</v>
      </c>
      <c r="T192" s="232">
        <f>S192*H192</f>
        <v>0</v>
      </c>
      <c r="U192" s="35"/>
      <c r="V192" s="35"/>
      <c r="W192" s="35"/>
      <c r="X192" s="35"/>
      <c r="Y192" s="35"/>
      <c r="Z192" s="35"/>
      <c r="AA192" s="35"/>
      <c r="AB192" s="35"/>
      <c r="AC192" s="35"/>
      <c r="AD192" s="35"/>
      <c r="AE192" s="35"/>
      <c r="AR192" s="233" t="s">
        <v>274</v>
      </c>
      <c r="AT192" s="233" t="s">
        <v>269</v>
      </c>
      <c r="AU192" s="233" t="s">
        <v>73</v>
      </c>
      <c r="AY192" s="14" t="s">
        <v>266</v>
      </c>
      <c r="BE192" s="234">
        <f>IF(N192="základní",J192,0)</f>
        <v>0</v>
      </c>
      <c r="BF192" s="234">
        <f>IF(N192="snížená",J192,0)</f>
        <v>0</v>
      </c>
      <c r="BG192" s="234">
        <f>IF(N192="zákl. přenesená",J192,0)</f>
        <v>0</v>
      </c>
      <c r="BH192" s="234">
        <f>IF(N192="sníž. přenesená",J192,0)</f>
        <v>0</v>
      </c>
      <c r="BI192" s="234">
        <f>IF(N192="nulová",J192,0)</f>
        <v>0</v>
      </c>
      <c r="BJ192" s="14" t="s">
        <v>81</v>
      </c>
      <c r="BK192" s="234">
        <f>ROUND(I192*H192,2)</f>
        <v>0</v>
      </c>
      <c r="BL192" s="14" t="s">
        <v>274</v>
      </c>
      <c r="BM192" s="233" t="s">
        <v>415</v>
      </c>
    </row>
    <row r="193" s="2" customFormat="1">
      <c r="A193" s="35"/>
      <c r="B193" s="36"/>
      <c r="C193" s="37"/>
      <c r="D193" s="235" t="s">
        <v>275</v>
      </c>
      <c r="E193" s="37"/>
      <c r="F193" s="236" t="s">
        <v>1063</v>
      </c>
      <c r="G193" s="37"/>
      <c r="H193" s="37"/>
      <c r="I193" s="237"/>
      <c r="J193" s="37"/>
      <c r="K193" s="37"/>
      <c r="L193" s="41"/>
      <c r="M193" s="238"/>
      <c r="N193" s="239"/>
      <c r="O193" s="88"/>
      <c r="P193" s="88"/>
      <c r="Q193" s="88"/>
      <c r="R193" s="88"/>
      <c r="S193" s="88"/>
      <c r="T193" s="89"/>
      <c r="U193" s="35"/>
      <c r="V193" s="35"/>
      <c r="W193" s="35"/>
      <c r="X193" s="35"/>
      <c r="Y193" s="35"/>
      <c r="Z193" s="35"/>
      <c r="AA193" s="35"/>
      <c r="AB193" s="35"/>
      <c r="AC193" s="35"/>
      <c r="AD193" s="35"/>
      <c r="AE193" s="35"/>
      <c r="AT193" s="14" t="s">
        <v>275</v>
      </c>
      <c r="AU193" s="14" t="s">
        <v>73</v>
      </c>
    </row>
    <row r="194" s="2" customFormat="1" ht="114.9" customHeight="1">
      <c r="A194" s="35"/>
      <c r="B194" s="36"/>
      <c r="C194" s="222" t="s">
        <v>421</v>
      </c>
      <c r="D194" s="222" t="s">
        <v>269</v>
      </c>
      <c r="E194" s="223" t="s">
        <v>472</v>
      </c>
      <c r="F194" s="224" t="s">
        <v>473</v>
      </c>
      <c r="G194" s="225" t="s">
        <v>474</v>
      </c>
      <c r="H194" s="226">
        <v>100</v>
      </c>
      <c r="I194" s="227"/>
      <c r="J194" s="228">
        <f>ROUND(I194*H194,2)</f>
        <v>0</v>
      </c>
      <c r="K194" s="224" t="s">
        <v>273</v>
      </c>
      <c r="L194" s="41"/>
      <c r="M194" s="229" t="s">
        <v>1</v>
      </c>
      <c r="N194" s="230" t="s">
        <v>38</v>
      </c>
      <c r="O194" s="88"/>
      <c r="P194" s="231">
        <f>O194*H194</f>
        <v>0</v>
      </c>
      <c r="Q194" s="231">
        <v>0</v>
      </c>
      <c r="R194" s="231">
        <f>Q194*H194</f>
        <v>0</v>
      </c>
      <c r="S194" s="231">
        <v>0</v>
      </c>
      <c r="T194" s="232">
        <f>S194*H194</f>
        <v>0</v>
      </c>
      <c r="U194" s="35"/>
      <c r="V194" s="35"/>
      <c r="W194" s="35"/>
      <c r="X194" s="35"/>
      <c r="Y194" s="35"/>
      <c r="Z194" s="35"/>
      <c r="AA194" s="35"/>
      <c r="AB194" s="35"/>
      <c r="AC194" s="35"/>
      <c r="AD194" s="35"/>
      <c r="AE194" s="35"/>
      <c r="AR194" s="233" t="s">
        <v>274</v>
      </c>
      <c r="AT194" s="233" t="s">
        <v>269</v>
      </c>
      <c r="AU194" s="233" t="s">
        <v>73</v>
      </c>
      <c r="AY194" s="14" t="s">
        <v>266</v>
      </c>
      <c r="BE194" s="234">
        <f>IF(N194="základní",J194,0)</f>
        <v>0</v>
      </c>
      <c r="BF194" s="234">
        <f>IF(N194="snížená",J194,0)</f>
        <v>0</v>
      </c>
      <c r="BG194" s="234">
        <f>IF(N194="zákl. přenesená",J194,0)</f>
        <v>0</v>
      </c>
      <c r="BH194" s="234">
        <f>IF(N194="sníž. přenesená",J194,0)</f>
        <v>0</v>
      </c>
      <c r="BI194" s="234">
        <f>IF(N194="nulová",J194,0)</f>
        <v>0</v>
      </c>
      <c r="BJ194" s="14" t="s">
        <v>81</v>
      </c>
      <c r="BK194" s="234">
        <f>ROUND(I194*H194,2)</f>
        <v>0</v>
      </c>
      <c r="BL194" s="14" t="s">
        <v>274</v>
      </c>
      <c r="BM194" s="233" t="s">
        <v>419</v>
      </c>
    </row>
    <row r="195" s="2" customFormat="1">
      <c r="A195" s="35"/>
      <c r="B195" s="36"/>
      <c r="C195" s="37"/>
      <c r="D195" s="235" t="s">
        <v>275</v>
      </c>
      <c r="E195" s="37"/>
      <c r="F195" s="236" t="s">
        <v>1031</v>
      </c>
      <c r="G195" s="37"/>
      <c r="H195" s="37"/>
      <c r="I195" s="237"/>
      <c r="J195" s="37"/>
      <c r="K195" s="37"/>
      <c r="L195" s="41"/>
      <c r="M195" s="238"/>
      <c r="N195" s="239"/>
      <c r="O195" s="88"/>
      <c r="P195" s="88"/>
      <c r="Q195" s="88"/>
      <c r="R195" s="88"/>
      <c r="S195" s="88"/>
      <c r="T195" s="89"/>
      <c r="U195" s="35"/>
      <c r="V195" s="35"/>
      <c r="W195" s="35"/>
      <c r="X195" s="35"/>
      <c r="Y195" s="35"/>
      <c r="Z195" s="35"/>
      <c r="AA195" s="35"/>
      <c r="AB195" s="35"/>
      <c r="AC195" s="35"/>
      <c r="AD195" s="35"/>
      <c r="AE195" s="35"/>
      <c r="AT195" s="14" t="s">
        <v>275</v>
      </c>
      <c r="AU195" s="14" t="s">
        <v>73</v>
      </c>
    </row>
    <row r="196" s="2" customFormat="1" ht="90" customHeight="1">
      <c r="A196" s="35"/>
      <c r="B196" s="36"/>
      <c r="C196" s="222" t="s">
        <v>337</v>
      </c>
      <c r="D196" s="222" t="s">
        <v>269</v>
      </c>
      <c r="E196" s="223" t="s">
        <v>478</v>
      </c>
      <c r="F196" s="224" t="s">
        <v>479</v>
      </c>
      <c r="G196" s="225" t="s">
        <v>474</v>
      </c>
      <c r="H196" s="226">
        <v>25</v>
      </c>
      <c r="I196" s="227"/>
      <c r="J196" s="228">
        <f>ROUND(I196*H196,2)</f>
        <v>0</v>
      </c>
      <c r="K196" s="224" t="s">
        <v>273</v>
      </c>
      <c r="L196" s="41"/>
      <c r="M196" s="229" t="s">
        <v>1</v>
      </c>
      <c r="N196" s="230" t="s">
        <v>38</v>
      </c>
      <c r="O196" s="88"/>
      <c r="P196" s="231">
        <f>O196*H196</f>
        <v>0</v>
      </c>
      <c r="Q196" s="231">
        <v>0</v>
      </c>
      <c r="R196" s="231">
        <f>Q196*H196</f>
        <v>0</v>
      </c>
      <c r="S196" s="231">
        <v>0</v>
      </c>
      <c r="T196" s="232">
        <f>S196*H196</f>
        <v>0</v>
      </c>
      <c r="U196" s="35"/>
      <c r="V196" s="35"/>
      <c r="W196" s="35"/>
      <c r="X196" s="35"/>
      <c r="Y196" s="35"/>
      <c r="Z196" s="35"/>
      <c r="AA196" s="35"/>
      <c r="AB196" s="35"/>
      <c r="AC196" s="35"/>
      <c r="AD196" s="35"/>
      <c r="AE196" s="35"/>
      <c r="AR196" s="233" t="s">
        <v>274</v>
      </c>
      <c r="AT196" s="233" t="s">
        <v>269</v>
      </c>
      <c r="AU196" s="233" t="s">
        <v>73</v>
      </c>
      <c r="AY196" s="14" t="s">
        <v>266</v>
      </c>
      <c r="BE196" s="234">
        <f>IF(N196="základní",J196,0)</f>
        <v>0</v>
      </c>
      <c r="BF196" s="234">
        <f>IF(N196="snížená",J196,0)</f>
        <v>0</v>
      </c>
      <c r="BG196" s="234">
        <f>IF(N196="zákl. přenesená",J196,0)</f>
        <v>0</v>
      </c>
      <c r="BH196" s="234">
        <f>IF(N196="sníž. přenesená",J196,0)</f>
        <v>0</v>
      </c>
      <c r="BI196" s="234">
        <f>IF(N196="nulová",J196,0)</f>
        <v>0</v>
      </c>
      <c r="BJ196" s="14" t="s">
        <v>81</v>
      </c>
      <c r="BK196" s="234">
        <f>ROUND(I196*H196,2)</f>
        <v>0</v>
      </c>
      <c r="BL196" s="14" t="s">
        <v>274</v>
      </c>
      <c r="BM196" s="233" t="s">
        <v>424</v>
      </c>
    </row>
    <row r="197" s="2" customFormat="1">
      <c r="A197" s="35"/>
      <c r="B197" s="36"/>
      <c r="C197" s="37"/>
      <c r="D197" s="235" t="s">
        <v>275</v>
      </c>
      <c r="E197" s="37"/>
      <c r="F197" s="236" t="s">
        <v>1064</v>
      </c>
      <c r="G197" s="37"/>
      <c r="H197" s="37"/>
      <c r="I197" s="237"/>
      <c r="J197" s="37"/>
      <c r="K197" s="37"/>
      <c r="L197" s="41"/>
      <c r="M197" s="238"/>
      <c r="N197" s="239"/>
      <c r="O197" s="88"/>
      <c r="P197" s="88"/>
      <c r="Q197" s="88"/>
      <c r="R197" s="88"/>
      <c r="S197" s="88"/>
      <c r="T197" s="89"/>
      <c r="U197" s="35"/>
      <c r="V197" s="35"/>
      <c r="W197" s="35"/>
      <c r="X197" s="35"/>
      <c r="Y197" s="35"/>
      <c r="Z197" s="35"/>
      <c r="AA197" s="35"/>
      <c r="AB197" s="35"/>
      <c r="AC197" s="35"/>
      <c r="AD197" s="35"/>
      <c r="AE197" s="35"/>
      <c r="AT197" s="14" t="s">
        <v>275</v>
      </c>
      <c r="AU197" s="14" t="s">
        <v>73</v>
      </c>
    </row>
    <row r="198" s="2" customFormat="1" ht="90" customHeight="1">
      <c r="A198" s="35"/>
      <c r="B198" s="36"/>
      <c r="C198" s="222" t="s">
        <v>428</v>
      </c>
      <c r="D198" s="222" t="s">
        <v>269</v>
      </c>
      <c r="E198" s="223" t="s">
        <v>482</v>
      </c>
      <c r="F198" s="224" t="s">
        <v>483</v>
      </c>
      <c r="G198" s="225" t="s">
        <v>279</v>
      </c>
      <c r="H198" s="226">
        <v>4000</v>
      </c>
      <c r="I198" s="227"/>
      <c r="J198" s="228">
        <f>ROUND(I198*H198,2)</f>
        <v>0</v>
      </c>
      <c r="K198" s="224" t="s">
        <v>273</v>
      </c>
      <c r="L198" s="41"/>
      <c r="M198" s="229" t="s">
        <v>1</v>
      </c>
      <c r="N198" s="230" t="s">
        <v>38</v>
      </c>
      <c r="O198" s="88"/>
      <c r="P198" s="231">
        <f>O198*H198</f>
        <v>0</v>
      </c>
      <c r="Q198" s="231">
        <v>0</v>
      </c>
      <c r="R198" s="231">
        <f>Q198*H198</f>
        <v>0</v>
      </c>
      <c r="S198" s="231">
        <v>0</v>
      </c>
      <c r="T198" s="232">
        <f>S198*H198</f>
        <v>0</v>
      </c>
      <c r="U198" s="35"/>
      <c r="V198" s="35"/>
      <c r="W198" s="35"/>
      <c r="X198" s="35"/>
      <c r="Y198" s="35"/>
      <c r="Z198" s="35"/>
      <c r="AA198" s="35"/>
      <c r="AB198" s="35"/>
      <c r="AC198" s="35"/>
      <c r="AD198" s="35"/>
      <c r="AE198" s="35"/>
      <c r="AR198" s="233" t="s">
        <v>274</v>
      </c>
      <c r="AT198" s="233" t="s">
        <v>269</v>
      </c>
      <c r="AU198" s="233" t="s">
        <v>73</v>
      </c>
      <c r="AY198" s="14" t="s">
        <v>266</v>
      </c>
      <c r="BE198" s="234">
        <f>IF(N198="základní",J198,0)</f>
        <v>0</v>
      </c>
      <c r="BF198" s="234">
        <f>IF(N198="snížená",J198,0)</f>
        <v>0</v>
      </c>
      <c r="BG198" s="234">
        <f>IF(N198="zákl. přenesená",J198,0)</f>
        <v>0</v>
      </c>
      <c r="BH198" s="234">
        <f>IF(N198="sníž. přenesená",J198,0)</f>
        <v>0</v>
      </c>
      <c r="BI198" s="234">
        <f>IF(N198="nulová",J198,0)</f>
        <v>0</v>
      </c>
      <c r="BJ198" s="14" t="s">
        <v>81</v>
      </c>
      <c r="BK198" s="234">
        <f>ROUND(I198*H198,2)</f>
        <v>0</v>
      </c>
      <c r="BL198" s="14" t="s">
        <v>274</v>
      </c>
      <c r="BM198" s="233" t="s">
        <v>426</v>
      </c>
    </row>
    <row r="199" s="2" customFormat="1">
      <c r="A199" s="35"/>
      <c r="B199" s="36"/>
      <c r="C199" s="37"/>
      <c r="D199" s="235" t="s">
        <v>275</v>
      </c>
      <c r="E199" s="37"/>
      <c r="F199" s="236" t="s">
        <v>1065</v>
      </c>
      <c r="G199" s="37"/>
      <c r="H199" s="37"/>
      <c r="I199" s="237"/>
      <c r="J199" s="37"/>
      <c r="K199" s="37"/>
      <c r="L199" s="41"/>
      <c r="M199" s="238"/>
      <c r="N199" s="239"/>
      <c r="O199" s="88"/>
      <c r="P199" s="88"/>
      <c r="Q199" s="88"/>
      <c r="R199" s="88"/>
      <c r="S199" s="88"/>
      <c r="T199" s="89"/>
      <c r="U199" s="35"/>
      <c r="V199" s="35"/>
      <c r="W199" s="35"/>
      <c r="X199" s="35"/>
      <c r="Y199" s="35"/>
      <c r="Z199" s="35"/>
      <c r="AA199" s="35"/>
      <c r="AB199" s="35"/>
      <c r="AC199" s="35"/>
      <c r="AD199" s="35"/>
      <c r="AE199" s="35"/>
      <c r="AT199" s="14" t="s">
        <v>275</v>
      </c>
      <c r="AU199" s="14" t="s">
        <v>73</v>
      </c>
    </row>
    <row r="200" s="2" customFormat="1" ht="90" customHeight="1">
      <c r="A200" s="35"/>
      <c r="B200" s="36"/>
      <c r="C200" s="222" t="s">
        <v>341</v>
      </c>
      <c r="D200" s="222" t="s">
        <v>269</v>
      </c>
      <c r="E200" s="223" t="s">
        <v>487</v>
      </c>
      <c r="F200" s="224" t="s">
        <v>488</v>
      </c>
      <c r="G200" s="225" t="s">
        <v>279</v>
      </c>
      <c r="H200" s="226">
        <v>4000</v>
      </c>
      <c r="I200" s="227"/>
      <c r="J200" s="228">
        <f>ROUND(I200*H200,2)</f>
        <v>0</v>
      </c>
      <c r="K200" s="224" t="s">
        <v>273</v>
      </c>
      <c r="L200" s="41"/>
      <c r="M200" s="229" t="s">
        <v>1</v>
      </c>
      <c r="N200" s="230" t="s">
        <v>38</v>
      </c>
      <c r="O200" s="88"/>
      <c r="P200" s="231">
        <f>O200*H200</f>
        <v>0</v>
      </c>
      <c r="Q200" s="231">
        <v>0</v>
      </c>
      <c r="R200" s="231">
        <f>Q200*H200</f>
        <v>0</v>
      </c>
      <c r="S200" s="231">
        <v>0</v>
      </c>
      <c r="T200" s="232">
        <f>S200*H200</f>
        <v>0</v>
      </c>
      <c r="U200" s="35"/>
      <c r="V200" s="35"/>
      <c r="W200" s="35"/>
      <c r="X200" s="35"/>
      <c r="Y200" s="35"/>
      <c r="Z200" s="35"/>
      <c r="AA200" s="35"/>
      <c r="AB200" s="35"/>
      <c r="AC200" s="35"/>
      <c r="AD200" s="35"/>
      <c r="AE200" s="35"/>
      <c r="AR200" s="233" t="s">
        <v>274</v>
      </c>
      <c r="AT200" s="233" t="s">
        <v>269</v>
      </c>
      <c r="AU200" s="233" t="s">
        <v>73</v>
      </c>
      <c r="AY200" s="14" t="s">
        <v>266</v>
      </c>
      <c r="BE200" s="234">
        <f>IF(N200="základní",J200,0)</f>
        <v>0</v>
      </c>
      <c r="BF200" s="234">
        <f>IF(N200="snížená",J200,0)</f>
        <v>0</v>
      </c>
      <c r="BG200" s="234">
        <f>IF(N200="zákl. přenesená",J200,0)</f>
        <v>0</v>
      </c>
      <c r="BH200" s="234">
        <f>IF(N200="sníž. přenesená",J200,0)</f>
        <v>0</v>
      </c>
      <c r="BI200" s="234">
        <f>IF(N200="nulová",J200,0)</f>
        <v>0</v>
      </c>
      <c r="BJ200" s="14" t="s">
        <v>81</v>
      </c>
      <c r="BK200" s="234">
        <f>ROUND(I200*H200,2)</f>
        <v>0</v>
      </c>
      <c r="BL200" s="14" t="s">
        <v>274</v>
      </c>
      <c r="BM200" s="233" t="s">
        <v>429</v>
      </c>
    </row>
    <row r="201" s="2" customFormat="1">
      <c r="A201" s="35"/>
      <c r="B201" s="36"/>
      <c r="C201" s="37"/>
      <c r="D201" s="235" t="s">
        <v>275</v>
      </c>
      <c r="E201" s="37"/>
      <c r="F201" s="236" t="s">
        <v>1065</v>
      </c>
      <c r="G201" s="37"/>
      <c r="H201" s="37"/>
      <c r="I201" s="237"/>
      <c r="J201" s="37"/>
      <c r="K201" s="37"/>
      <c r="L201" s="41"/>
      <c r="M201" s="238"/>
      <c r="N201" s="239"/>
      <c r="O201" s="88"/>
      <c r="P201" s="88"/>
      <c r="Q201" s="88"/>
      <c r="R201" s="88"/>
      <c r="S201" s="88"/>
      <c r="T201" s="89"/>
      <c r="U201" s="35"/>
      <c r="V201" s="35"/>
      <c r="W201" s="35"/>
      <c r="X201" s="35"/>
      <c r="Y201" s="35"/>
      <c r="Z201" s="35"/>
      <c r="AA201" s="35"/>
      <c r="AB201" s="35"/>
      <c r="AC201" s="35"/>
      <c r="AD201" s="35"/>
      <c r="AE201" s="35"/>
      <c r="AT201" s="14" t="s">
        <v>275</v>
      </c>
      <c r="AU201" s="14" t="s">
        <v>73</v>
      </c>
    </row>
    <row r="202" s="2" customFormat="1" ht="76.35" customHeight="1">
      <c r="A202" s="35"/>
      <c r="B202" s="36"/>
      <c r="C202" s="222" t="s">
        <v>433</v>
      </c>
      <c r="D202" s="222" t="s">
        <v>269</v>
      </c>
      <c r="E202" s="223" t="s">
        <v>490</v>
      </c>
      <c r="F202" s="224" t="s">
        <v>491</v>
      </c>
      <c r="G202" s="225" t="s">
        <v>279</v>
      </c>
      <c r="H202" s="226">
        <v>248.95500000000001</v>
      </c>
      <c r="I202" s="227"/>
      <c r="J202" s="228">
        <f>ROUND(I202*H202,2)</f>
        <v>0</v>
      </c>
      <c r="K202" s="224" t="s">
        <v>273</v>
      </c>
      <c r="L202" s="41"/>
      <c r="M202" s="229" t="s">
        <v>1</v>
      </c>
      <c r="N202" s="230" t="s">
        <v>38</v>
      </c>
      <c r="O202" s="88"/>
      <c r="P202" s="231">
        <f>O202*H202</f>
        <v>0</v>
      </c>
      <c r="Q202" s="231">
        <v>0</v>
      </c>
      <c r="R202" s="231">
        <f>Q202*H202</f>
        <v>0</v>
      </c>
      <c r="S202" s="231">
        <v>0</v>
      </c>
      <c r="T202" s="232">
        <f>S202*H202</f>
        <v>0</v>
      </c>
      <c r="U202" s="35"/>
      <c r="V202" s="35"/>
      <c r="W202" s="35"/>
      <c r="X202" s="35"/>
      <c r="Y202" s="35"/>
      <c r="Z202" s="35"/>
      <c r="AA202" s="35"/>
      <c r="AB202" s="35"/>
      <c r="AC202" s="35"/>
      <c r="AD202" s="35"/>
      <c r="AE202" s="35"/>
      <c r="AR202" s="233" t="s">
        <v>274</v>
      </c>
      <c r="AT202" s="233" t="s">
        <v>269</v>
      </c>
      <c r="AU202" s="233" t="s">
        <v>73</v>
      </c>
      <c r="AY202" s="14" t="s">
        <v>266</v>
      </c>
      <c r="BE202" s="234">
        <f>IF(N202="základní",J202,0)</f>
        <v>0</v>
      </c>
      <c r="BF202" s="234">
        <f>IF(N202="snížená",J202,0)</f>
        <v>0</v>
      </c>
      <c r="BG202" s="234">
        <f>IF(N202="zákl. přenesená",J202,0)</f>
        <v>0</v>
      </c>
      <c r="BH202" s="234">
        <f>IF(N202="sníž. přenesená",J202,0)</f>
        <v>0</v>
      </c>
      <c r="BI202" s="234">
        <f>IF(N202="nulová",J202,0)</f>
        <v>0</v>
      </c>
      <c r="BJ202" s="14" t="s">
        <v>81</v>
      </c>
      <c r="BK202" s="234">
        <f>ROUND(I202*H202,2)</f>
        <v>0</v>
      </c>
      <c r="BL202" s="14" t="s">
        <v>274</v>
      </c>
      <c r="BM202" s="233" t="s">
        <v>431</v>
      </c>
    </row>
    <row r="203" s="2" customFormat="1">
      <c r="A203" s="35"/>
      <c r="B203" s="36"/>
      <c r="C203" s="37"/>
      <c r="D203" s="235" t="s">
        <v>275</v>
      </c>
      <c r="E203" s="37"/>
      <c r="F203" s="236" t="s">
        <v>1066</v>
      </c>
      <c r="G203" s="37"/>
      <c r="H203" s="37"/>
      <c r="I203" s="237"/>
      <c r="J203" s="37"/>
      <c r="K203" s="37"/>
      <c r="L203" s="41"/>
      <c r="M203" s="238"/>
      <c r="N203" s="239"/>
      <c r="O203" s="88"/>
      <c r="P203" s="88"/>
      <c r="Q203" s="88"/>
      <c r="R203" s="88"/>
      <c r="S203" s="88"/>
      <c r="T203" s="89"/>
      <c r="U203" s="35"/>
      <c r="V203" s="35"/>
      <c r="W203" s="35"/>
      <c r="X203" s="35"/>
      <c r="Y203" s="35"/>
      <c r="Z203" s="35"/>
      <c r="AA203" s="35"/>
      <c r="AB203" s="35"/>
      <c r="AC203" s="35"/>
      <c r="AD203" s="35"/>
      <c r="AE203" s="35"/>
      <c r="AT203" s="14" t="s">
        <v>275</v>
      </c>
      <c r="AU203" s="14" t="s">
        <v>73</v>
      </c>
    </row>
    <row r="204" s="2" customFormat="1" ht="76.35" customHeight="1">
      <c r="A204" s="35"/>
      <c r="B204" s="36"/>
      <c r="C204" s="222" t="s">
        <v>345</v>
      </c>
      <c r="D204" s="222" t="s">
        <v>269</v>
      </c>
      <c r="E204" s="223" t="s">
        <v>495</v>
      </c>
      <c r="F204" s="224" t="s">
        <v>496</v>
      </c>
      <c r="G204" s="225" t="s">
        <v>279</v>
      </c>
      <c r="H204" s="226">
        <v>248.95500000000001</v>
      </c>
      <c r="I204" s="227"/>
      <c r="J204" s="228">
        <f>ROUND(I204*H204,2)</f>
        <v>0</v>
      </c>
      <c r="K204" s="224" t="s">
        <v>273</v>
      </c>
      <c r="L204" s="41"/>
      <c r="M204" s="229" t="s">
        <v>1</v>
      </c>
      <c r="N204" s="230" t="s">
        <v>38</v>
      </c>
      <c r="O204" s="88"/>
      <c r="P204" s="231">
        <f>O204*H204</f>
        <v>0</v>
      </c>
      <c r="Q204" s="231">
        <v>0</v>
      </c>
      <c r="R204" s="231">
        <f>Q204*H204</f>
        <v>0</v>
      </c>
      <c r="S204" s="231">
        <v>0</v>
      </c>
      <c r="T204" s="232">
        <f>S204*H204</f>
        <v>0</v>
      </c>
      <c r="U204" s="35"/>
      <c r="V204" s="35"/>
      <c r="W204" s="35"/>
      <c r="X204" s="35"/>
      <c r="Y204" s="35"/>
      <c r="Z204" s="35"/>
      <c r="AA204" s="35"/>
      <c r="AB204" s="35"/>
      <c r="AC204" s="35"/>
      <c r="AD204" s="35"/>
      <c r="AE204" s="35"/>
      <c r="AR204" s="233" t="s">
        <v>274</v>
      </c>
      <c r="AT204" s="233" t="s">
        <v>269</v>
      </c>
      <c r="AU204" s="233" t="s">
        <v>73</v>
      </c>
      <c r="AY204" s="14" t="s">
        <v>266</v>
      </c>
      <c r="BE204" s="234">
        <f>IF(N204="základní",J204,0)</f>
        <v>0</v>
      </c>
      <c r="BF204" s="234">
        <f>IF(N204="snížená",J204,0)</f>
        <v>0</v>
      </c>
      <c r="BG204" s="234">
        <f>IF(N204="zákl. přenesená",J204,0)</f>
        <v>0</v>
      </c>
      <c r="BH204" s="234">
        <f>IF(N204="sníž. přenesená",J204,0)</f>
        <v>0</v>
      </c>
      <c r="BI204" s="234">
        <f>IF(N204="nulová",J204,0)</f>
        <v>0</v>
      </c>
      <c r="BJ204" s="14" t="s">
        <v>81</v>
      </c>
      <c r="BK204" s="234">
        <f>ROUND(I204*H204,2)</f>
        <v>0</v>
      </c>
      <c r="BL204" s="14" t="s">
        <v>274</v>
      </c>
      <c r="BM204" s="233" t="s">
        <v>434</v>
      </c>
    </row>
    <row r="205" s="2" customFormat="1">
      <c r="A205" s="35"/>
      <c r="B205" s="36"/>
      <c r="C205" s="37"/>
      <c r="D205" s="235" t="s">
        <v>275</v>
      </c>
      <c r="E205" s="37"/>
      <c r="F205" s="236" t="s">
        <v>1066</v>
      </c>
      <c r="G205" s="37"/>
      <c r="H205" s="37"/>
      <c r="I205" s="237"/>
      <c r="J205" s="37"/>
      <c r="K205" s="37"/>
      <c r="L205" s="41"/>
      <c r="M205" s="238"/>
      <c r="N205" s="239"/>
      <c r="O205" s="88"/>
      <c r="P205" s="88"/>
      <c r="Q205" s="88"/>
      <c r="R205" s="88"/>
      <c r="S205" s="88"/>
      <c r="T205" s="89"/>
      <c r="U205" s="35"/>
      <c r="V205" s="35"/>
      <c r="W205" s="35"/>
      <c r="X205" s="35"/>
      <c r="Y205" s="35"/>
      <c r="Z205" s="35"/>
      <c r="AA205" s="35"/>
      <c r="AB205" s="35"/>
      <c r="AC205" s="35"/>
      <c r="AD205" s="35"/>
      <c r="AE205" s="35"/>
      <c r="AT205" s="14" t="s">
        <v>275</v>
      </c>
      <c r="AU205" s="14" t="s">
        <v>73</v>
      </c>
    </row>
    <row r="206" s="2" customFormat="1" ht="24.15" customHeight="1">
      <c r="A206" s="35"/>
      <c r="B206" s="36"/>
      <c r="C206" s="222" t="s">
        <v>440</v>
      </c>
      <c r="D206" s="222" t="s">
        <v>269</v>
      </c>
      <c r="E206" s="223" t="s">
        <v>523</v>
      </c>
      <c r="F206" s="224" t="s">
        <v>524</v>
      </c>
      <c r="G206" s="225" t="s">
        <v>272</v>
      </c>
      <c r="H206" s="226">
        <v>23</v>
      </c>
      <c r="I206" s="227"/>
      <c r="J206" s="228">
        <f>ROUND(I206*H206,2)</f>
        <v>0</v>
      </c>
      <c r="K206" s="224" t="s">
        <v>273</v>
      </c>
      <c r="L206" s="41"/>
      <c r="M206" s="229" t="s">
        <v>1</v>
      </c>
      <c r="N206" s="230" t="s">
        <v>38</v>
      </c>
      <c r="O206" s="88"/>
      <c r="P206" s="231">
        <f>O206*H206</f>
        <v>0</v>
      </c>
      <c r="Q206" s="231">
        <v>0</v>
      </c>
      <c r="R206" s="231">
        <f>Q206*H206</f>
        <v>0</v>
      </c>
      <c r="S206" s="231">
        <v>0</v>
      </c>
      <c r="T206" s="232">
        <f>S206*H206</f>
        <v>0</v>
      </c>
      <c r="U206" s="35"/>
      <c r="V206" s="35"/>
      <c r="W206" s="35"/>
      <c r="X206" s="35"/>
      <c r="Y206" s="35"/>
      <c r="Z206" s="35"/>
      <c r="AA206" s="35"/>
      <c r="AB206" s="35"/>
      <c r="AC206" s="35"/>
      <c r="AD206" s="35"/>
      <c r="AE206" s="35"/>
      <c r="AR206" s="233" t="s">
        <v>274</v>
      </c>
      <c r="AT206" s="233" t="s">
        <v>269</v>
      </c>
      <c r="AU206" s="233" t="s">
        <v>73</v>
      </c>
      <c r="AY206" s="14" t="s">
        <v>266</v>
      </c>
      <c r="BE206" s="234">
        <f>IF(N206="základní",J206,0)</f>
        <v>0</v>
      </c>
      <c r="BF206" s="234">
        <f>IF(N206="snížená",J206,0)</f>
        <v>0</v>
      </c>
      <c r="BG206" s="234">
        <f>IF(N206="zákl. přenesená",J206,0)</f>
        <v>0</v>
      </c>
      <c r="BH206" s="234">
        <f>IF(N206="sníž. přenesená",J206,0)</f>
        <v>0</v>
      </c>
      <c r="BI206" s="234">
        <f>IF(N206="nulová",J206,0)</f>
        <v>0</v>
      </c>
      <c r="BJ206" s="14" t="s">
        <v>81</v>
      </c>
      <c r="BK206" s="234">
        <f>ROUND(I206*H206,2)</f>
        <v>0</v>
      </c>
      <c r="BL206" s="14" t="s">
        <v>274</v>
      </c>
      <c r="BM206" s="233" t="s">
        <v>438</v>
      </c>
    </row>
    <row r="207" s="2" customFormat="1">
      <c r="A207" s="35"/>
      <c r="B207" s="36"/>
      <c r="C207" s="37"/>
      <c r="D207" s="235" t="s">
        <v>275</v>
      </c>
      <c r="E207" s="37"/>
      <c r="F207" s="236" t="s">
        <v>502</v>
      </c>
      <c r="G207" s="37"/>
      <c r="H207" s="37"/>
      <c r="I207" s="237"/>
      <c r="J207" s="37"/>
      <c r="K207" s="37"/>
      <c r="L207" s="41"/>
      <c r="M207" s="238"/>
      <c r="N207" s="239"/>
      <c r="O207" s="88"/>
      <c r="P207" s="88"/>
      <c r="Q207" s="88"/>
      <c r="R207" s="88"/>
      <c r="S207" s="88"/>
      <c r="T207" s="89"/>
      <c r="U207" s="35"/>
      <c r="V207" s="35"/>
      <c r="W207" s="35"/>
      <c r="X207" s="35"/>
      <c r="Y207" s="35"/>
      <c r="Z207" s="35"/>
      <c r="AA207" s="35"/>
      <c r="AB207" s="35"/>
      <c r="AC207" s="35"/>
      <c r="AD207" s="35"/>
      <c r="AE207" s="35"/>
      <c r="AT207" s="14" t="s">
        <v>275</v>
      </c>
      <c r="AU207" s="14" t="s">
        <v>73</v>
      </c>
    </row>
    <row r="208" s="2" customFormat="1" ht="76.35" customHeight="1">
      <c r="A208" s="35"/>
      <c r="B208" s="36"/>
      <c r="C208" s="222" t="s">
        <v>350</v>
      </c>
      <c r="D208" s="222" t="s">
        <v>269</v>
      </c>
      <c r="E208" s="223" t="s">
        <v>527</v>
      </c>
      <c r="F208" s="224" t="s">
        <v>528</v>
      </c>
      <c r="G208" s="225" t="s">
        <v>272</v>
      </c>
      <c r="H208" s="226">
        <v>23</v>
      </c>
      <c r="I208" s="227"/>
      <c r="J208" s="228">
        <f>ROUND(I208*H208,2)</f>
        <v>0</v>
      </c>
      <c r="K208" s="224" t="s">
        <v>273</v>
      </c>
      <c r="L208" s="41"/>
      <c r="M208" s="229" t="s">
        <v>1</v>
      </c>
      <c r="N208" s="230" t="s">
        <v>38</v>
      </c>
      <c r="O208" s="88"/>
      <c r="P208" s="231">
        <f>O208*H208</f>
        <v>0</v>
      </c>
      <c r="Q208" s="231">
        <v>0</v>
      </c>
      <c r="R208" s="231">
        <f>Q208*H208</f>
        <v>0</v>
      </c>
      <c r="S208" s="231">
        <v>0</v>
      </c>
      <c r="T208" s="232">
        <f>S208*H208</f>
        <v>0</v>
      </c>
      <c r="U208" s="35"/>
      <c r="V208" s="35"/>
      <c r="W208" s="35"/>
      <c r="X208" s="35"/>
      <c r="Y208" s="35"/>
      <c r="Z208" s="35"/>
      <c r="AA208" s="35"/>
      <c r="AB208" s="35"/>
      <c r="AC208" s="35"/>
      <c r="AD208" s="35"/>
      <c r="AE208" s="35"/>
      <c r="AR208" s="233" t="s">
        <v>274</v>
      </c>
      <c r="AT208" s="233" t="s">
        <v>269</v>
      </c>
      <c r="AU208" s="233" t="s">
        <v>73</v>
      </c>
      <c r="AY208" s="14" t="s">
        <v>266</v>
      </c>
      <c r="BE208" s="234">
        <f>IF(N208="základní",J208,0)</f>
        <v>0</v>
      </c>
      <c r="BF208" s="234">
        <f>IF(N208="snížená",J208,0)</f>
        <v>0</v>
      </c>
      <c r="BG208" s="234">
        <f>IF(N208="zákl. přenesená",J208,0)</f>
        <v>0</v>
      </c>
      <c r="BH208" s="234">
        <f>IF(N208="sníž. přenesená",J208,0)</f>
        <v>0</v>
      </c>
      <c r="BI208" s="234">
        <f>IF(N208="nulová",J208,0)</f>
        <v>0</v>
      </c>
      <c r="BJ208" s="14" t="s">
        <v>81</v>
      </c>
      <c r="BK208" s="234">
        <f>ROUND(I208*H208,2)</f>
        <v>0</v>
      </c>
      <c r="BL208" s="14" t="s">
        <v>274</v>
      </c>
      <c r="BM208" s="233" t="s">
        <v>443</v>
      </c>
    </row>
    <row r="209" s="2" customFormat="1">
      <c r="A209" s="35"/>
      <c r="B209" s="36"/>
      <c r="C209" s="37"/>
      <c r="D209" s="235" t="s">
        <v>275</v>
      </c>
      <c r="E209" s="37"/>
      <c r="F209" s="236" t="s">
        <v>502</v>
      </c>
      <c r="G209" s="37"/>
      <c r="H209" s="37"/>
      <c r="I209" s="237"/>
      <c r="J209" s="37"/>
      <c r="K209" s="37"/>
      <c r="L209" s="41"/>
      <c r="M209" s="238"/>
      <c r="N209" s="239"/>
      <c r="O209" s="88"/>
      <c r="P209" s="88"/>
      <c r="Q209" s="88"/>
      <c r="R209" s="88"/>
      <c r="S209" s="88"/>
      <c r="T209" s="89"/>
      <c r="U209" s="35"/>
      <c r="V209" s="35"/>
      <c r="W209" s="35"/>
      <c r="X209" s="35"/>
      <c r="Y209" s="35"/>
      <c r="Z209" s="35"/>
      <c r="AA209" s="35"/>
      <c r="AB209" s="35"/>
      <c r="AC209" s="35"/>
      <c r="AD209" s="35"/>
      <c r="AE209" s="35"/>
      <c r="AT209" s="14" t="s">
        <v>275</v>
      </c>
      <c r="AU209" s="14" t="s">
        <v>73</v>
      </c>
    </row>
    <row r="210" s="2" customFormat="1" ht="49.05" customHeight="1">
      <c r="A210" s="35"/>
      <c r="B210" s="36"/>
      <c r="C210" s="222" t="s">
        <v>449</v>
      </c>
      <c r="D210" s="222" t="s">
        <v>269</v>
      </c>
      <c r="E210" s="223" t="s">
        <v>530</v>
      </c>
      <c r="F210" s="224" t="s">
        <v>531</v>
      </c>
      <c r="G210" s="225" t="s">
        <v>272</v>
      </c>
      <c r="H210" s="226">
        <v>20</v>
      </c>
      <c r="I210" s="227"/>
      <c r="J210" s="228">
        <f>ROUND(I210*H210,2)</f>
        <v>0</v>
      </c>
      <c r="K210" s="224" t="s">
        <v>273</v>
      </c>
      <c r="L210" s="41"/>
      <c r="M210" s="229" t="s">
        <v>1</v>
      </c>
      <c r="N210" s="230" t="s">
        <v>38</v>
      </c>
      <c r="O210" s="88"/>
      <c r="P210" s="231">
        <f>O210*H210</f>
        <v>0</v>
      </c>
      <c r="Q210" s="231">
        <v>0</v>
      </c>
      <c r="R210" s="231">
        <f>Q210*H210</f>
        <v>0</v>
      </c>
      <c r="S210" s="231">
        <v>0</v>
      </c>
      <c r="T210" s="232">
        <f>S210*H210</f>
        <v>0</v>
      </c>
      <c r="U210" s="35"/>
      <c r="V210" s="35"/>
      <c r="W210" s="35"/>
      <c r="X210" s="35"/>
      <c r="Y210" s="35"/>
      <c r="Z210" s="35"/>
      <c r="AA210" s="35"/>
      <c r="AB210" s="35"/>
      <c r="AC210" s="35"/>
      <c r="AD210" s="35"/>
      <c r="AE210" s="35"/>
      <c r="AR210" s="233" t="s">
        <v>274</v>
      </c>
      <c r="AT210" s="233" t="s">
        <v>269</v>
      </c>
      <c r="AU210" s="233" t="s">
        <v>73</v>
      </c>
      <c r="AY210" s="14" t="s">
        <v>266</v>
      </c>
      <c r="BE210" s="234">
        <f>IF(N210="základní",J210,0)</f>
        <v>0</v>
      </c>
      <c r="BF210" s="234">
        <f>IF(N210="snížená",J210,0)</f>
        <v>0</v>
      </c>
      <c r="BG210" s="234">
        <f>IF(N210="zákl. přenesená",J210,0)</f>
        <v>0</v>
      </c>
      <c r="BH210" s="234">
        <f>IF(N210="sníž. přenesená",J210,0)</f>
        <v>0</v>
      </c>
      <c r="BI210" s="234">
        <f>IF(N210="nulová",J210,0)</f>
        <v>0</v>
      </c>
      <c r="BJ210" s="14" t="s">
        <v>81</v>
      </c>
      <c r="BK210" s="234">
        <f>ROUND(I210*H210,2)</f>
        <v>0</v>
      </c>
      <c r="BL210" s="14" t="s">
        <v>274</v>
      </c>
      <c r="BM210" s="233" t="s">
        <v>447</v>
      </c>
    </row>
    <row r="211" s="2" customFormat="1">
      <c r="A211" s="35"/>
      <c r="B211" s="36"/>
      <c r="C211" s="37"/>
      <c r="D211" s="235" t="s">
        <v>275</v>
      </c>
      <c r="E211" s="37"/>
      <c r="F211" s="236" t="s">
        <v>1067</v>
      </c>
      <c r="G211" s="37"/>
      <c r="H211" s="37"/>
      <c r="I211" s="237"/>
      <c r="J211" s="37"/>
      <c r="K211" s="37"/>
      <c r="L211" s="41"/>
      <c r="M211" s="238"/>
      <c r="N211" s="239"/>
      <c r="O211" s="88"/>
      <c r="P211" s="88"/>
      <c r="Q211" s="88"/>
      <c r="R211" s="88"/>
      <c r="S211" s="88"/>
      <c r="T211" s="89"/>
      <c r="U211" s="35"/>
      <c r="V211" s="35"/>
      <c r="W211" s="35"/>
      <c r="X211" s="35"/>
      <c r="Y211" s="35"/>
      <c r="Z211" s="35"/>
      <c r="AA211" s="35"/>
      <c r="AB211" s="35"/>
      <c r="AC211" s="35"/>
      <c r="AD211" s="35"/>
      <c r="AE211" s="35"/>
      <c r="AT211" s="14" t="s">
        <v>275</v>
      </c>
      <c r="AU211" s="14" t="s">
        <v>73</v>
      </c>
    </row>
    <row r="212" s="2" customFormat="1" ht="49.05" customHeight="1">
      <c r="A212" s="35"/>
      <c r="B212" s="36"/>
      <c r="C212" s="222" t="s">
        <v>354</v>
      </c>
      <c r="D212" s="222" t="s">
        <v>269</v>
      </c>
      <c r="E212" s="223" t="s">
        <v>535</v>
      </c>
      <c r="F212" s="224" t="s">
        <v>536</v>
      </c>
      <c r="G212" s="225" t="s">
        <v>272</v>
      </c>
      <c r="H212" s="226">
        <v>12</v>
      </c>
      <c r="I212" s="227"/>
      <c r="J212" s="228">
        <f>ROUND(I212*H212,2)</f>
        <v>0</v>
      </c>
      <c r="K212" s="224" t="s">
        <v>273</v>
      </c>
      <c r="L212" s="41"/>
      <c r="M212" s="229" t="s">
        <v>1</v>
      </c>
      <c r="N212" s="230" t="s">
        <v>38</v>
      </c>
      <c r="O212" s="88"/>
      <c r="P212" s="231">
        <f>O212*H212</f>
        <v>0</v>
      </c>
      <c r="Q212" s="231">
        <v>0</v>
      </c>
      <c r="R212" s="231">
        <f>Q212*H212</f>
        <v>0</v>
      </c>
      <c r="S212" s="231">
        <v>0</v>
      </c>
      <c r="T212" s="232">
        <f>S212*H212</f>
        <v>0</v>
      </c>
      <c r="U212" s="35"/>
      <c r="V212" s="35"/>
      <c r="W212" s="35"/>
      <c r="X212" s="35"/>
      <c r="Y212" s="35"/>
      <c r="Z212" s="35"/>
      <c r="AA212" s="35"/>
      <c r="AB212" s="35"/>
      <c r="AC212" s="35"/>
      <c r="AD212" s="35"/>
      <c r="AE212" s="35"/>
      <c r="AR212" s="233" t="s">
        <v>274</v>
      </c>
      <c r="AT212" s="233" t="s">
        <v>269</v>
      </c>
      <c r="AU212" s="233" t="s">
        <v>73</v>
      </c>
      <c r="AY212" s="14" t="s">
        <v>266</v>
      </c>
      <c r="BE212" s="234">
        <f>IF(N212="základní",J212,0)</f>
        <v>0</v>
      </c>
      <c r="BF212" s="234">
        <f>IF(N212="snížená",J212,0)</f>
        <v>0</v>
      </c>
      <c r="BG212" s="234">
        <f>IF(N212="zákl. přenesená",J212,0)</f>
        <v>0</v>
      </c>
      <c r="BH212" s="234">
        <f>IF(N212="sníž. přenesená",J212,0)</f>
        <v>0</v>
      </c>
      <c r="BI212" s="234">
        <f>IF(N212="nulová",J212,0)</f>
        <v>0</v>
      </c>
      <c r="BJ212" s="14" t="s">
        <v>81</v>
      </c>
      <c r="BK212" s="234">
        <f>ROUND(I212*H212,2)</f>
        <v>0</v>
      </c>
      <c r="BL212" s="14" t="s">
        <v>274</v>
      </c>
      <c r="BM212" s="233" t="s">
        <v>452</v>
      </c>
    </row>
    <row r="213" s="2" customFormat="1">
      <c r="A213" s="35"/>
      <c r="B213" s="36"/>
      <c r="C213" s="37"/>
      <c r="D213" s="235" t="s">
        <v>275</v>
      </c>
      <c r="E213" s="37"/>
      <c r="F213" s="236" t="s">
        <v>1068</v>
      </c>
      <c r="G213" s="37"/>
      <c r="H213" s="37"/>
      <c r="I213" s="237"/>
      <c r="J213" s="37"/>
      <c r="K213" s="37"/>
      <c r="L213" s="41"/>
      <c r="M213" s="238"/>
      <c r="N213" s="239"/>
      <c r="O213" s="88"/>
      <c r="P213" s="88"/>
      <c r="Q213" s="88"/>
      <c r="R213" s="88"/>
      <c r="S213" s="88"/>
      <c r="T213" s="89"/>
      <c r="U213" s="35"/>
      <c r="V213" s="35"/>
      <c r="W213" s="35"/>
      <c r="X213" s="35"/>
      <c r="Y213" s="35"/>
      <c r="Z213" s="35"/>
      <c r="AA213" s="35"/>
      <c r="AB213" s="35"/>
      <c r="AC213" s="35"/>
      <c r="AD213" s="35"/>
      <c r="AE213" s="35"/>
      <c r="AT213" s="14" t="s">
        <v>275</v>
      </c>
      <c r="AU213" s="14" t="s">
        <v>73</v>
      </c>
    </row>
    <row r="214" s="2" customFormat="1" ht="55.5" customHeight="1">
      <c r="A214" s="35"/>
      <c r="B214" s="36"/>
      <c r="C214" s="222" t="s">
        <v>458</v>
      </c>
      <c r="D214" s="222" t="s">
        <v>269</v>
      </c>
      <c r="E214" s="223" t="s">
        <v>539</v>
      </c>
      <c r="F214" s="224" t="s">
        <v>540</v>
      </c>
      <c r="G214" s="225" t="s">
        <v>272</v>
      </c>
      <c r="H214" s="226">
        <v>15</v>
      </c>
      <c r="I214" s="227"/>
      <c r="J214" s="228">
        <f>ROUND(I214*H214,2)</f>
        <v>0</v>
      </c>
      <c r="K214" s="224" t="s">
        <v>273</v>
      </c>
      <c r="L214" s="41"/>
      <c r="M214" s="229" t="s">
        <v>1</v>
      </c>
      <c r="N214" s="230" t="s">
        <v>38</v>
      </c>
      <c r="O214" s="88"/>
      <c r="P214" s="231">
        <f>O214*H214</f>
        <v>0</v>
      </c>
      <c r="Q214" s="231">
        <v>0</v>
      </c>
      <c r="R214" s="231">
        <f>Q214*H214</f>
        <v>0</v>
      </c>
      <c r="S214" s="231">
        <v>0</v>
      </c>
      <c r="T214" s="232">
        <f>S214*H214</f>
        <v>0</v>
      </c>
      <c r="U214" s="35"/>
      <c r="V214" s="35"/>
      <c r="W214" s="35"/>
      <c r="X214" s="35"/>
      <c r="Y214" s="35"/>
      <c r="Z214" s="35"/>
      <c r="AA214" s="35"/>
      <c r="AB214" s="35"/>
      <c r="AC214" s="35"/>
      <c r="AD214" s="35"/>
      <c r="AE214" s="35"/>
      <c r="AR214" s="233" t="s">
        <v>274</v>
      </c>
      <c r="AT214" s="233" t="s">
        <v>269</v>
      </c>
      <c r="AU214" s="233" t="s">
        <v>73</v>
      </c>
      <c r="AY214" s="14" t="s">
        <v>266</v>
      </c>
      <c r="BE214" s="234">
        <f>IF(N214="základní",J214,0)</f>
        <v>0</v>
      </c>
      <c r="BF214" s="234">
        <f>IF(N214="snížená",J214,0)</f>
        <v>0</v>
      </c>
      <c r="BG214" s="234">
        <f>IF(N214="zákl. přenesená",J214,0)</f>
        <v>0</v>
      </c>
      <c r="BH214" s="234">
        <f>IF(N214="sníž. přenesená",J214,0)</f>
        <v>0</v>
      </c>
      <c r="BI214" s="234">
        <f>IF(N214="nulová",J214,0)</f>
        <v>0</v>
      </c>
      <c r="BJ214" s="14" t="s">
        <v>81</v>
      </c>
      <c r="BK214" s="234">
        <f>ROUND(I214*H214,2)</f>
        <v>0</v>
      </c>
      <c r="BL214" s="14" t="s">
        <v>274</v>
      </c>
      <c r="BM214" s="233" t="s">
        <v>456</v>
      </c>
    </row>
    <row r="215" s="2" customFormat="1">
      <c r="A215" s="35"/>
      <c r="B215" s="36"/>
      <c r="C215" s="37"/>
      <c r="D215" s="235" t="s">
        <v>275</v>
      </c>
      <c r="E215" s="37"/>
      <c r="F215" s="236" t="s">
        <v>542</v>
      </c>
      <c r="G215" s="37"/>
      <c r="H215" s="37"/>
      <c r="I215" s="237"/>
      <c r="J215" s="37"/>
      <c r="K215" s="37"/>
      <c r="L215" s="41"/>
      <c r="M215" s="238"/>
      <c r="N215" s="239"/>
      <c r="O215" s="88"/>
      <c r="P215" s="88"/>
      <c r="Q215" s="88"/>
      <c r="R215" s="88"/>
      <c r="S215" s="88"/>
      <c r="T215" s="89"/>
      <c r="U215" s="35"/>
      <c r="V215" s="35"/>
      <c r="W215" s="35"/>
      <c r="X215" s="35"/>
      <c r="Y215" s="35"/>
      <c r="Z215" s="35"/>
      <c r="AA215" s="35"/>
      <c r="AB215" s="35"/>
      <c r="AC215" s="35"/>
      <c r="AD215" s="35"/>
      <c r="AE215" s="35"/>
      <c r="AT215" s="14" t="s">
        <v>275</v>
      </c>
      <c r="AU215" s="14" t="s">
        <v>73</v>
      </c>
    </row>
    <row r="216" s="2" customFormat="1" ht="76.35" customHeight="1">
      <c r="A216" s="35"/>
      <c r="B216" s="36"/>
      <c r="C216" s="222" t="s">
        <v>359</v>
      </c>
      <c r="D216" s="222" t="s">
        <v>269</v>
      </c>
      <c r="E216" s="223" t="s">
        <v>507</v>
      </c>
      <c r="F216" s="224" t="s">
        <v>508</v>
      </c>
      <c r="G216" s="225" t="s">
        <v>272</v>
      </c>
      <c r="H216" s="226">
        <v>96</v>
      </c>
      <c r="I216" s="227"/>
      <c r="J216" s="228">
        <f>ROUND(I216*H216,2)</f>
        <v>0</v>
      </c>
      <c r="K216" s="224" t="s">
        <v>273</v>
      </c>
      <c r="L216" s="41"/>
      <c r="M216" s="229" t="s">
        <v>1</v>
      </c>
      <c r="N216" s="230" t="s">
        <v>38</v>
      </c>
      <c r="O216" s="88"/>
      <c r="P216" s="231">
        <f>O216*H216</f>
        <v>0</v>
      </c>
      <c r="Q216" s="231">
        <v>0</v>
      </c>
      <c r="R216" s="231">
        <f>Q216*H216</f>
        <v>0</v>
      </c>
      <c r="S216" s="231">
        <v>0</v>
      </c>
      <c r="T216" s="232">
        <f>S216*H216</f>
        <v>0</v>
      </c>
      <c r="U216" s="35"/>
      <c r="V216" s="35"/>
      <c r="W216" s="35"/>
      <c r="X216" s="35"/>
      <c r="Y216" s="35"/>
      <c r="Z216" s="35"/>
      <c r="AA216" s="35"/>
      <c r="AB216" s="35"/>
      <c r="AC216" s="35"/>
      <c r="AD216" s="35"/>
      <c r="AE216" s="35"/>
      <c r="AR216" s="233" t="s">
        <v>274</v>
      </c>
      <c r="AT216" s="233" t="s">
        <v>269</v>
      </c>
      <c r="AU216" s="233" t="s">
        <v>73</v>
      </c>
      <c r="AY216" s="14" t="s">
        <v>266</v>
      </c>
      <c r="BE216" s="234">
        <f>IF(N216="základní",J216,0)</f>
        <v>0</v>
      </c>
      <c r="BF216" s="234">
        <f>IF(N216="snížená",J216,0)</f>
        <v>0</v>
      </c>
      <c r="BG216" s="234">
        <f>IF(N216="zákl. přenesená",J216,0)</f>
        <v>0</v>
      </c>
      <c r="BH216" s="234">
        <f>IF(N216="sníž. přenesená",J216,0)</f>
        <v>0</v>
      </c>
      <c r="BI216" s="234">
        <f>IF(N216="nulová",J216,0)</f>
        <v>0</v>
      </c>
      <c r="BJ216" s="14" t="s">
        <v>81</v>
      </c>
      <c r="BK216" s="234">
        <f>ROUND(I216*H216,2)</f>
        <v>0</v>
      </c>
      <c r="BL216" s="14" t="s">
        <v>274</v>
      </c>
      <c r="BM216" s="233" t="s">
        <v>461</v>
      </c>
    </row>
    <row r="217" s="2" customFormat="1">
      <c r="A217" s="35"/>
      <c r="B217" s="36"/>
      <c r="C217" s="37"/>
      <c r="D217" s="235" t="s">
        <v>275</v>
      </c>
      <c r="E217" s="37"/>
      <c r="F217" s="236" t="s">
        <v>1069</v>
      </c>
      <c r="G217" s="37"/>
      <c r="H217" s="37"/>
      <c r="I217" s="237"/>
      <c r="J217" s="37"/>
      <c r="K217" s="37"/>
      <c r="L217" s="41"/>
      <c r="M217" s="238"/>
      <c r="N217" s="239"/>
      <c r="O217" s="88"/>
      <c r="P217" s="88"/>
      <c r="Q217" s="88"/>
      <c r="R217" s="88"/>
      <c r="S217" s="88"/>
      <c r="T217" s="89"/>
      <c r="U217" s="35"/>
      <c r="V217" s="35"/>
      <c r="W217" s="35"/>
      <c r="X217" s="35"/>
      <c r="Y217" s="35"/>
      <c r="Z217" s="35"/>
      <c r="AA217" s="35"/>
      <c r="AB217" s="35"/>
      <c r="AC217" s="35"/>
      <c r="AD217" s="35"/>
      <c r="AE217" s="35"/>
      <c r="AT217" s="14" t="s">
        <v>275</v>
      </c>
      <c r="AU217" s="14" t="s">
        <v>73</v>
      </c>
    </row>
    <row r="218" s="2" customFormat="1" ht="76.35" customHeight="1">
      <c r="A218" s="35"/>
      <c r="B218" s="36"/>
      <c r="C218" s="222" t="s">
        <v>467</v>
      </c>
      <c r="D218" s="222" t="s">
        <v>269</v>
      </c>
      <c r="E218" s="223" t="s">
        <v>512</v>
      </c>
      <c r="F218" s="224" t="s">
        <v>513</v>
      </c>
      <c r="G218" s="225" t="s">
        <v>272</v>
      </c>
      <c r="H218" s="226">
        <v>96</v>
      </c>
      <c r="I218" s="227"/>
      <c r="J218" s="228">
        <f>ROUND(I218*H218,2)</f>
        <v>0</v>
      </c>
      <c r="K218" s="224" t="s">
        <v>273</v>
      </c>
      <c r="L218" s="41"/>
      <c r="M218" s="229" t="s">
        <v>1</v>
      </c>
      <c r="N218" s="230" t="s">
        <v>38</v>
      </c>
      <c r="O218" s="88"/>
      <c r="P218" s="231">
        <f>O218*H218</f>
        <v>0</v>
      </c>
      <c r="Q218" s="231">
        <v>0</v>
      </c>
      <c r="R218" s="231">
        <f>Q218*H218</f>
        <v>0</v>
      </c>
      <c r="S218" s="231">
        <v>0</v>
      </c>
      <c r="T218" s="232">
        <f>S218*H218</f>
        <v>0</v>
      </c>
      <c r="U218" s="35"/>
      <c r="V218" s="35"/>
      <c r="W218" s="35"/>
      <c r="X218" s="35"/>
      <c r="Y218" s="35"/>
      <c r="Z218" s="35"/>
      <c r="AA218" s="35"/>
      <c r="AB218" s="35"/>
      <c r="AC218" s="35"/>
      <c r="AD218" s="35"/>
      <c r="AE218" s="35"/>
      <c r="AR218" s="233" t="s">
        <v>274</v>
      </c>
      <c r="AT218" s="233" t="s">
        <v>269</v>
      </c>
      <c r="AU218" s="233" t="s">
        <v>73</v>
      </c>
      <c r="AY218" s="14" t="s">
        <v>266</v>
      </c>
      <c r="BE218" s="234">
        <f>IF(N218="základní",J218,0)</f>
        <v>0</v>
      </c>
      <c r="BF218" s="234">
        <f>IF(N218="snížená",J218,0)</f>
        <v>0</v>
      </c>
      <c r="BG218" s="234">
        <f>IF(N218="zákl. přenesená",J218,0)</f>
        <v>0</v>
      </c>
      <c r="BH218" s="234">
        <f>IF(N218="sníž. přenesená",J218,0)</f>
        <v>0</v>
      </c>
      <c r="BI218" s="234">
        <f>IF(N218="nulová",J218,0)</f>
        <v>0</v>
      </c>
      <c r="BJ218" s="14" t="s">
        <v>81</v>
      </c>
      <c r="BK218" s="234">
        <f>ROUND(I218*H218,2)</f>
        <v>0</v>
      </c>
      <c r="BL218" s="14" t="s">
        <v>274</v>
      </c>
      <c r="BM218" s="233" t="s">
        <v>465</v>
      </c>
    </row>
    <row r="219" s="2" customFormat="1">
      <c r="A219" s="35"/>
      <c r="B219" s="36"/>
      <c r="C219" s="37"/>
      <c r="D219" s="235" t="s">
        <v>275</v>
      </c>
      <c r="E219" s="37"/>
      <c r="F219" s="236" t="s">
        <v>1069</v>
      </c>
      <c r="G219" s="37"/>
      <c r="H219" s="37"/>
      <c r="I219" s="237"/>
      <c r="J219" s="37"/>
      <c r="K219" s="37"/>
      <c r="L219" s="41"/>
      <c r="M219" s="238"/>
      <c r="N219" s="239"/>
      <c r="O219" s="88"/>
      <c r="P219" s="88"/>
      <c r="Q219" s="88"/>
      <c r="R219" s="88"/>
      <c r="S219" s="88"/>
      <c r="T219" s="89"/>
      <c r="U219" s="35"/>
      <c r="V219" s="35"/>
      <c r="W219" s="35"/>
      <c r="X219" s="35"/>
      <c r="Y219" s="35"/>
      <c r="Z219" s="35"/>
      <c r="AA219" s="35"/>
      <c r="AB219" s="35"/>
      <c r="AC219" s="35"/>
      <c r="AD219" s="35"/>
      <c r="AE219" s="35"/>
      <c r="AT219" s="14" t="s">
        <v>275</v>
      </c>
      <c r="AU219" s="14" t="s">
        <v>73</v>
      </c>
    </row>
    <row r="220" s="2" customFormat="1" ht="24.15" customHeight="1">
      <c r="A220" s="35"/>
      <c r="B220" s="36"/>
      <c r="C220" s="222" t="s">
        <v>363</v>
      </c>
      <c r="D220" s="222" t="s">
        <v>269</v>
      </c>
      <c r="E220" s="223" t="s">
        <v>544</v>
      </c>
      <c r="F220" s="224" t="s">
        <v>545</v>
      </c>
      <c r="G220" s="225" t="s">
        <v>272</v>
      </c>
      <c r="H220" s="226">
        <v>15</v>
      </c>
      <c r="I220" s="227"/>
      <c r="J220" s="228">
        <f>ROUND(I220*H220,2)</f>
        <v>0</v>
      </c>
      <c r="K220" s="224" t="s">
        <v>273</v>
      </c>
      <c r="L220" s="41"/>
      <c r="M220" s="229" t="s">
        <v>1</v>
      </c>
      <c r="N220" s="230" t="s">
        <v>38</v>
      </c>
      <c r="O220" s="88"/>
      <c r="P220" s="231">
        <f>O220*H220</f>
        <v>0</v>
      </c>
      <c r="Q220" s="231">
        <v>0</v>
      </c>
      <c r="R220" s="231">
        <f>Q220*H220</f>
        <v>0</v>
      </c>
      <c r="S220" s="231">
        <v>0</v>
      </c>
      <c r="T220" s="232">
        <f>S220*H220</f>
        <v>0</v>
      </c>
      <c r="U220" s="35"/>
      <c r="V220" s="35"/>
      <c r="W220" s="35"/>
      <c r="X220" s="35"/>
      <c r="Y220" s="35"/>
      <c r="Z220" s="35"/>
      <c r="AA220" s="35"/>
      <c r="AB220" s="35"/>
      <c r="AC220" s="35"/>
      <c r="AD220" s="35"/>
      <c r="AE220" s="35"/>
      <c r="AR220" s="233" t="s">
        <v>274</v>
      </c>
      <c r="AT220" s="233" t="s">
        <v>269</v>
      </c>
      <c r="AU220" s="233" t="s">
        <v>73</v>
      </c>
      <c r="AY220" s="14" t="s">
        <v>266</v>
      </c>
      <c r="BE220" s="234">
        <f>IF(N220="základní",J220,0)</f>
        <v>0</v>
      </c>
      <c r="BF220" s="234">
        <f>IF(N220="snížená",J220,0)</f>
        <v>0</v>
      </c>
      <c r="BG220" s="234">
        <f>IF(N220="zákl. přenesená",J220,0)</f>
        <v>0</v>
      </c>
      <c r="BH220" s="234">
        <f>IF(N220="sníž. přenesená",J220,0)</f>
        <v>0</v>
      </c>
      <c r="BI220" s="234">
        <f>IF(N220="nulová",J220,0)</f>
        <v>0</v>
      </c>
      <c r="BJ220" s="14" t="s">
        <v>81</v>
      </c>
      <c r="BK220" s="234">
        <f>ROUND(I220*H220,2)</f>
        <v>0</v>
      </c>
      <c r="BL220" s="14" t="s">
        <v>274</v>
      </c>
      <c r="BM220" s="233" t="s">
        <v>470</v>
      </c>
    </row>
    <row r="221" s="2" customFormat="1">
      <c r="A221" s="35"/>
      <c r="B221" s="36"/>
      <c r="C221" s="37"/>
      <c r="D221" s="235" t="s">
        <v>275</v>
      </c>
      <c r="E221" s="37"/>
      <c r="F221" s="236" t="s">
        <v>542</v>
      </c>
      <c r="G221" s="37"/>
      <c r="H221" s="37"/>
      <c r="I221" s="237"/>
      <c r="J221" s="37"/>
      <c r="K221" s="37"/>
      <c r="L221" s="41"/>
      <c r="M221" s="238"/>
      <c r="N221" s="239"/>
      <c r="O221" s="88"/>
      <c r="P221" s="88"/>
      <c r="Q221" s="88"/>
      <c r="R221" s="88"/>
      <c r="S221" s="88"/>
      <c r="T221" s="89"/>
      <c r="U221" s="35"/>
      <c r="V221" s="35"/>
      <c r="W221" s="35"/>
      <c r="X221" s="35"/>
      <c r="Y221" s="35"/>
      <c r="Z221" s="35"/>
      <c r="AA221" s="35"/>
      <c r="AB221" s="35"/>
      <c r="AC221" s="35"/>
      <c r="AD221" s="35"/>
      <c r="AE221" s="35"/>
      <c r="AT221" s="14" t="s">
        <v>275</v>
      </c>
      <c r="AU221" s="14" t="s">
        <v>73</v>
      </c>
    </row>
    <row r="222" s="2" customFormat="1" ht="37.8" customHeight="1">
      <c r="A222" s="35"/>
      <c r="B222" s="36"/>
      <c r="C222" s="222" t="s">
        <v>477</v>
      </c>
      <c r="D222" s="222" t="s">
        <v>269</v>
      </c>
      <c r="E222" s="223" t="s">
        <v>547</v>
      </c>
      <c r="F222" s="224" t="s">
        <v>548</v>
      </c>
      <c r="G222" s="225" t="s">
        <v>272</v>
      </c>
      <c r="H222" s="226">
        <v>120</v>
      </c>
      <c r="I222" s="227"/>
      <c r="J222" s="228">
        <f>ROUND(I222*H222,2)</f>
        <v>0</v>
      </c>
      <c r="K222" s="224" t="s">
        <v>273</v>
      </c>
      <c r="L222" s="41"/>
      <c r="M222" s="229" t="s">
        <v>1</v>
      </c>
      <c r="N222" s="230" t="s">
        <v>38</v>
      </c>
      <c r="O222" s="88"/>
      <c r="P222" s="231">
        <f>O222*H222</f>
        <v>0</v>
      </c>
      <c r="Q222" s="231">
        <v>0</v>
      </c>
      <c r="R222" s="231">
        <f>Q222*H222</f>
        <v>0</v>
      </c>
      <c r="S222" s="231">
        <v>0</v>
      </c>
      <c r="T222" s="232">
        <f>S222*H222</f>
        <v>0</v>
      </c>
      <c r="U222" s="35"/>
      <c r="V222" s="35"/>
      <c r="W222" s="35"/>
      <c r="X222" s="35"/>
      <c r="Y222" s="35"/>
      <c r="Z222" s="35"/>
      <c r="AA222" s="35"/>
      <c r="AB222" s="35"/>
      <c r="AC222" s="35"/>
      <c r="AD222" s="35"/>
      <c r="AE222" s="35"/>
      <c r="AR222" s="233" t="s">
        <v>274</v>
      </c>
      <c r="AT222" s="233" t="s">
        <v>269</v>
      </c>
      <c r="AU222" s="233" t="s">
        <v>73</v>
      </c>
      <c r="AY222" s="14" t="s">
        <v>266</v>
      </c>
      <c r="BE222" s="234">
        <f>IF(N222="základní",J222,0)</f>
        <v>0</v>
      </c>
      <c r="BF222" s="234">
        <f>IF(N222="snížená",J222,0)</f>
        <v>0</v>
      </c>
      <c r="BG222" s="234">
        <f>IF(N222="zákl. přenesená",J222,0)</f>
        <v>0</v>
      </c>
      <c r="BH222" s="234">
        <f>IF(N222="sníž. přenesená",J222,0)</f>
        <v>0</v>
      </c>
      <c r="BI222" s="234">
        <f>IF(N222="nulová",J222,0)</f>
        <v>0</v>
      </c>
      <c r="BJ222" s="14" t="s">
        <v>81</v>
      </c>
      <c r="BK222" s="234">
        <f>ROUND(I222*H222,2)</f>
        <v>0</v>
      </c>
      <c r="BL222" s="14" t="s">
        <v>274</v>
      </c>
      <c r="BM222" s="233" t="s">
        <v>475</v>
      </c>
    </row>
    <row r="223" s="2" customFormat="1">
      <c r="A223" s="35"/>
      <c r="B223" s="36"/>
      <c r="C223" s="37"/>
      <c r="D223" s="235" t="s">
        <v>275</v>
      </c>
      <c r="E223" s="37"/>
      <c r="F223" s="236" t="s">
        <v>1070</v>
      </c>
      <c r="G223" s="37"/>
      <c r="H223" s="37"/>
      <c r="I223" s="237"/>
      <c r="J223" s="37"/>
      <c r="K223" s="37"/>
      <c r="L223" s="41"/>
      <c r="M223" s="238"/>
      <c r="N223" s="239"/>
      <c r="O223" s="88"/>
      <c r="P223" s="88"/>
      <c r="Q223" s="88"/>
      <c r="R223" s="88"/>
      <c r="S223" s="88"/>
      <c r="T223" s="89"/>
      <c r="U223" s="35"/>
      <c r="V223" s="35"/>
      <c r="W223" s="35"/>
      <c r="X223" s="35"/>
      <c r="Y223" s="35"/>
      <c r="Z223" s="35"/>
      <c r="AA223" s="35"/>
      <c r="AB223" s="35"/>
      <c r="AC223" s="35"/>
      <c r="AD223" s="35"/>
      <c r="AE223" s="35"/>
      <c r="AT223" s="14" t="s">
        <v>275</v>
      </c>
      <c r="AU223" s="14" t="s">
        <v>73</v>
      </c>
    </row>
    <row r="224" s="2" customFormat="1" ht="180.75" customHeight="1">
      <c r="A224" s="35"/>
      <c r="B224" s="36"/>
      <c r="C224" s="222" t="s">
        <v>368</v>
      </c>
      <c r="D224" s="222" t="s">
        <v>269</v>
      </c>
      <c r="E224" s="223" t="s">
        <v>552</v>
      </c>
      <c r="F224" s="224" t="s">
        <v>553</v>
      </c>
      <c r="G224" s="225" t="s">
        <v>289</v>
      </c>
      <c r="H224" s="226">
        <v>1.4019999999999999</v>
      </c>
      <c r="I224" s="227"/>
      <c r="J224" s="228">
        <f>ROUND(I224*H224,2)</f>
        <v>0</v>
      </c>
      <c r="K224" s="224" t="s">
        <v>273</v>
      </c>
      <c r="L224" s="41"/>
      <c r="M224" s="229" t="s">
        <v>1</v>
      </c>
      <c r="N224" s="230" t="s">
        <v>38</v>
      </c>
      <c r="O224" s="88"/>
      <c r="P224" s="231">
        <f>O224*H224</f>
        <v>0</v>
      </c>
      <c r="Q224" s="231">
        <v>0</v>
      </c>
      <c r="R224" s="231">
        <f>Q224*H224</f>
        <v>0</v>
      </c>
      <c r="S224" s="231">
        <v>0</v>
      </c>
      <c r="T224" s="232">
        <f>S224*H224</f>
        <v>0</v>
      </c>
      <c r="U224" s="35"/>
      <c r="V224" s="35"/>
      <c r="W224" s="35"/>
      <c r="X224" s="35"/>
      <c r="Y224" s="35"/>
      <c r="Z224" s="35"/>
      <c r="AA224" s="35"/>
      <c r="AB224" s="35"/>
      <c r="AC224" s="35"/>
      <c r="AD224" s="35"/>
      <c r="AE224" s="35"/>
      <c r="AR224" s="233" t="s">
        <v>274</v>
      </c>
      <c r="AT224" s="233" t="s">
        <v>269</v>
      </c>
      <c r="AU224" s="233" t="s">
        <v>73</v>
      </c>
      <c r="AY224" s="14" t="s">
        <v>266</v>
      </c>
      <c r="BE224" s="234">
        <f>IF(N224="základní",J224,0)</f>
        <v>0</v>
      </c>
      <c r="BF224" s="234">
        <f>IF(N224="snížená",J224,0)</f>
        <v>0</v>
      </c>
      <c r="BG224" s="234">
        <f>IF(N224="zákl. přenesená",J224,0)</f>
        <v>0</v>
      </c>
      <c r="BH224" s="234">
        <f>IF(N224="sníž. přenesená",J224,0)</f>
        <v>0</v>
      </c>
      <c r="BI224" s="234">
        <f>IF(N224="nulová",J224,0)</f>
        <v>0</v>
      </c>
      <c r="BJ224" s="14" t="s">
        <v>81</v>
      </c>
      <c r="BK224" s="234">
        <f>ROUND(I224*H224,2)</f>
        <v>0</v>
      </c>
      <c r="BL224" s="14" t="s">
        <v>274</v>
      </c>
      <c r="BM224" s="233" t="s">
        <v>480</v>
      </c>
    </row>
    <row r="225" s="2" customFormat="1">
      <c r="A225" s="35"/>
      <c r="B225" s="36"/>
      <c r="C225" s="37"/>
      <c r="D225" s="235" t="s">
        <v>275</v>
      </c>
      <c r="E225" s="37"/>
      <c r="F225" s="236" t="s">
        <v>1071</v>
      </c>
      <c r="G225" s="37"/>
      <c r="H225" s="37"/>
      <c r="I225" s="237"/>
      <c r="J225" s="37"/>
      <c r="K225" s="37"/>
      <c r="L225" s="41"/>
      <c r="M225" s="238"/>
      <c r="N225" s="239"/>
      <c r="O225" s="88"/>
      <c r="P225" s="88"/>
      <c r="Q225" s="88"/>
      <c r="R225" s="88"/>
      <c r="S225" s="88"/>
      <c r="T225" s="89"/>
      <c r="U225" s="35"/>
      <c r="V225" s="35"/>
      <c r="W225" s="35"/>
      <c r="X225" s="35"/>
      <c r="Y225" s="35"/>
      <c r="Z225" s="35"/>
      <c r="AA225" s="35"/>
      <c r="AB225" s="35"/>
      <c r="AC225" s="35"/>
      <c r="AD225" s="35"/>
      <c r="AE225" s="35"/>
      <c r="AT225" s="14" t="s">
        <v>275</v>
      </c>
      <c r="AU225" s="14" t="s">
        <v>73</v>
      </c>
    </row>
    <row r="226" s="2" customFormat="1" ht="180.75" customHeight="1">
      <c r="A226" s="35"/>
      <c r="B226" s="36"/>
      <c r="C226" s="222" t="s">
        <v>486</v>
      </c>
      <c r="D226" s="222" t="s">
        <v>269</v>
      </c>
      <c r="E226" s="223" t="s">
        <v>556</v>
      </c>
      <c r="F226" s="224" t="s">
        <v>557</v>
      </c>
      <c r="G226" s="225" t="s">
        <v>279</v>
      </c>
      <c r="H226" s="226">
        <v>1933.8</v>
      </c>
      <c r="I226" s="227"/>
      <c r="J226" s="228">
        <f>ROUND(I226*H226,2)</f>
        <v>0</v>
      </c>
      <c r="K226" s="224" t="s">
        <v>273</v>
      </c>
      <c r="L226" s="41"/>
      <c r="M226" s="229" t="s">
        <v>1</v>
      </c>
      <c r="N226" s="230" t="s">
        <v>38</v>
      </c>
      <c r="O226" s="88"/>
      <c r="P226" s="231">
        <f>O226*H226</f>
        <v>0</v>
      </c>
      <c r="Q226" s="231">
        <v>0</v>
      </c>
      <c r="R226" s="231">
        <f>Q226*H226</f>
        <v>0</v>
      </c>
      <c r="S226" s="231">
        <v>0</v>
      </c>
      <c r="T226" s="232">
        <f>S226*H226</f>
        <v>0</v>
      </c>
      <c r="U226" s="35"/>
      <c r="V226" s="35"/>
      <c r="W226" s="35"/>
      <c r="X226" s="35"/>
      <c r="Y226" s="35"/>
      <c r="Z226" s="35"/>
      <c r="AA226" s="35"/>
      <c r="AB226" s="35"/>
      <c r="AC226" s="35"/>
      <c r="AD226" s="35"/>
      <c r="AE226" s="35"/>
      <c r="AR226" s="233" t="s">
        <v>274</v>
      </c>
      <c r="AT226" s="233" t="s">
        <v>269</v>
      </c>
      <c r="AU226" s="233" t="s">
        <v>73</v>
      </c>
      <c r="AY226" s="14" t="s">
        <v>266</v>
      </c>
      <c r="BE226" s="234">
        <f>IF(N226="základní",J226,0)</f>
        <v>0</v>
      </c>
      <c r="BF226" s="234">
        <f>IF(N226="snížená",J226,0)</f>
        <v>0</v>
      </c>
      <c r="BG226" s="234">
        <f>IF(N226="zákl. přenesená",J226,0)</f>
        <v>0</v>
      </c>
      <c r="BH226" s="234">
        <f>IF(N226="sníž. přenesená",J226,0)</f>
        <v>0</v>
      </c>
      <c r="BI226" s="234">
        <f>IF(N226="nulová",J226,0)</f>
        <v>0</v>
      </c>
      <c r="BJ226" s="14" t="s">
        <v>81</v>
      </c>
      <c r="BK226" s="234">
        <f>ROUND(I226*H226,2)</f>
        <v>0</v>
      </c>
      <c r="BL226" s="14" t="s">
        <v>274</v>
      </c>
      <c r="BM226" s="233" t="s">
        <v>484</v>
      </c>
    </row>
    <row r="227" s="2" customFormat="1">
      <c r="A227" s="35"/>
      <c r="B227" s="36"/>
      <c r="C227" s="37"/>
      <c r="D227" s="235" t="s">
        <v>275</v>
      </c>
      <c r="E227" s="37"/>
      <c r="F227" s="236" t="s">
        <v>1072</v>
      </c>
      <c r="G227" s="37"/>
      <c r="H227" s="37"/>
      <c r="I227" s="237"/>
      <c r="J227" s="37"/>
      <c r="K227" s="37"/>
      <c r="L227" s="41"/>
      <c r="M227" s="238"/>
      <c r="N227" s="239"/>
      <c r="O227" s="88"/>
      <c r="P227" s="88"/>
      <c r="Q227" s="88"/>
      <c r="R227" s="88"/>
      <c r="S227" s="88"/>
      <c r="T227" s="89"/>
      <c r="U227" s="35"/>
      <c r="V227" s="35"/>
      <c r="W227" s="35"/>
      <c r="X227" s="35"/>
      <c r="Y227" s="35"/>
      <c r="Z227" s="35"/>
      <c r="AA227" s="35"/>
      <c r="AB227" s="35"/>
      <c r="AC227" s="35"/>
      <c r="AD227" s="35"/>
      <c r="AE227" s="35"/>
      <c r="AT227" s="14" t="s">
        <v>275</v>
      </c>
      <c r="AU227" s="14" t="s">
        <v>73</v>
      </c>
    </row>
    <row r="228" s="2" customFormat="1" ht="55.5" customHeight="1">
      <c r="A228" s="35"/>
      <c r="B228" s="36"/>
      <c r="C228" s="222" t="s">
        <v>373</v>
      </c>
      <c r="D228" s="222" t="s">
        <v>269</v>
      </c>
      <c r="E228" s="223" t="s">
        <v>561</v>
      </c>
      <c r="F228" s="224" t="s">
        <v>562</v>
      </c>
      <c r="G228" s="225" t="s">
        <v>289</v>
      </c>
      <c r="H228" s="226">
        <v>1.4019999999999999</v>
      </c>
      <c r="I228" s="227"/>
      <c r="J228" s="228">
        <f>ROUND(I228*H228,2)</f>
        <v>0</v>
      </c>
      <c r="K228" s="224" t="s">
        <v>273</v>
      </c>
      <c r="L228" s="41"/>
      <c r="M228" s="229" t="s">
        <v>1</v>
      </c>
      <c r="N228" s="230" t="s">
        <v>38</v>
      </c>
      <c r="O228" s="88"/>
      <c r="P228" s="231">
        <f>O228*H228</f>
        <v>0</v>
      </c>
      <c r="Q228" s="231">
        <v>0</v>
      </c>
      <c r="R228" s="231">
        <f>Q228*H228</f>
        <v>0</v>
      </c>
      <c r="S228" s="231">
        <v>0</v>
      </c>
      <c r="T228" s="232">
        <f>S228*H228</f>
        <v>0</v>
      </c>
      <c r="U228" s="35"/>
      <c r="V228" s="35"/>
      <c r="W228" s="35"/>
      <c r="X228" s="35"/>
      <c r="Y228" s="35"/>
      <c r="Z228" s="35"/>
      <c r="AA228" s="35"/>
      <c r="AB228" s="35"/>
      <c r="AC228" s="35"/>
      <c r="AD228" s="35"/>
      <c r="AE228" s="35"/>
      <c r="AR228" s="233" t="s">
        <v>274</v>
      </c>
      <c r="AT228" s="233" t="s">
        <v>269</v>
      </c>
      <c r="AU228" s="233" t="s">
        <v>73</v>
      </c>
      <c r="AY228" s="14" t="s">
        <v>266</v>
      </c>
      <c r="BE228" s="234">
        <f>IF(N228="základní",J228,0)</f>
        <v>0</v>
      </c>
      <c r="BF228" s="234">
        <f>IF(N228="snížená",J228,0)</f>
        <v>0</v>
      </c>
      <c r="BG228" s="234">
        <f>IF(N228="zákl. přenesená",J228,0)</f>
        <v>0</v>
      </c>
      <c r="BH228" s="234">
        <f>IF(N228="sníž. přenesená",J228,0)</f>
        <v>0</v>
      </c>
      <c r="BI228" s="234">
        <f>IF(N228="nulová",J228,0)</f>
        <v>0</v>
      </c>
      <c r="BJ228" s="14" t="s">
        <v>81</v>
      </c>
      <c r="BK228" s="234">
        <f>ROUND(I228*H228,2)</f>
        <v>0</v>
      </c>
      <c r="BL228" s="14" t="s">
        <v>274</v>
      </c>
      <c r="BM228" s="233" t="s">
        <v>489</v>
      </c>
    </row>
    <row r="229" s="2" customFormat="1">
      <c r="A229" s="35"/>
      <c r="B229" s="36"/>
      <c r="C229" s="37"/>
      <c r="D229" s="235" t="s">
        <v>275</v>
      </c>
      <c r="E229" s="37"/>
      <c r="F229" s="236" t="s">
        <v>1071</v>
      </c>
      <c r="G229" s="37"/>
      <c r="H229" s="37"/>
      <c r="I229" s="237"/>
      <c r="J229" s="37"/>
      <c r="K229" s="37"/>
      <c r="L229" s="41"/>
      <c r="M229" s="238"/>
      <c r="N229" s="239"/>
      <c r="O229" s="88"/>
      <c r="P229" s="88"/>
      <c r="Q229" s="88"/>
      <c r="R229" s="88"/>
      <c r="S229" s="88"/>
      <c r="T229" s="89"/>
      <c r="U229" s="35"/>
      <c r="V229" s="35"/>
      <c r="W229" s="35"/>
      <c r="X229" s="35"/>
      <c r="Y229" s="35"/>
      <c r="Z229" s="35"/>
      <c r="AA229" s="35"/>
      <c r="AB229" s="35"/>
      <c r="AC229" s="35"/>
      <c r="AD229" s="35"/>
      <c r="AE229" s="35"/>
      <c r="AT229" s="14" t="s">
        <v>275</v>
      </c>
      <c r="AU229" s="14" t="s">
        <v>73</v>
      </c>
    </row>
    <row r="230" s="2" customFormat="1" ht="55.5" customHeight="1">
      <c r="A230" s="35"/>
      <c r="B230" s="36"/>
      <c r="C230" s="222" t="s">
        <v>494</v>
      </c>
      <c r="D230" s="222" t="s">
        <v>269</v>
      </c>
      <c r="E230" s="223" t="s">
        <v>564</v>
      </c>
      <c r="F230" s="224" t="s">
        <v>565</v>
      </c>
      <c r="G230" s="225" t="s">
        <v>279</v>
      </c>
      <c r="H230" s="226">
        <v>1933.8</v>
      </c>
      <c r="I230" s="227"/>
      <c r="J230" s="228">
        <f>ROUND(I230*H230,2)</f>
        <v>0</v>
      </c>
      <c r="K230" s="224" t="s">
        <v>273</v>
      </c>
      <c r="L230" s="41"/>
      <c r="M230" s="229" t="s">
        <v>1</v>
      </c>
      <c r="N230" s="230" t="s">
        <v>38</v>
      </c>
      <c r="O230" s="88"/>
      <c r="P230" s="231">
        <f>O230*H230</f>
        <v>0</v>
      </c>
      <c r="Q230" s="231">
        <v>0</v>
      </c>
      <c r="R230" s="231">
        <f>Q230*H230</f>
        <v>0</v>
      </c>
      <c r="S230" s="231">
        <v>0</v>
      </c>
      <c r="T230" s="232">
        <f>S230*H230</f>
        <v>0</v>
      </c>
      <c r="U230" s="35"/>
      <c r="V230" s="35"/>
      <c r="W230" s="35"/>
      <c r="X230" s="35"/>
      <c r="Y230" s="35"/>
      <c r="Z230" s="35"/>
      <c r="AA230" s="35"/>
      <c r="AB230" s="35"/>
      <c r="AC230" s="35"/>
      <c r="AD230" s="35"/>
      <c r="AE230" s="35"/>
      <c r="AR230" s="233" t="s">
        <v>274</v>
      </c>
      <c r="AT230" s="233" t="s">
        <v>269</v>
      </c>
      <c r="AU230" s="233" t="s">
        <v>73</v>
      </c>
      <c r="AY230" s="14" t="s">
        <v>266</v>
      </c>
      <c r="BE230" s="234">
        <f>IF(N230="základní",J230,0)</f>
        <v>0</v>
      </c>
      <c r="BF230" s="234">
        <f>IF(N230="snížená",J230,0)</f>
        <v>0</v>
      </c>
      <c r="BG230" s="234">
        <f>IF(N230="zákl. přenesená",J230,0)</f>
        <v>0</v>
      </c>
      <c r="BH230" s="234">
        <f>IF(N230="sníž. přenesená",J230,0)</f>
        <v>0</v>
      </c>
      <c r="BI230" s="234">
        <f>IF(N230="nulová",J230,0)</f>
        <v>0</v>
      </c>
      <c r="BJ230" s="14" t="s">
        <v>81</v>
      </c>
      <c r="BK230" s="234">
        <f>ROUND(I230*H230,2)</f>
        <v>0</v>
      </c>
      <c r="BL230" s="14" t="s">
        <v>274</v>
      </c>
      <c r="BM230" s="233" t="s">
        <v>492</v>
      </c>
    </row>
    <row r="231" s="2" customFormat="1">
      <c r="A231" s="35"/>
      <c r="B231" s="36"/>
      <c r="C231" s="37"/>
      <c r="D231" s="235" t="s">
        <v>275</v>
      </c>
      <c r="E231" s="37"/>
      <c r="F231" s="236" t="s">
        <v>1072</v>
      </c>
      <c r="G231" s="37"/>
      <c r="H231" s="37"/>
      <c r="I231" s="237"/>
      <c r="J231" s="37"/>
      <c r="K231" s="37"/>
      <c r="L231" s="41"/>
      <c r="M231" s="238"/>
      <c r="N231" s="239"/>
      <c r="O231" s="88"/>
      <c r="P231" s="88"/>
      <c r="Q231" s="88"/>
      <c r="R231" s="88"/>
      <c r="S231" s="88"/>
      <c r="T231" s="89"/>
      <c r="U231" s="35"/>
      <c r="V231" s="35"/>
      <c r="W231" s="35"/>
      <c r="X231" s="35"/>
      <c r="Y231" s="35"/>
      <c r="Z231" s="35"/>
      <c r="AA231" s="35"/>
      <c r="AB231" s="35"/>
      <c r="AC231" s="35"/>
      <c r="AD231" s="35"/>
      <c r="AE231" s="35"/>
      <c r="AT231" s="14" t="s">
        <v>275</v>
      </c>
      <c r="AU231" s="14" t="s">
        <v>73</v>
      </c>
    </row>
    <row r="232" s="2" customFormat="1" ht="128.55" customHeight="1">
      <c r="A232" s="35"/>
      <c r="B232" s="36"/>
      <c r="C232" s="222" t="s">
        <v>378</v>
      </c>
      <c r="D232" s="222" t="s">
        <v>269</v>
      </c>
      <c r="E232" s="223" t="s">
        <v>568</v>
      </c>
      <c r="F232" s="224" t="s">
        <v>569</v>
      </c>
      <c r="G232" s="225" t="s">
        <v>289</v>
      </c>
      <c r="H232" s="226">
        <v>2</v>
      </c>
      <c r="I232" s="227"/>
      <c r="J232" s="228">
        <f>ROUND(I232*H232,2)</f>
        <v>0</v>
      </c>
      <c r="K232" s="224" t="s">
        <v>273</v>
      </c>
      <c r="L232" s="41"/>
      <c r="M232" s="229" t="s">
        <v>1</v>
      </c>
      <c r="N232" s="230" t="s">
        <v>38</v>
      </c>
      <c r="O232" s="88"/>
      <c r="P232" s="231">
        <f>O232*H232</f>
        <v>0</v>
      </c>
      <c r="Q232" s="231">
        <v>0</v>
      </c>
      <c r="R232" s="231">
        <f>Q232*H232</f>
        <v>0</v>
      </c>
      <c r="S232" s="231">
        <v>0</v>
      </c>
      <c r="T232" s="232">
        <f>S232*H232</f>
        <v>0</v>
      </c>
      <c r="U232" s="35"/>
      <c r="V232" s="35"/>
      <c r="W232" s="35"/>
      <c r="X232" s="35"/>
      <c r="Y232" s="35"/>
      <c r="Z232" s="35"/>
      <c r="AA232" s="35"/>
      <c r="AB232" s="35"/>
      <c r="AC232" s="35"/>
      <c r="AD232" s="35"/>
      <c r="AE232" s="35"/>
      <c r="AR232" s="233" t="s">
        <v>274</v>
      </c>
      <c r="AT232" s="233" t="s">
        <v>269</v>
      </c>
      <c r="AU232" s="233" t="s">
        <v>73</v>
      </c>
      <c r="AY232" s="14" t="s">
        <v>266</v>
      </c>
      <c r="BE232" s="234">
        <f>IF(N232="základní",J232,0)</f>
        <v>0</v>
      </c>
      <c r="BF232" s="234">
        <f>IF(N232="snížená",J232,0)</f>
        <v>0</v>
      </c>
      <c r="BG232" s="234">
        <f>IF(N232="zákl. přenesená",J232,0)</f>
        <v>0</v>
      </c>
      <c r="BH232" s="234">
        <f>IF(N232="sníž. přenesená",J232,0)</f>
        <v>0</v>
      </c>
      <c r="BI232" s="234">
        <f>IF(N232="nulová",J232,0)</f>
        <v>0</v>
      </c>
      <c r="BJ232" s="14" t="s">
        <v>81</v>
      </c>
      <c r="BK232" s="234">
        <f>ROUND(I232*H232,2)</f>
        <v>0</v>
      </c>
      <c r="BL232" s="14" t="s">
        <v>274</v>
      </c>
      <c r="BM232" s="233" t="s">
        <v>497</v>
      </c>
    </row>
    <row r="233" s="2" customFormat="1">
      <c r="A233" s="35"/>
      <c r="B233" s="36"/>
      <c r="C233" s="37"/>
      <c r="D233" s="235" t="s">
        <v>275</v>
      </c>
      <c r="E233" s="37"/>
      <c r="F233" s="236" t="s">
        <v>1073</v>
      </c>
      <c r="G233" s="37"/>
      <c r="H233" s="37"/>
      <c r="I233" s="237"/>
      <c r="J233" s="37"/>
      <c r="K233" s="37"/>
      <c r="L233" s="41"/>
      <c r="M233" s="238"/>
      <c r="N233" s="239"/>
      <c r="O233" s="88"/>
      <c r="P233" s="88"/>
      <c r="Q233" s="88"/>
      <c r="R233" s="88"/>
      <c r="S233" s="88"/>
      <c r="T233" s="89"/>
      <c r="U233" s="35"/>
      <c r="V233" s="35"/>
      <c r="W233" s="35"/>
      <c r="X233" s="35"/>
      <c r="Y233" s="35"/>
      <c r="Z233" s="35"/>
      <c r="AA233" s="35"/>
      <c r="AB233" s="35"/>
      <c r="AC233" s="35"/>
      <c r="AD233" s="35"/>
      <c r="AE233" s="35"/>
      <c r="AT233" s="14" t="s">
        <v>275</v>
      </c>
      <c r="AU233" s="14" t="s">
        <v>73</v>
      </c>
    </row>
    <row r="234" s="2" customFormat="1" ht="142.2" customHeight="1">
      <c r="A234" s="35"/>
      <c r="B234" s="36"/>
      <c r="C234" s="222" t="s">
        <v>503</v>
      </c>
      <c r="D234" s="222" t="s">
        <v>269</v>
      </c>
      <c r="E234" s="223" t="s">
        <v>572</v>
      </c>
      <c r="F234" s="224" t="s">
        <v>573</v>
      </c>
      <c r="G234" s="225" t="s">
        <v>279</v>
      </c>
      <c r="H234" s="226">
        <v>1000</v>
      </c>
      <c r="I234" s="227"/>
      <c r="J234" s="228">
        <f>ROUND(I234*H234,2)</f>
        <v>0</v>
      </c>
      <c r="K234" s="224" t="s">
        <v>273</v>
      </c>
      <c r="L234" s="41"/>
      <c r="M234" s="229" t="s">
        <v>1</v>
      </c>
      <c r="N234" s="230" t="s">
        <v>38</v>
      </c>
      <c r="O234" s="88"/>
      <c r="P234" s="231">
        <f>O234*H234</f>
        <v>0</v>
      </c>
      <c r="Q234" s="231">
        <v>0</v>
      </c>
      <c r="R234" s="231">
        <f>Q234*H234</f>
        <v>0</v>
      </c>
      <c r="S234" s="231">
        <v>0</v>
      </c>
      <c r="T234" s="232">
        <f>S234*H234</f>
        <v>0</v>
      </c>
      <c r="U234" s="35"/>
      <c r="V234" s="35"/>
      <c r="W234" s="35"/>
      <c r="X234" s="35"/>
      <c r="Y234" s="35"/>
      <c r="Z234" s="35"/>
      <c r="AA234" s="35"/>
      <c r="AB234" s="35"/>
      <c r="AC234" s="35"/>
      <c r="AD234" s="35"/>
      <c r="AE234" s="35"/>
      <c r="AR234" s="233" t="s">
        <v>274</v>
      </c>
      <c r="AT234" s="233" t="s">
        <v>269</v>
      </c>
      <c r="AU234" s="233" t="s">
        <v>73</v>
      </c>
      <c r="AY234" s="14" t="s">
        <v>266</v>
      </c>
      <c r="BE234" s="234">
        <f>IF(N234="základní",J234,0)</f>
        <v>0</v>
      </c>
      <c r="BF234" s="234">
        <f>IF(N234="snížená",J234,0)</f>
        <v>0</v>
      </c>
      <c r="BG234" s="234">
        <f>IF(N234="zákl. přenesená",J234,0)</f>
        <v>0</v>
      </c>
      <c r="BH234" s="234">
        <f>IF(N234="sníž. přenesená",J234,0)</f>
        <v>0</v>
      </c>
      <c r="BI234" s="234">
        <f>IF(N234="nulová",J234,0)</f>
        <v>0</v>
      </c>
      <c r="BJ234" s="14" t="s">
        <v>81</v>
      </c>
      <c r="BK234" s="234">
        <f>ROUND(I234*H234,2)</f>
        <v>0</v>
      </c>
      <c r="BL234" s="14" t="s">
        <v>274</v>
      </c>
      <c r="BM234" s="233" t="s">
        <v>501</v>
      </c>
    </row>
    <row r="235" s="2" customFormat="1">
      <c r="A235" s="35"/>
      <c r="B235" s="36"/>
      <c r="C235" s="37"/>
      <c r="D235" s="235" t="s">
        <v>275</v>
      </c>
      <c r="E235" s="37"/>
      <c r="F235" s="236" t="s">
        <v>1074</v>
      </c>
      <c r="G235" s="37"/>
      <c r="H235" s="37"/>
      <c r="I235" s="237"/>
      <c r="J235" s="37"/>
      <c r="K235" s="37"/>
      <c r="L235" s="41"/>
      <c r="M235" s="238"/>
      <c r="N235" s="239"/>
      <c r="O235" s="88"/>
      <c r="P235" s="88"/>
      <c r="Q235" s="88"/>
      <c r="R235" s="88"/>
      <c r="S235" s="88"/>
      <c r="T235" s="89"/>
      <c r="U235" s="35"/>
      <c r="V235" s="35"/>
      <c r="W235" s="35"/>
      <c r="X235" s="35"/>
      <c r="Y235" s="35"/>
      <c r="Z235" s="35"/>
      <c r="AA235" s="35"/>
      <c r="AB235" s="35"/>
      <c r="AC235" s="35"/>
      <c r="AD235" s="35"/>
      <c r="AE235" s="35"/>
      <c r="AT235" s="14" t="s">
        <v>275</v>
      </c>
      <c r="AU235" s="14" t="s">
        <v>73</v>
      </c>
    </row>
    <row r="236" s="2" customFormat="1" ht="55.5" customHeight="1">
      <c r="A236" s="35"/>
      <c r="B236" s="36"/>
      <c r="C236" s="222" t="s">
        <v>382</v>
      </c>
      <c r="D236" s="222" t="s">
        <v>269</v>
      </c>
      <c r="E236" s="223" t="s">
        <v>561</v>
      </c>
      <c r="F236" s="224" t="s">
        <v>562</v>
      </c>
      <c r="G236" s="225" t="s">
        <v>289</v>
      </c>
      <c r="H236" s="226">
        <v>2</v>
      </c>
      <c r="I236" s="227"/>
      <c r="J236" s="228">
        <f>ROUND(I236*H236,2)</f>
        <v>0</v>
      </c>
      <c r="K236" s="224" t="s">
        <v>273</v>
      </c>
      <c r="L236" s="41"/>
      <c r="M236" s="229" t="s">
        <v>1</v>
      </c>
      <c r="N236" s="230" t="s">
        <v>38</v>
      </c>
      <c r="O236" s="88"/>
      <c r="P236" s="231">
        <f>O236*H236</f>
        <v>0</v>
      </c>
      <c r="Q236" s="231">
        <v>0</v>
      </c>
      <c r="R236" s="231">
        <f>Q236*H236</f>
        <v>0</v>
      </c>
      <c r="S236" s="231">
        <v>0</v>
      </c>
      <c r="T236" s="232">
        <f>S236*H236</f>
        <v>0</v>
      </c>
      <c r="U236" s="35"/>
      <c r="V236" s="35"/>
      <c r="W236" s="35"/>
      <c r="X236" s="35"/>
      <c r="Y236" s="35"/>
      <c r="Z236" s="35"/>
      <c r="AA236" s="35"/>
      <c r="AB236" s="35"/>
      <c r="AC236" s="35"/>
      <c r="AD236" s="35"/>
      <c r="AE236" s="35"/>
      <c r="AR236" s="233" t="s">
        <v>274</v>
      </c>
      <c r="AT236" s="233" t="s">
        <v>269</v>
      </c>
      <c r="AU236" s="233" t="s">
        <v>73</v>
      </c>
      <c r="AY236" s="14" t="s">
        <v>266</v>
      </c>
      <c r="BE236" s="234">
        <f>IF(N236="základní",J236,0)</f>
        <v>0</v>
      </c>
      <c r="BF236" s="234">
        <f>IF(N236="snížená",J236,0)</f>
        <v>0</v>
      </c>
      <c r="BG236" s="234">
        <f>IF(N236="zákl. přenesená",J236,0)</f>
        <v>0</v>
      </c>
      <c r="BH236" s="234">
        <f>IF(N236="sníž. přenesená",J236,0)</f>
        <v>0</v>
      </c>
      <c r="BI236" s="234">
        <f>IF(N236="nulová",J236,0)</f>
        <v>0</v>
      </c>
      <c r="BJ236" s="14" t="s">
        <v>81</v>
      </c>
      <c r="BK236" s="234">
        <f>ROUND(I236*H236,2)</f>
        <v>0</v>
      </c>
      <c r="BL236" s="14" t="s">
        <v>274</v>
      </c>
      <c r="BM236" s="233" t="s">
        <v>506</v>
      </c>
    </row>
    <row r="237" s="2" customFormat="1">
      <c r="A237" s="35"/>
      <c r="B237" s="36"/>
      <c r="C237" s="37"/>
      <c r="D237" s="235" t="s">
        <v>275</v>
      </c>
      <c r="E237" s="37"/>
      <c r="F237" s="236" t="s">
        <v>1075</v>
      </c>
      <c r="G237" s="37"/>
      <c r="H237" s="37"/>
      <c r="I237" s="237"/>
      <c r="J237" s="37"/>
      <c r="K237" s="37"/>
      <c r="L237" s="41"/>
      <c r="M237" s="238"/>
      <c r="N237" s="239"/>
      <c r="O237" s="88"/>
      <c r="P237" s="88"/>
      <c r="Q237" s="88"/>
      <c r="R237" s="88"/>
      <c r="S237" s="88"/>
      <c r="T237" s="89"/>
      <c r="U237" s="35"/>
      <c r="V237" s="35"/>
      <c r="W237" s="35"/>
      <c r="X237" s="35"/>
      <c r="Y237" s="35"/>
      <c r="Z237" s="35"/>
      <c r="AA237" s="35"/>
      <c r="AB237" s="35"/>
      <c r="AC237" s="35"/>
      <c r="AD237" s="35"/>
      <c r="AE237" s="35"/>
      <c r="AT237" s="14" t="s">
        <v>275</v>
      </c>
      <c r="AU237" s="14" t="s">
        <v>73</v>
      </c>
    </row>
    <row r="238" s="2" customFormat="1" ht="55.5" customHeight="1">
      <c r="A238" s="35"/>
      <c r="B238" s="36"/>
      <c r="C238" s="222" t="s">
        <v>511</v>
      </c>
      <c r="D238" s="222" t="s">
        <v>269</v>
      </c>
      <c r="E238" s="223" t="s">
        <v>564</v>
      </c>
      <c r="F238" s="224" t="s">
        <v>565</v>
      </c>
      <c r="G238" s="225" t="s">
        <v>279</v>
      </c>
      <c r="H238" s="226">
        <v>1000</v>
      </c>
      <c r="I238" s="227"/>
      <c r="J238" s="228">
        <f>ROUND(I238*H238,2)</f>
        <v>0</v>
      </c>
      <c r="K238" s="224" t="s">
        <v>273</v>
      </c>
      <c r="L238" s="41"/>
      <c r="M238" s="229" t="s">
        <v>1</v>
      </c>
      <c r="N238" s="230" t="s">
        <v>38</v>
      </c>
      <c r="O238" s="88"/>
      <c r="P238" s="231">
        <f>O238*H238</f>
        <v>0</v>
      </c>
      <c r="Q238" s="231">
        <v>0</v>
      </c>
      <c r="R238" s="231">
        <f>Q238*H238</f>
        <v>0</v>
      </c>
      <c r="S238" s="231">
        <v>0</v>
      </c>
      <c r="T238" s="232">
        <f>S238*H238</f>
        <v>0</v>
      </c>
      <c r="U238" s="35"/>
      <c r="V238" s="35"/>
      <c r="W238" s="35"/>
      <c r="X238" s="35"/>
      <c r="Y238" s="35"/>
      <c r="Z238" s="35"/>
      <c r="AA238" s="35"/>
      <c r="AB238" s="35"/>
      <c r="AC238" s="35"/>
      <c r="AD238" s="35"/>
      <c r="AE238" s="35"/>
      <c r="AR238" s="233" t="s">
        <v>274</v>
      </c>
      <c r="AT238" s="233" t="s">
        <v>269</v>
      </c>
      <c r="AU238" s="233" t="s">
        <v>73</v>
      </c>
      <c r="AY238" s="14" t="s">
        <v>266</v>
      </c>
      <c r="BE238" s="234">
        <f>IF(N238="základní",J238,0)</f>
        <v>0</v>
      </c>
      <c r="BF238" s="234">
        <f>IF(N238="snížená",J238,0)</f>
        <v>0</v>
      </c>
      <c r="BG238" s="234">
        <f>IF(N238="zákl. přenesená",J238,0)</f>
        <v>0</v>
      </c>
      <c r="BH238" s="234">
        <f>IF(N238="sníž. přenesená",J238,0)</f>
        <v>0</v>
      </c>
      <c r="BI238" s="234">
        <f>IF(N238="nulová",J238,0)</f>
        <v>0</v>
      </c>
      <c r="BJ238" s="14" t="s">
        <v>81</v>
      </c>
      <c r="BK238" s="234">
        <f>ROUND(I238*H238,2)</f>
        <v>0</v>
      </c>
      <c r="BL238" s="14" t="s">
        <v>274</v>
      </c>
      <c r="BM238" s="233" t="s">
        <v>509</v>
      </c>
    </row>
    <row r="239" s="2" customFormat="1">
      <c r="A239" s="35"/>
      <c r="B239" s="36"/>
      <c r="C239" s="37"/>
      <c r="D239" s="235" t="s">
        <v>275</v>
      </c>
      <c r="E239" s="37"/>
      <c r="F239" s="236" t="s">
        <v>1076</v>
      </c>
      <c r="G239" s="37"/>
      <c r="H239" s="37"/>
      <c r="I239" s="237"/>
      <c r="J239" s="37"/>
      <c r="K239" s="37"/>
      <c r="L239" s="41"/>
      <c r="M239" s="238"/>
      <c r="N239" s="239"/>
      <c r="O239" s="88"/>
      <c r="P239" s="88"/>
      <c r="Q239" s="88"/>
      <c r="R239" s="88"/>
      <c r="S239" s="88"/>
      <c r="T239" s="89"/>
      <c r="U239" s="35"/>
      <c r="V239" s="35"/>
      <c r="W239" s="35"/>
      <c r="X239" s="35"/>
      <c r="Y239" s="35"/>
      <c r="Z239" s="35"/>
      <c r="AA239" s="35"/>
      <c r="AB239" s="35"/>
      <c r="AC239" s="35"/>
      <c r="AD239" s="35"/>
      <c r="AE239" s="35"/>
      <c r="AT239" s="14" t="s">
        <v>275</v>
      </c>
      <c r="AU239" s="14" t="s">
        <v>73</v>
      </c>
    </row>
    <row r="240" s="2" customFormat="1" ht="76.35" customHeight="1">
      <c r="A240" s="35"/>
      <c r="B240" s="36"/>
      <c r="C240" s="222" t="s">
        <v>385</v>
      </c>
      <c r="D240" s="222" t="s">
        <v>269</v>
      </c>
      <c r="E240" s="223" t="s">
        <v>582</v>
      </c>
      <c r="F240" s="224" t="s">
        <v>583</v>
      </c>
      <c r="G240" s="225" t="s">
        <v>296</v>
      </c>
      <c r="H240" s="226">
        <v>226</v>
      </c>
      <c r="I240" s="227"/>
      <c r="J240" s="228">
        <f>ROUND(I240*H240,2)</f>
        <v>0</v>
      </c>
      <c r="K240" s="224" t="s">
        <v>273</v>
      </c>
      <c r="L240" s="41"/>
      <c r="M240" s="229" t="s">
        <v>1</v>
      </c>
      <c r="N240" s="230" t="s">
        <v>38</v>
      </c>
      <c r="O240" s="88"/>
      <c r="P240" s="231">
        <f>O240*H240</f>
        <v>0</v>
      </c>
      <c r="Q240" s="231">
        <v>0</v>
      </c>
      <c r="R240" s="231">
        <f>Q240*H240</f>
        <v>0</v>
      </c>
      <c r="S240" s="231">
        <v>0</v>
      </c>
      <c r="T240" s="232">
        <f>S240*H240</f>
        <v>0</v>
      </c>
      <c r="U240" s="35"/>
      <c r="V240" s="35"/>
      <c r="W240" s="35"/>
      <c r="X240" s="35"/>
      <c r="Y240" s="35"/>
      <c r="Z240" s="35"/>
      <c r="AA240" s="35"/>
      <c r="AB240" s="35"/>
      <c r="AC240" s="35"/>
      <c r="AD240" s="35"/>
      <c r="AE240" s="35"/>
      <c r="AR240" s="233" t="s">
        <v>274</v>
      </c>
      <c r="AT240" s="233" t="s">
        <v>269</v>
      </c>
      <c r="AU240" s="233" t="s">
        <v>73</v>
      </c>
      <c r="AY240" s="14" t="s">
        <v>266</v>
      </c>
      <c r="BE240" s="234">
        <f>IF(N240="základní",J240,0)</f>
        <v>0</v>
      </c>
      <c r="BF240" s="234">
        <f>IF(N240="snížená",J240,0)</f>
        <v>0</v>
      </c>
      <c r="BG240" s="234">
        <f>IF(N240="zákl. přenesená",J240,0)</f>
        <v>0</v>
      </c>
      <c r="BH240" s="234">
        <f>IF(N240="sníž. přenesená",J240,0)</f>
        <v>0</v>
      </c>
      <c r="BI240" s="234">
        <f>IF(N240="nulová",J240,0)</f>
        <v>0</v>
      </c>
      <c r="BJ240" s="14" t="s">
        <v>81</v>
      </c>
      <c r="BK240" s="234">
        <f>ROUND(I240*H240,2)</f>
        <v>0</v>
      </c>
      <c r="BL240" s="14" t="s">
        <v>274</v>
      </c>
      <c r="BM240" s="233" t="s">
        <v>514</v>
      </c>
    </row>
    <row r="241" s="2" customFormat="1">
      <c r="A241" s="35"/>
      <c r="B241" s="36"/>
      <c r="C241" s="37"/>
      <c r="D241" s="235" t="s">
        <v>275</v>
      </c>
      <c r="E241" s="37"/>
      <c r="F241" s="236" t="s">
        <v>1077</v>
      </c>
      <c r="G241" s="37"/>
      <c r="H241" s="37"/>
      <c r="I241" s="237"/>
      <c r="J241" s="37"/>
      <c r="K241" s="37"/>
      <c r="L241" s="41"/>
      <c r="M241" s="238"/>
      <c r="N241" s="239"/>
      <c r="O241" s="88"/>
      <c r="P241" s="88"/>
      <c r="Q241" s="88"/>
      <c r="R241" s="88"/>
      <c r="S241" s="88"/>
      <c r="T241" s="89"/>
      <c r="U241" s="35"/>
      <c r="V241" s="35"/>
      <c r="W241" s="35"/>
      <c r="X241" s="35"/>
      <c r="Y241" s="35"/>
      <c r="Z241" s="35"/>
      <c r="AA241" s="35"/>
      <c r="AB241" s="35"/>
      <c r="AC241" s="35"/>
      <c r="AD241" s="35"/>
      <c r="AE241" s="35"/>
      <c r="AT241" s="14" t="s">
        <v>275</v>
      </c>
      <c r="AU241" s="14" t="s">
        <v>73</v>
      </c>
    </row>
    <row r="242" s="2" customFormat="1" ht="76.35" customHeight="1">
      <c r="A242" s="35"/>
      <c r="B242" s="36"/>
      <c r="C242" s="222" t="s">
        <v>519</v>
      </c>
      <c r="D242" s="222" t="s">
        <v>269</v>
      </c>
      <c r="E242" s="223" t="s">
        <v>586</v>
      </c>
      <c r="F242" s="224" t="s">
        <v>587</v>
      </c>
      <c r="G242" s="225" t="s">
        <v>296</v>
      </c>
      <c r="H242" s="226">
        <v>272</v>
      </c>
      <c r="I242" s="227"/>
      <c r="J242" s="228">
        <f>ROUND(I242*H242,2)</f>
        <v>0</v>
      </c>
      <c r="K242" s="224" t="s">
        <v>273</v>
      </c>
      <c r="L242" s="41"/>
      <c r="M242" s="229" t="s">
        <v>1</v>
      </c>
      <c r="N242" s="230" t="s">
        <v>38</v>
      </c>
      <c r="O242" s="88"/>
      <c r="P242" s="231">
        <f>O242*H242</f>
        <v>0</v>
      </c>
      <c r="Q242" s="231">
        <v>0</v>
      </c>
      <c r="R242" s="231">
        <f>Q242*H242</f>
        <v>0</v>
      </c>
      <c r="S242" s="231">
        <v>0</v>
      </c>
      <c r="T242" s="232">
        <f>S242*H242</f>
        <v>0</v>
      </c>
      <c r="U242" s="35"/>
      <c r="V242" s="35"/>
      <c r="W242" s="35"/>
      <c r="X242" s="35"/>
      <c r="Y242" s="35"/>
      <c r="Z242" s="35"/>
      <c r="AA242" s="35"/>
      <c r="AB242" s="35"/>
      <c r="AC242" s="35"/>
      <c r="AD242" s="35"/>
      <c r="AE242" s="35"/>
      <c r="AR242" s="233" t="s">
        <v>274</v>
      </c>
      <c r="AT242" s="233" t="s">
        <v>269</v>
      </c>
      <c r="AU242" s="233" t="s">
        <v>73</v>
      </c>
      <c r="AY242" s="14" t="s">
        <v>266</v>
      </c>
      <c r="BE242" s="234">
        <f>IF(N242="základní",J242,0)</f>
        <v>0</v>
      </c>
      <c r="BF242" s="234">
        <f>IF(N242="snížená",J242,0)</f>
        <v>0</v>
      </c>
      <c r="BG242" s="234">
        <f>IF(N242="zákl. přenesená",J242,0)</f>
        <v>0</v>
      </c>
      <c r="BH242" s="234">
        <f>IF(N242="sníž. přenesená",J242,0)</f>
        <v>0</v>
      </c>
      <c r="BI242" s="234">
        <f>IF(N242="nulová",J242,0)</f>
        <v>0</v>
      </c>
      <c r="BJ242" s="14" t="s">
        <v>81</v>
      </c>
      <c r="BK242" s="234">
        <f>ROUND(I242*H242,2)</f>
        <v>0</v>
      </c>
      <c r="BL242" s="14" t="s">
        <v>274</v>
      </c>
      <c r="BM242" s="233" t="s">
        <v>517</v>
      </c>
    </row>
    <row r="243" s="2" customFormat="1">
      <c r="A243" s="35"/>
      <c r="B243" s="36"/>
      <c r="C243" s="37"/>
      <c r="D243" s="235" t="s">
        <v>275</v>
      </c>
      <c r="E243" s="37"/>
      <c r="F243" s="236" t="s">
        <v>1078</v>
      </c>
      <c r="G243" s="37"/>
      <c r="H243" s="37"/>
      <c r="I243" s="237"/>
      <c r="J243" s="37"/>
      <c r="K243" s="37"/>
      <c r="L243" s="41"/>
      <c r="M243" s="238"/>
      <c r="N243" s="239"/>
      <c r="O243" s="88"/>
      <c r="P243" s="88"/>
      <c r="Q243" s="88"/>
      <c r="R243" s="88"/>
      <c r="S243" s="88"/>
      <c r="T243" s="89"/>
      <c r="U243" s="35"/>
      <c r="V243" s="35"/>
      <c r="W243" s="35"/>
      <c r="X243" s="35"/>
      <c r="Y243" s="35"/>
      <c r="Z243" s="35"/>
      <c r="AA243" s="35"/>
      <c r="AB243" s="35"/>
      <c r="AC243" s="35"/>
      <c r="AD243" s="35"/>
      <c r="AE243" s="35"/>
      <c r="AT243" s="14" t="s">
        <v>275</v>
      </c>
      <c r="AU243" s="14" t="s">
        <v>73</v>
      </c>
    </row>
    <row r="244" s="2" customFormat="1" ht="21.75" customHeight="1">
      <c r="A244" s="35"/>
      <c r="B244" s="36"/>
      <c r="C244" s="240" t="s">
        <v>387</v>
      </c>
      <c r="D244" s="240" t="s">
        <v>329</v>
      </c>
      <c r="E244" s="241" t="s">
        <v>330</v>
      </c>
      <c r="F244" s="242" t="s">
        <v>331</v>
      </c>
      <c r="G244" s="243" t="s">
        <v>302</v>
      </c>
      <c r="H244" s="244">
        <v>996</v>
      </c>
      <c r="I244" s="245"/>
      <c r="J244" s="246">
        <f>ROUND(I244*H244,2)</f>
        <v>0</v>
      </c>
      <c r="K244" s="242" t="s">
        <v>273</v>
      </c>
      <c r="L244" s="247"/>
      <c r="M244" s="248" t="s">
        <v>1</v>
      </c>
      <c r="N244" s="249" t="s">
        <v>38</v>
      </c>
      <c r="O244" s="88"/>
      <c r="P244" s="231">
        <f>O244*H244</f>
        <v>0</v>
      </c>
      <c r="Q244" s="231">
        <v>1</v>
      </c>
      <c r="R244" s="231">
        <f>Q244*H244</f>
        <v>996</v>
      </c>
      <c r="S244" s="231">
        <v>0</v>
      </c>
      <c r="T244" s="232">
        <f>S244*H244</f>
        <v>0</v>
      </c>
      <c r="U244" s="35"/>
      <c r="V244" s="35"/>
      <c r="W244" s="35"/>
      <c r="X244" s="35"/>
      <c r="Y244" s="35"/>
      <c r="Z244" s="35"/>
      <c r="AA244" s="35"/>
      <c r="AB244" s="35"/>
      <c r="AC244" s="35"/>
      <c r="AD244" s="35"/>
      <c r="AE244" s="35"/>
      <c r="AR244" s="233" t="s">
        <v>286</v>
      </c>
      <c r="AT244" s="233" t="s">
        <v>329</v>
      </c>
      <c r="AU244" s="233" t="s">
        <v>73</v>
      </c>
      <c r="AY244" s="14" t="s">
        <v>266</v>
      </c>
      <c r="BE244" s="234">
        <f>IF(N244="základní",J244,0)</f>
        <v>0</v>
      </c>
      <c r="BF244" s="234">
        <f>IF(N244="snížená",J244,0)</f>
        <v>0</v>
      </c>
      <c r="BG244" s="234">
        <f>IF(N244="zákl. přenesená",J244,0)</f>
        <v>0</v>
      </c>
      <c r="BH244" s="234">
        <f>IF(N244="sníž. přenesená",J244,0)</f>
        <v>0</v>
      </c>
      <c r="BI244" s="234">
        <f>IF(N244="nulová",J244,0)</f>
        <v>0</v>
      </c>
      <c r="BJ244" s="14" t="s">
        <v>81</v>
      </c>
      <c r="BK244" s="234">
        <f>ROUND(I244*H244,2)</f>
        <v>0</v>
      </c>
      <c r="BL244" s="14" t="s">
        <v>274</v>
      </c>
      <c r="BM244" s="233" t="s">
        <v>522</v>
      </c>
    </row>
    <row r="245" s="2" customFormat="1">
      <c r="A245" s="35"/>
      <c r="B245" s="36"/>
      <c r="C245" s="37"/>
      <c r="D245" s="235" t="s">
        <v>275</v>
      </c>
      <c r="E245" s="37"/>
      <c r="F245" s="236" t="s">
        <v>1079</v>
      </c>
      <c r="G245" s="37"/>
      <c r="H245" s="37"/>
      <c r="I245" s="237"/>
      <c r="J245" s="37"/>
      <c r="K245" s="37"/>
      <c r="L245" s="41"/>
      <c r="M245" s="238"/>
      <c r="N245" s="239"/>
      <c r="O245" s="88"/>
      <c r="P245" s="88"/>
      <c r="Q245" s="88"/>
      <c r="R245" s="88"/>
      <c r="S245" s="88"/>
      <c r="T245" s="89"/>
      <c r="U245" s="35"/>
      <c r="V245" s="35"/>
      <c r="W245" s="35"/>
      <c r="X245" s="35"/>
      <c r="Y245" s="35"/>
      <c r="Z245" s="35"/>
      <c r="AA245" s="35"/>
      <c r="AB245" s="35"/>
      <c r="AC245" s="35"/>
      <c r="AD245" s="35"/>
      <c r="AE245" s="35"/>
      <c r="AT245" s="14" t="s">
        <v>275</v>
      </c>
      <c r="AU245" s="14" t="s">
        <v>73</v>
      </c>
    </row>
    <row r="246" s="2" customFormat="1" ht="101.25" customHeight="1">
      <c r="A246" s="35"/>
      <c r="B246" s="36"/>
      <c r="C246" s="222" t="s">
        <v>526</v>
      </c>
      <c r="D246" s="222" t="s">
        <v>269</v>
      </c>
      <c r="E246" s="223" t="s">
        <v>300</v>
      </c>
      <c r="F246" s="224" t="s">
        <v>301</v>
      </c>
      <c r="G246" s="225" t="s">
        <v>302</v>
      </c>
      <c r="H246" s="226">
        <v>996</v>
      </c>
      <c r="I246" s="227"/>
      <c r="J246" s="228">
        <f>ROUND(I246*H246,2)</f>
        <v>0</v>
      </c>
      <c r="K246" s="224" t="s">
        <v>273</v>
      </c>
      <c r="L246" s="41"/>
      <c r="M246" s="229" t="s">
        <v>1</v>
      </c>
      <c r="N246" s="230" t="s">
        <v>38</v>
      </c>
      <c r="O246" s="88"/>
      <c r="P246" s="231">
        <f>O246*H246</f>
        <v>0</v>
      </c>
      <c r="Q246" s="231">
        <v>0</v>
      </c>
      <c r="R246" s="231">
        <f>Q246*H246</f>
        <v>0</v>
      </c>
      <c r="S246" s="231">
        <v>0</v>
      </c>
      <c r="T246" s="232">
        <f>S246*H246</f>
        <v>0</v>
      </c>
      <c r="U246" s="35"/>
      <c r="V246" s="35"/>
      <c r="W246" s="35"/>
      <c r="X246" s="35"/>
      <c r="Y246" s="35"/>
      <c r="Z246" s="35"/>
      <c r="AA246" s="35"/>
      <c r="AB246" s="35"/>
      <c r="AC246" s="35"/>
      <c r="AD246" s="35"/>
      <c r="AE246" s="35"/>
      <c r="AR246" s="233" t="s">
        <v>274</v>
      </c>
      <c r="AT246" s="233" t="s">
        <v>269</v>
      </c>
      <c r="AU246" s="233" t="s">
        <v>73</v>
      </c>
      <c r="AY246" s="14" t="s">
        <v>266</v>
      </c>
      <c r="BE246" s="234">
        <f>IF(N246="základní",J246,0)</f>
        <v>0</v>
      </c>
      <c r="BF246" s="234">
        <f>IF(N246="snížená",J246,0)</f>
        <v>0</v>
      </c>
      <c r="BG246" s="234">
        <f>IF(N246="zákl. přenesená",J246,0)</f>
        <v>0</v>
      </c>
      <c r="BH246" s="234">
        <f>IF(N246="sníž. přenesená",J246,0)</f>
        <v>0</v>
      </c>
      <c r="BI246" s="234">
        <f>IF(N246="nulová",J246,0)</f>
        <v>0</v>
      </c>
      <c r="BJ246" s="14" t="s">
        <v>81</v>
      </c>
      <c r="BK246" s="234">
        <f>ROUND(I246*H246,2)</f>
        <v>0</v>
      </c>
      <c r="BL246" s="14" t="s">
        <v>274</v>
      </c>
      <c r="BM246" s="233" t="s">
        <v>525</v>
      </c>
    </row>
    <row r="247" s="2" customFormat="1">
      <c r="A247" s="35"/>
      <c r="B247" s="36"/>
      <c r="C247" s="37"/>
      <c r="D247" s="235" t="s">
        <v>275</v>
      </c>
      <c r="E247" s="37"/>
      <c r="F247" s="236" t="s">
        <v>1080</v>
      </c>
      <c r="G247" s="37"/>
      <c r="H247" s="37"/>
      <c r="I247" s="237"/>
      <c r="J247" s="37"/>
      <c r="K247" s="37"/>
      <c r="L247" s="41"/>
      <c r="M247" s="238"/>
      <c r="N247" s="239"/>
      <c r="O247" s="88"/>
      <c r="P247" s="88"/>
      <c r="Q247" s="88"/>
      <c r="R247" s="88"/>
      <c r="S247" s="88"/>
      <c r="T247" s="89"/>
      <c r="U247" s="35"/>
      <c r="V247" s="35"/>
      <c r="W247" s="35"/>
      <c r="X247" s="35"/>
      <c r="Y247" s="35"/>
      <c r="Z247" s="35"/>
      <c r="AA247" s="35"/>
      <c r="AB247" s="35"/>
      <c r="AC247" s="35"/>
      <c r="AD247" s="35"/>
      <c r="AE247" s="35"/>
      <c r="AT247" s="14" t="s">
        <v>275</v>
      </c>
      <c r="AU247" s="14" t="s">
        <v>73</v>
      </c>
    </row>
    <row r="248" s="2" customFormat="1" ht="111.75" customHeight="1">
      <c r="A248" s="35"/>
      <c r="B248" s="36"/>
      <c r="C248" s="222" t="s">
        <v>391</v>
      </c>
      <c r="D248" s="222" t="s">
        <v>269</v>
      </c>
      <c r="E248" s="223" t="s">
        <v>312</v>
      </c>
      <c r="F248" s="224" t="s">
        <v>313</v>
      </c>
      <c r="G248" s="225" t="s">
        <v>302</v>
      </c>
      <c r="H248" s="226">
        <v>5976</v>
      </c>
      <c r="I248" s="227"/>
      <c r="J248" s="228">
        <f>ROUND(I248*H248,2)</f>
        <v>0</v>
      </c>
      <c r="K248" s="224" t="s">
        <v>273</v>
      </c>
      <c r="L248" s="41"/>
      <c r="M248" s="229" t="s">
        <v>1</v>
      </c>
      <c r="N248" s="230" t="s">
        <v>38</v>
      </c>
      <c r="O248" s="88"/>
      <c r="P248" s="231">
        <f>O248*H248</f>
        <v>0</v>
      </c>
      <c r="Q248" s="231">
        <v>0</v>
      </c>
      <c r="R248" s="231">
        <f>Q248*H248</f>
        <v>0</v>
      </c>
      <c r="S248" s="231">
        <v>0</v>
      </c>
      <c r="T248" s="232">
        <f>S248*H248</f>
        <v>0</v>
      </c>
      <c r="U248" s="35"/>
      <c r="V248" s="35"/>
      <c r="W248" s="35"/>
      <c r="X248" s="35"/>
      <c r="Y248" s="35"/>
      <c r="Z248" s="35"/>
      <c r="AA248" s="35"/>
      <c r="AB248" s="35"/>
      <c r="AC248" s="35"/>
      <c r="AD248" s="35"/>
      <c r="AE248" s="35"/>
      <c r="AR248" s="233" t="s">
        <v>274</v>
      </c>
      <c r="AT248" s="233" t="s">
        <v>269</v>
      </c>
      <c r="AU248" s="233" t="s">
        <v>73</v>
      </c>
      <c r="AY248" s="14" t="s">
        <v>266</v>
      </c>
      <c r="BE248" s="234">
        <f>IF(N248="základní",J248,0)</f>
        <v>0</v>
      </c>
      <c r="BF248" s="234">
        <f>IF(N248="snížená",J248,0)</f>
        <v>0</v>
      </c>
      <c r="BG248" s="234">
        <f>IF(N248="zákl. přenesená",J248,0)</f>
        <v>0</v>
      </c>
      <c r="BH248" s="234">
        <f>IF(N248="sníž. přenesená",J248,0)</f>
        <v>0</v>
      </c>
      <c r="BI248" s="234">
        <f>IF(N248="nulová",J248,0)</f>
        <v>0</v>
      </c>
      <c r="BJ248" s="14" t="s">
        <v>81</v>
      </c>
      <c r="BK248" s="234">
        <f>ROUND(I248*H248,2)</f>
        <v>0</v>
      </c>
      <c r="BL248" s="14" t="s">
        <v>274</v>
      </c>
      <c r="BM248" s="233" t="s">
        <v>529</v>
      </c>
    </row>
    <row r="249" s="2" customFormat="1">
      <c r="A249" s="35"/>
      <c r="B249" s="36"/>
      <c r="C249" s="37"/>
      <c r="D249" s="235" t="s">
        <v>275</v>
      </c>
      <c r="E249" s="37"/>
      <c r="F249" s="236" t="s">
        <v>1081</v>
      </c>
      <c r="G249" s="37"/>
      <c r="H249" s="37"/>
      <c r="I249" s="237"/>
      <c r="J249" s="37"/>
      <c r="K249" s="37"/>
      <c r="L249" s="41"/>
      <c r="M249" s="238"/>
      <c r="N249" s="239"/>
      <c r="O249" s="88"/>
      <c r="P249" s="88"/>
      <c r="Q249" s="88"/>
      <c r="R249" s="88"/>
      <c r="S249" s="88"/>
      <c r="T249" s="89"/>
      <c r="U249" s="35"/>
      <c r="V249" s="35"/>
      <c r="W249" s="35"/>
      <c r="X249" s="35"/>
      <c r="Y249" s="35"/>
      <c r="Z249" s="35"/>
      <c r="AA249" s="35"/>
      <c r="AB249" s="35"/>
      <c r="AC249" s="35"/>
      <c r="AD249" s="35"/>
      <c r="AE249" s="35"/>
      <c r="AT249" s="14" t="s">
        <v>275</v>
      </c>
      <c r="AU249" s="14" t="s">
        <v>73</v>
      </c>
    </row>
    <row r="250" s="2" customFormat="1" ht="44.25" customHeight="1">
      <c r="A250" s="35"/>
      <c r="B250" s="36"/>
      <c r="C250" s="222" t="s">
        <v>534</v>
      </c>
      <c r="D250" s="222" t="s">
        <v>269</v>
      </c>
      <c r="E250" s="223" t="s">
        <v>1082</v>
      </c>
      <c r="F250" s="224" t="s">
        <v>1083</v>
      </c>
      <c r="G250" s="225" t="s">
        <v>791</v>
      </c>
      <c r="H250" s="226">
        <v>5.2000000000000002</v>
      </c>
      <c r="I250" s="227"/>
      <c r="J250" s="228">
        <f>ROUND(I250*H250,2)</f>
        <v>0</v>
      </c>
      <c r="K250" s="224" t="s">
        <v>273</v>
      </c>
      <c r="L250" s="41"/>
      <c r="M250" s="229" t="s">
        <v>1</v>
      </c>
      <c r="N250" s="230" t="s">
        <v>38</v>
      </c>
      <c r="O250" s="88"/>
      <c r="P250" s="231">
        <f>O250*H250</f>
        <v>0</v>
      </c>
      <c r="Q250" s="231">
        <v>0</v>
      </c>
      <c r="R250" s="231">
        <f>Q250*H250</f>
        <v>0</v>
      </c>
      <c r="S250" s="231">
        <v>0</v>
      </c>
      <c r="T250" s="232">
        <f>S250*H250</f>
        <v>0</v>
      </c>
      <c r="U250" s="35"/>
      <c r="V250" s="35"/>
      <c r="W250" s="35"/>
      <c r="X250" s="35"/>
      <c r="Y250" s="35"/>
      <c r="Z250" s="35"/>
      <c r="AA250" s="35"/>
      <c r="AB250" s="35"/>
      <c r="AC250" s="35"/>
      <c r="AD250" s="35"/>
      <c r="AE250" s="35"/>
      <c r="AR250" s="233" t="s">
        <v>274</v>
      </c>
      <c r="AT250" s="233" t="s">
        <v>269</v>
      </c>
      <c r="AU250" s="233" t="s">
        <v>73</v>
      </c>
      <c r="AY250" s="14" t="s">
        <v>266</v>
      </c>
      <c r="BE250" s="234">
        <f>IF(N250="základní",J250,0)</f>
        <v>0</v>
      </c>
      <c r="BF250" s="234">
        <f>IF(N250="snížená",J250,0)</f>
        <v>0</v>
      </c>
      <c r="BG250" s="234">
        <f>IF(N250="zákl. přenesená",J250,0)</f>
        <v>0</v>
      </c>
      <c r="BH250" s="234">
        <f>IF(N250="sníž. přenesená",J250,0)</f>
        <v>0</v>
      </c>
      <c r="BI250" s="234">
        <f>IF(N250="nulová",J250,0)</f>
        <v>0</v>
      </c>
      <c r="BJ250" s="14" t="s">
        <v>81</v>
      </c>
      <c r="BK250" s="234">
        <f>ROUND(I250*H250,2)</f>
        <v>0</v>
      </c>
      <c r="BL250" s="14" t="s">
        <v>274</v>
      </c>
      <c r="BM250" s="233" t="s">
        <v>532</v>
      </c>
    </row>
    <row r="251" s="2" customFormat="1">
      <c r="A251" s="35"/>
      <c r="B251" s="36"/>
      <c r="C251" s="37"/>
      <c r="D251" s="235" t="s">
        <v>275</v>
      </c>
      <c r="E251" s="37"/>
      <c r="F251" s="236" t="s">
        <v>1084</v>
      </c>
      <c r="G251" s="37"/>
      <c r="H251" s="37"/>
      <c r="I251" s="237"/>
      <c r="J251" s="37"/>
      <c r="K251" s="37"/>
      <c r="L251" s="41"/>
      <c r="M251" s="238"/>
      <c r="N251" s="239"/>
      <c r="O251" s="88"/>
      <c r="P251" s="88"/>
      <c r="Q251" s="88"/>
      <c r="R251" s="88"/>
      <c r="S251" s="88"/>
      <c r="T251" s="89"/>
      <c r="U251" s="35"/>
      <c r="V251" s="35"/>
      <c r="W251" s="35"/>
      <c r="X251" s="35"/>
      <c r="Y251" s="35"/>
      <c r="Z251" s="35"/>
      <c r="AA251" s="35"/>
      <c r="AB251" s="35"/>
      <c r="AC251" s="35"/>
      <c r="AD251" s="35"/>
      <c r="AE251" s="35"/>
      <c r="AT251" s="14" t="s">
        <v>275</v>
      </c>
      <c r="AU251" s="14" t="s">
        <v>73</v>
      </c>
    </row>
    <row r="252" s="2" customFormat="1" ht="55.5" customHeight="1">
      <c r="A252" s="35"/>
      <c r="B252" s="36"/>
      <c r="C252" s="222" t="s">
        <v>396</v>
      </c>
      <c r="D252" s="222" t="s">
        <v>269</v>
      </c>
      <c r="E252" s="223" t="s">
        <v>1085</v>
      </c>
      <c r="F252" s="224" t="s">
        <v>1086</v>
      </c>
      <c r="G252" s="225" t="s">
        <v>791</v>
      </c>
      <c r="H252" s="226">
        <v>5.2000000000000002</v>
      </c>
      <c r="I252" s="227"/>
      <c r="J252" s="228">
        <f>ROUND(I252*H252,2)</f>
        <v>0</v>
      </c>
      <c r="K252" s="224" t="s">
        <v>273</v>
      </c>
      <c r="L252" s="41"/>
      <c r="M252" s="229" t="s">
        <v>1</v>
      </c>
      <c r="N252" s="230" t="s">
        <v>38</v>
      </c>
      <c r="O252" s="88"/>
      <c r="P252" s="231">
        <f>O252*H252</f>
        <v>0</v>
      </c>
      <c r="Q252" s="231">
        <v>0</v>
      </c>
      <c r="R252" s="231">
        <f>Q252*H252</f>
        <v>0</v>
      </c>
      <c r="S252" s="231">
        <v>0</v>
      </c>
      <c r="T252" s="232">
        <f>S252*H252</f>
        <v>0</v>
      </c>
      <c r="U252" s="35"/>
      <c r="V252" s="35"/>
      <c r="W252" s="35"/>
      <c r="X252" s="35"/>
      <c r="Y252" s="35"/>
      <c r="Z252" s="35"/>
      <c r="AA252" s="35"/>
      <c r="AB252" s="35"/>
      <c r="AC252" s="35"/>
      <c r="AD252" s="35"/>
      <c r="AE252" s="35"/>
      <c r="AR252" s="233" t="s">
        <v>274</v>
      </c>
      <c r="AT252" s="233" t="s">
        <v>269</v>
      </c>
      <c r="AU252" s="233" t="s">
        <v>73</v>
      </c>
      <c r="AY252" s="14" t="s">
        <v>266</v>
      </c>
      <c r="BE252" s="234">
        <f>IF(N252="základní",J252,0)</f>
        <v>0</v>
      </c>
      <c r="BF252" s="234">
        <f>IF(N252="snížená",J252,0)</f>
        <v>0</v>
      </c>
      <c r="BG252" s="234">
        <f>IF(N252="zákl. přenesená",J252,0)</f>
        <v>0</v>
      </c>
      <c r="BH252" s="234">
        <f>IF(N252="sníž. přenesená",J252,0)</f>
        <v>0</v>
      </c>
      <c r="BI252" s="234">
        <f>IF(N252="nulová",J252,0)</f>
        <v>0</v>
      </c>
      <c r="BJ252" s="14" t="s">
        <v>81</v>
      </c>
      <c r="BK252" s="234">
        <f>ROUND(I252*H252,2)</f>
        <v>0</v>
      </c>
      <c r="BL252" s="14" t="s">
        <v>274</v>
      </c>
      <c r="BM252" s="233" t="s">
        <v>537</v>
      </c>
    </row>
    <row r="253" s="2" customFormat="1">
      <c r="A253" s="35"/>
      <c r="B253" s="36"/>
      <c r="C253" s="37"/>
      <c r="D253" s="235" t="s">
        <v>275</v>
      </c>
      <c r="E253" s="37"/>
      <c r="F253" s="236" t="s">
        <v>1084</v>
      </c>
      <c r="G253" s="37"/>
      <c r="H253" s="37"/>
      <c r="I253" s="237"/>
      <c r="J253" s="37"/>
      <c r="K253" s="37"/>
      <c r="L253" s="41"/>
      <c r="M253" s="238"/>
      <c r="N253" s="239"/>
      <c r="O253" s="88"/>
      <c r="P253" s="88"/>
      <c r="Q253" s="88"/>
      <c r="R253" s="88"/>
      <c r="S253" s="88"/>
      <c r="T253" s="89"/>
      <c r="U253" s="35"/>
      <c r="V253" s="35"/>
      <c r="W253" s="35"/>
      <c r="X253" s="35"/>
      <c r="Y253" s="35"/>
      <c r="Z253" s="35"/>
      <c r="AA253" s="35"/>
      <c r="AB253" s="35"/>
      <c r="AC253" s="35"/>
      <c r="AD253" s="35"/>
      <c r="AE253" s="35"/>
      <c r="AT253" s="14" t="s">
        <v>275</v>
      </c>
      <c r="AU253" s="14" t="s">
        <v>73</v>
      </c>
    </row>
    <row r="254" s="2" customFormat="1" ht="55.5" customHeight="1">
      <c r="A254" s="35"/>
      <c r="B254" s="36"/>
      <c r="C254" s="222" t="s">
        <v>543</v>
      </c>
      <c r="D254" s="222" t="s">
        <v>269</v>
      </c>
      <c r="E254" s="223" t="s">
        <v>1087</v>
      </c>
      <c r="F254" s="224" t="s">
        <v>1088</v>
      </c>
      <c r="G254" s="225" t="s">
        <v>279</v>
      </c>
      <c r="H254" s="226">
        <v>2</v>
      </c>
      <c r="I254" s="227"/>
      <c r="J254" s="228">
        <f>ROUND(I254*H254,2)</f>
        <v>0</v>
      </c>
      <c r="K254" s="224" t="s">
        <v>273</v>
      </c>
      <c r="L254" s="41"/>
      <c r="M254" s="229" t="s">
        <v>1</v>
      </c>
      <c r="N254" s="230" t="s">
        <v>38</v>
      </c>
      <c r="O254" s="88"/>
      <c r="P254" s="231">
        <f>O254*H254</f>
        <v>0</v>
      </c>
      <c r="Q254" s="231">
        <v>0</v>
      </c>
      <c r="R254" s="231">
        <f>Q254*H254</f>
        <v>0</v>
      </c>
      <c r="S254" s="231">
        <v>0</v>
      </c>
      <c r="T254" s="232">
        <f>S254*H254</f>
        <v>0</v>
      </c>
      <c r="U254" s="35"/>
      <c r="V254" s="35"/>
      <c r="W254" s="35"/>
      <c r="X254" s="35"/>
      <c r="Y254" s="35"/>
      <c r="Z254" s="35"/>
      <c r="AA254" s="35"/>
      <c r="AB254" s="35"/>
      <c r="AC254" s="35"/>
      <c r="AD254" s="35"/>
      <c r="AE254" s="35"/>
      <c r="AR254" s="233" t="s">
        <v>274</v>
      </c>
      <c r="AT254" s="233" t="s">
        <v>269</v>
      </c>
      <c r="AU254" s="233" t="s">
        <v>73</v>
      </c>
      <c r="AY254" s="14" t="s">
        <v>266</v>
      </c>
      <c r="BE254" s="234">
        <f>IF(N254="základní",J254,0)</f>
        <v>0</v>
      </c>
      <c r="BF254" s="234">
        <f>IF(N254="snížená",J254,0)</f>
        <v>0</v>
      </c>
      <c r="BG254" s="234">
        <f>IF(N254="zákl. přenesená",J254,0)</f>
        <v>0</v>
      </c>
      <c r="BH254" s="234">
        <f>IF(N254="sníž. přenesená",J254,0)</f>
        <v>0</v>
      </c>
      <c r="BI254" s="234">
        <f>IF(N254="nulová",J254,0)</f>
        <v>0</v>
      </c>
      <c r="BJ254" s="14" t="s">
        <v>81</v>
      </c>
      <c r="BK254" s="234">
        <f>ROUND(I254*H254,2)</f>
        <v>0</v>
      </c>
      <c r="BL254" s="14" t="s">
        <v>274</v>
      </c>
      <c r="BM254" s="233" t="s">
        <v>541</v>
      </c>
    </row>
    <row r="255" s="2" customFormat="1">
      <c r="A255" s="35"/>
      <c r="B255" s="36"/>
      <c r="C255" s="37"/>
      <c r="D255" s="235" t="s">
        <v>275</v>
      </c>
      <c r="E255" s="37"/>
      <c r="F255" s="236" t="s">
        <v>1089</v>
      </c>
      <c r="G255" s="37"/>
      <c r="H255" s="37"/>
      <c r="I255" s="237"/>
      <c r="J255" s="37"/>
      <c r="K255" s="37"/>
      <c r="L255" s="41"/>
      <c r="M255" s="238"/>
      <c r="N255" s="239"/>
      <c r="O255" s="88"/>
      <c r="P255" s="88"/>
      <c r="Q255" s="88"/>
      <c r="R255" s="88"/>
      <c r="S255" s="88"/>
      <c r="T255" s="89"/>
      <c r="U255" s="35"/>
      <c r="V255" s="35"/>
      <c r="W255" s="35"/>
      <c r="X255" s="35"/>
      <c r="Y255" s="35"/>
      <c r="Z255" s="35"/>
      <c r="AA255" s="35"/>
      <c r="AB255" s="35"/>
      <c r="AC255" s="35"/>
      <c r="AD255" s="35"/>
      <c r="AE255" s="35"/>
      <c r="AT255" s="14" t="s">
        <v>275</v>
      </c>
      <c r="AU255" s="14" t="s">
        <v>73</v>
      </c>
    </row>
    <row r="256" s="2" customFormat="1" ht="62.7" customHeight="1">
      <c r="A256" s="35"/>
      <c r="B256" s="36"/>
      <c r="C256" s="222" t="s">
        <v>400</v>
      </c>
      <c r="D256" s="222" t="s">
        <v>269</v>
      </c>
      <c r="E256" s="223" t="s">
        <v>1090</v>
      </c>
      <c r="F256" s="224" t="s">
        <v>1091</v>
      </c>
      <c r="G256" s="225" t="s">
        <v>279</v>
      </c>
      <c r="H256" s="226">
        <v>2</v>
      </c>
      <c r="I256" s="227"/>
      <c r="J256" s="228">
        <f>ROUND(I256*H256,2)</f>
        <v>0</v>
      </c>
      <c r="K256" s="224" t="s">
        <v>273</v>
      </c>
      <c r="L256" s="41"/>
      <c r="M256" s="229" t="s">
        <v>1</v>
      </c>
      <c r="N256" s="230" t="s">
        <v>38</v>
      </c>
      <c r="O256" s="88"/>
      <c r="P256" s="231">
        <f>O256*H256</f>
        <v>0</v>
      </c>
      <c r="Q256" s="231">
        <v>0</v>
      </c>
      <c r="R256" s="231">
        <f>Q256*H256</f>
        <v>0</v>
      </c>
      <c r="S256" s="231">
        <v>0</v>
      </c>
      <c r="T256" s="232">
        <f>S256*H256</f>
        <v>0</v>
      </c>
      <c r="U256" s="35"/>
      <c r="V256" s="35"/>
      <c r="W256" s="35"/>
      <c r="X256" s="35"/>
      <c r="Y256" s="35"/>
      <c r="Z256" s="35"/>
      <c r="AA256" s="35"/>
      <c r="AB256" s="35"/>
      <c r="AC256" s="35"/>
      <c r="AD256" s="35"/>
      <c r="AE256" s="35"/>
      <c r="AR256" s="233" t="s">
        <v>274</v>
      </c>
      <c r="AT256" s="233" t="s">
        <v>269</v>
      </c>
      <c r="AU256" s="233" t="s">
        <v>73</v>
      </c>
      <c r="AY256" s="14" t="s">
        <v>266</v>
      </c>
      <c r="BE256" s="234">
        <f>IF(N256="základní",J256,0)</f>
        <v>0</v>
      </c>
      <c r="BF256" s="234">
        <f>IF(N256="snížená",J256,0)</f>
        <v>0</v>
      </c>
      <c r="BG256" s="234">
        <f>IF(N256="zákl. přenesená",J256,0)</f>
        <v>0</v>
      </c>
      <c r="BH256" s="234">
        <f>IF(N256="sníž. přenesená",J256,0)</f>
        <v>0</v>
      </c>
      <c r="BI256" s="234">
        <f>IF(N256="nulová",J256,0)</f>
        <v>0</v>
      </c>
      <c r="BJ256" s="14" t="s">
        <v>81</v>
      </c>
      <c r="BK256" s="234">
        <f>ROUND(I256*H256,2)</f>
        <v>0</v>
      </c>
      <c r="BL256" s="14" t="s">
        <v>274</v>
      </c>
      <c r="BM256" s="233" t="s">
        <v>546</v>
      </c>
    </row>
    <row r="257" s="2" customFormat="1">
      <c r="A257" s="35"/>
      <c r="B257" s="36"/>
      <c r="C257" s="37"/>
      <c r="D257" s="235" t="s">
        <v>275</v>
      </c>
      <c r="E257" s="37"/>
      <c r="F257" s="236" t="s">
        <v>1089</v>
      </c>
      <c r="G257" s="37"/>
      <c r="H257" s="37"/>
      <c r="I257" s="237"/>
      <c r="J257" s="37"/>
      <c r="K257" s="37"/>
      <c r="L257" s="41"/>
      <c r="M257" s="238"/>
      <c r="N257" s="239"/>
      <c r="O257" s="88"/>
      <c r="P257" s="88"/>
      <c r="Q257" s="88"/>
      <c r="R257" s="88"/>
      <c r="S257" s="88"/>
      <c r="T257" s="89"/>
      <c r="U257" s="35"/>
      <c r="V257" s="35"/>
      <c r="W257" s="35"/>
      <c r="X257" s="35"/>
      <c r="Y257" s="35"/>
      <c r="Z257" s="35"/>
      <c r="AA257" s="35"/>
      <c r="AB257" s="35"/>
      <c r="AC257" s="35"/>
      <c r="AD257" s="35"/>
      <c r="AE257" s="35"/>
      <c r="AT257" s="14" t="s">
        <v>275</v>
      </c>
      <c r="AU257" s="14" t="s">
        <v>73</v>
      </c>
    </row>
    <row r="258" s="2" customFormat="1" ht="55.5" customHeight="1">
      <c r="A258" s="35"/>
      <c r="B258" s="36"/>
      <c r="C258" s="222" t="s">
        <v>551</v>
      </c>
      <c r="D258" s="222" t="s">
        <v>269</v>
      </c>
      <c r="E258" s="223" t="s">
        <v>621</v>
      </c>
      <c r="F258" s="224" t="s">
        <v>622</v>
      </c>
      <c r="G258" s="225" t="s">
        <v>272</v>
      </c>
      <c r="H258" s="226">
        <v>36</v>
      </c>
      <c r="I258" s="227"/>
      <c r="J258" s="228">
        <f>ROUND(I258*H258,2)</f>
        <v>0</v>
      </c>
      <c r="K258" s="224" t="s">
        <v>273</v>
      </c>
      <c r="L258" s="41"/>
      <c r="M258" s="229" t="s">
        <v>1</v>
      </c>
      <c r="N258" s="230" t="s">
        <v>38</v>
      </c>
      <c r="O258" s="88"/>
      <c r="P258" s="231">
        <f>O258*H258</f>
        <v>0</v>
      </c>
      <c r="Q258" s="231">
        <v>0</v>
      </c>
      <c r="R258" s="231">
        <f>Q258*H258</f>
        <v>0</v>
      </c>
      <c r="S258" s="231">
        <v>0</v>
      </c>
      <c r="T258" s="232">
        <f>S258*H258</f>
        <v>0</v>
      </c>
      <c r="U258" s="35"/>
      <c r="V258" s="35"/>
      <c r="W258" s="35"/>
      <c r="X258" s="35"/>
      <c r="Y258" s="35"/>
      <c r="Z258" s="35"/>
      <c r="AA258" s="35"/>
      <c r="AB258" s="35"/>
      <c r="AC258" s="35"/>
      <c r="AD258" s="35"/>
      <c r="AE258" s="35"/>
      <c r="AR258" s="233" t="s">
        <v>274</v>
      </c>
      <c r="AT258" s="233" t="s">
        <v>269</v>
      </c>
      <c r="AU258" s="233" t="s">
        <v>73</v>
      </c>
      <c r="AY258" s="14" t="s">
        <v>266</v>
      </c>
      <c r="BE258" s="234">
        <f>IF(N258="základní",J258,0)</f>
        <v>0</v>
      </c>
      <c r="BF258" s="234">
        <f>IF(N258="snížená",J258,0)</f>
        <v>0</v>
      </c>
      <c r="BG258" s="234">
        <f>IF(N258="zákl. přenesená",J258,0)</f>
        <v>0</v>
      </c>
      <c r="BH258" s="234">
        <f>IF(N258="sníž. přenesená",J258,0)</f>
        <v>0</v>
      </c>
      <c r="BI258" s="234">
        <f>IF(N258="nulová",J258,0)</f>
        <v>0</v>
      </c>
      <c r="BJ258" s="14" t="s">
        <v>81</v>
      </c>
      <c r="BK258" s="234">
        <f>ROUND(I258*H258,2)</f>
        <v>0</v>
      </c>
      <c r="BL258" s="14" t="s">
        <v>274</v>
      </c>
      <c r="BM258" s="233" t="s">
        <v>549</v>
      </c>
    </row>
    <row r="259" s="2" customFormat="1" ht="90" customHeight="1">
      <c r="A259" s="35"/>
      <c r="B259" s="36"/>
      <c r="C259" s="222" t="s">
        <v>405</v>
      </c>
      <c r="D259" s="222" t="s">
        <v>269</v>
      </c>
      <c r="E259" s="223" t="s">
        <v>625</v>
      </c>
      <c r="F259" s="224" t="s">
        <v>626</v>
      </c>
      <c r="G259" s="225" t="s">
        <v>272</v>
      </c>
      <c r="H259" s="226">
        <v>36</v>
      </c>
      <c r="I259" s="227"/>
      <c r="J259" s="228">
        <f>ROUND(I259*H259,2)</f>
        <v>0</v>
      </c>
      <c r="K259" s="224" t="s">
        <v>273</v>
      </c>
      <c r="L259" s="41"/>
      <c r="M259" s="229" t="s">
        <v>1</v>
      </c>
      <c r="N259" s="230" t="s">
        <v>38</v>
      </c>
      <c r="O259" s="88"/>
      <c r="P259" s="231">
        <f>O259*H259</f>
        <v>0</v>
      </c>
      <c r="Q259" s="231">
        <v>0</v>
      </c>
      <c r="R259" s="231">
        <f>Q259*H259</f>
        <v>0</v>
      </c>
      <c r="S259" s="231">
        <v>0</v>
      </c>
      <c r="T259" s="232">
        <f>S259*H259</f>
        <v>0</v>
      </c>
      <c r="U259" s="35"/>
      <c r="V259" s="35"/>
      <c r="W259" s="35"/>
      <c r="X259" s="35"/>
      <c r="Y259" s="35"/>
      <c r="Z259" s="35"/>
      <c r="AA259" s="35"/>
      <c r="AB259" s="35"/>
      <c r="AC259" s="35"/>
      <c r="AD259" s="35"/>
      <c r="AE259" s="35"/>
      <c r="AR259" s="233" t="s">
        <v>274</v>
      </c>
      <c r="AT259" s="233" t="s">
        <v>269</v>
      </c>
      <c r="AU259" s="233" t="s">
        <v>73</v>
      </c>
      <c r="AY259" s="14" t="s">
        <v>266</v>
      </c>
      <c r="BE259" s="234">
        <f>IF(N259="základní",J259,0)</f>
        <v>0</v>
      </c>
      <c r="BF259" s="234">
        <f>IF(N259="snížená",J259,0)</f>
        <v>0</v>
      </c>
      <c r="BG259" s="234">
        <f>IF(N259="zákl. přenesená",J259,0)</f>
        <v>0</v>
      </c>
      <c r="BH259" s="234">
        <f>IF(N259="sníž. přenesená",J259,0)</f>
        <v>0</v>
      </c>
      <c r="BI259" s="234">
        <f>IF(N259="nulová",J259,0)</f>
        <v>0</v>
      </c>
      <c r="BJ259" s="14" t="s">
        <v>81</v>
      </c>
      <c r="BK259" s="234">
        <f>ROUND(I259*H259,2)</f>
        <v>0</v>
      </c>
      <c r="BL259" s="14" t="s">
        <v>274</v>
      </c>
      <c r="BM259" s="233" t="s">
        <v>554</v>
      </c>
    </row>
    <row r="260" s="2" customFormat="1" ht="76.35" customHeight="1">
      <c r="A260" s="35"/>
      <c r="B260" s="36"/>
      <c r="C260" s="222" t="s">
        <v>560</v>
      </c>
      <c r="D260" s="222" t="s">
        <v>269</v>
      </c>
      <c r="E260" s="223" t="s">
        <v>639</v>
      </c>
      <c r="F260" s="224" t="s">
        <v>640</v>
      </c>
      <c r="G260" s="225" t="s">
        <v>641</v>
      </c>
      <c r="H260" s="226">
        <v>12</v>
      </c>
      <c r="I260" s="227"/>
      <c r="J260" s="228">
        <f>ROUND(I260*H260,2)</f>
        <v>0</v>
      </c>
      <c r="K260" s="224" t="s">
        <v>273</v>
      </c>
      <c r="L260" s="41"/>
      <c r="M260" s="229" t="s">
        <v>1</v>
      </c>
      <c r="N260" s="230" t="s">
        <v>38</v>
      </c>
      <c r="O260" s="88"/>
      <c r="P260" s="231">
        <f>O260*H260</f>
        <v>0</v>
      </c>
      <c r="Q260" s="231">
        <v>0</v>
      </c>
      <c r="R260" s="231">
        <f>Q260*H260</f>
        <v>0</v>
      </c>
      <c r="S260" s="231">
        <v>0</v>
      </c>
      <c r="T260" s="232">
        <f>S260*H260</f>
        <v>0</v>
      </c>
      <c r="U260" s="35"/>
      <c r="V260" s="35"/>
      <c r="W260" s="35"/>
      <c r="X260" s="35"/>
      <c r="Y260" s="35"/>
      <c r="Z260" s="35"/>
      <c r="AA260" s="35"/>
      <c r="AB260" s="35"/>
      <c r="AC260" s="35"/>
      <c r="AD260" s="35"/>
      <c r="AE260" s="35"/>
      <c r="AR260" s="233" t="s">
        <v>274</v>
      </c>
      <c r="AT260" s="233" t="s">
        <v>269</v>
      </c>
      <c r="AU260" s="233" t="s">
        <v>73</v>
      </c>
      <c r="AY260" s="14" t="s">
        <v>266</v>
      </c>
      <c r="BE260" s="234">
        <f>IF(N260="základní",J260,0)</f>
        <v>0</v>
      </c>
      <c r="BF260" s="234">
        <f>IF(N260="snížená",J260,0)</f>
        <v>0</v>
      </c>
      <c r="BG260" s="234">
        <f>IF(N260="zákl. přenesená",J260,0)</f>
        <v>0</v>
      </c>
      <c r="BH260" s="234">
        <f>IF(N260="sníž. přenesená",J260,0)</f>
        <v>0</v>
      </c>
      <c r="BI260" s="234">
        <f>IF(N260="nulová",J260,0)</f>
        <v>0</v>
      </c>
      <c r="BJ260" s="14" t="s">
        <v>81</v>
      </c>
      <c r="BK260" s="234">
        <f>ROUND(I260*H260,2)</f>
        <v>0</v>
      </c>
      <c r="BL260" s="14" t="s">
        <v>274</v>
      </c>
      <c r="BM260" s="233" t="s">
        <v>558</v>
      </c>
    </row>
    <row r="261" s="2" customFormat="1" ht="24.15" customHeight="1">
      <c r="A261" s="35"/>
      <c r="B261" s="36"/>
      <c r="C261" s="222" t="s">
        <v>410</v>
      </c>
      <c r="D261" s="222" t="s">
        <v>269</v>
      </c>
      <c r="E261" s="223" t="s">
        <v>643</v>
      </c>
      <c r="F261" s="224" t="s">
        <v>644</v>
      </c>
      <c r="G261" s="225" t="s">
        <v>641</v>
      </c>
      <c r="H261" s="226">
        <v>12</v>
      </c>
      <c r="I261" s="227"/>
      <c r="J261" s="228">
        <f>ROUND(I261*H261,2)</f>
        <v>0</v>
      </c>
      <c r="K261" s="224" t="s">
        <v>273</v>
      </c>
      <c r="L261" s="41"/>
      <c r="M261" s="229" t="s">
        <v>1</v>
      </c>
      <c r="N261" s="230" t="s">
        <v>38</v>
      </c>
      <c r="O261" s="88"/>
      <c r="P261" s="231">
        <f>O261*H261</f>
        <v>0</v>
      </c>
      <c r="Q261" s="231">
        <v>0</v>
      </c>
      <c r="R261" s="231">
        <f>Q261*H261</f>
        <v>0</v>
      </c>
      <c r="S261" s="231">
        <v>0</v>
      </c>
      <c r="T261" s="232">
        <f>S261*H261</f>
        <v>0</v>
      </c>
      <c r="U261" s="35"/>
      <c r="V261" s="35"/>
      <c r="W261" s="35"/>
      <c r="X261" s="35"/>
      <c r="Y261" s="35"/>
      <c r="Z261" s="35"/>
      <c r="AA261" s="35"/>
      <c r="AB261" s="35"/>
      <c r="AC261" s="35"/>
      <c r="AD261" s="35"/>
      <c r="AE261" s="35"/>
      <c r="AR261" s="233" t="s">
        <v>274</v>
      </c>
      <c r="AT261" s="233" t="s">
        <v>269</v>
      </c>
      <c r="AU261" s="233" t="s">
        <v>73</v>
      </c>
      <c r="AY261" s="14" t="s">
        <v>266</v>
      </c>
      <c r="BE261" s="234">
        <f>IF(N261="základní",J261,0)</f>
        <v>0</v>
      </c>
      <c r="BF261" s="234">
        <f>IF(N261="snížená",J261,0)</f>
        <v>0</v>
      </c>
      <c r="BG261" s="234">
        <f>IF(N261="zákl. přenesená",J261,0)</f>
        <v>0</v>
      </c>
      <c r="BH261" s="234">
        <f>IF(N261="sníž. přenesená",J261,0)</f>
        <v>0</v>
      </c>
      <c r="BI261" s="234">
        <f>IF(N261="nulová",J261,0)</f>
        <v>0</v>
      </c>
      <c r="BJ261" s="14" t="s">
        <v>81</v>
      </c>
      <c r="BK261" s="234">
        <f>ROUND(I261*H261,2)</f>
        <v>0</v>
      </c>
      <c r="BL261" s="14" t="s">
        <v>274</v>
      </c>
      <c r="BM261" s="233" t="s">
        <v>563</v>
      </c>
    </row>
    <row r="262" s="2" customFormat="1" ht="16.5" customHeight="1">
      <c r="A262" s="35"/>
      <c r="B262" s="36"/>
      <c r="C262" s="222" t="s">
        <v>567</v>
      </c>
      <c r="D262" s="222" t="s">
        <v>269</v>
      </c>
      <c r="E262" s="223" t="s">
        <v>647</v>
      </c>
      <c r="F262" s="224" t="s">
        <v>648</v>
      </c>
      <c r="G262" s="225" t="s">
        <v>641</v>
      </c>
      <c r="H262" s="226">
        <v>12</v>
      </c>
      <c r="I262" s="227"/>
      <c r="J262" s="228">
        <f>ROUND(I262*H262,2)</f>
        <v>0</v>
      </c>
      <c r="K262" s="224" t="s">
        <v>273</v>
      </c>
      <c r="L262" s="41"/>
      <c r="M262" s="229" t="s">
        <v>1</v>
      </c>
      <c r="N262" s="230" t="s">
        <v>38</v>
      </c>
      <c r="O262" s="88"/>
      <c r="P262" s="231">
        <f>O262*H262</f>
        <v>0</v>
      </c>
      <c r="Q262" s="231">
        <v>0</v>
      </c>
      <c r="R262" s="231">
        <f>Q262*H262</f>
        <v>0</v>
      </c>
      <c r="S262" s="231">
        <v>0</v>
      </c>
      <c r="T262" s="232">
        <f>S262*H262</f>
        <v>0</v>
      </c>
      <c r="U262" s="35"/>
      <c r="V262" s="35"/>
      <c r="W262" s="35"/>
      <c r="X262" s="35"/>
      <c r="Y262" s="35"/>
      <c r="Z262" s="35"/>
      <c r="AA262" s="35"/>
      <c r="AB262" s="35"/>
      <c r="AC262" s="35"/>
      <c r="AD262" s="35"/>
      <c r="AE262" s="35"/>
      <c r="AR262" s="233" t="s">
        <v>274</v>
      </c>
      <c r="AT262" s="233" t="s">
        <v>269</v>
      </c>
      <c r="AU262" s="233" t="s">
        <v>73</v>
      </c>
      <c r="AY262" s="14" t="s">
        <v>266</v>
      </c>
      <c r="BE262" s="234">
        <f>IF(N262="základní",J262,0)</f>
        <v>0</v>
      </c>
      <c r="BF262" s="234">
        <f>IF(N262="snížená",J262,0)</f>
        <v>0</v>
      </c>
      <c r="BG262" s="234">
        <f>IF(N262="zákl. přenesená",J262,0)</f>
        <v>0</v>
      </c>
      <c r="BH262" s="234">
        <f>IF(N262="sníž. přenesená",J262,0)</f>
        <v>0</v>
      </c>
      <c r="BI262" s="234">
        <f>IF(N262="nulová",J262,0)</f>
        <v>0</v>
      </c>
      <c r="BJ262" s="14" t="s">
        <v>81</v>
      </c>
      <c r="BK262" s="234">
        <f>ROUND(I262*H262,2)</f>
        <v>0</v>
      </c>
      <c r="BL262" s="14" t="s">
        <v>274</v>
      </c>
      <c r="BM262" s="233" t="s">
        <v>566</v>
      </c>
    </row>
    <row r="263" s="2" customFormat="1" ht="16.5" customHeight="1">
      <c r="A263" s="35"/>
      <c r="B263" s="36"/>
      <c r="C263" s="222" t="s">
        <v>415</v>
      </c>
      <c r="D263" s="222" t="s">
        <v>269</v>
      </c>
      <c r="E263" s="223" t="s">
        <v>650</v>
      </c>
      <c r="F263" s="224" t="s">
        <v>651</v>
      </c>
      <c r="G263" s="225" t="s">
        <v>641</v>
      </c>
      <c r="H263" s="226">
        <v>12</v>
      </c>
      <c r="I263" s="227"/>
      <c r="J263" s="228">
        <f>ROUND(I263*H263,2)</f>
        <v>0</v>
      </c>
      <c r="K263" s="224" t="s">
        <v>273</v>
      </c>
      <c r="L263" s="41"/>
      <c r="M263" s="229" t="s">
        <v>1</v>
      </c>
      <c r="N263" s="230" t="s">
        <v>38</v>
      </c>
      <c r="O263" s="88"/>
      <c r="P263" s="231">
        <f>O263*H263</f>
        <v>0</v>
      </c>
      <c r="Q263" s="231">
        <v>0</v>
      </c>
      <c r="R263" s="231">
        <f>Q263*H263</f>
        <v>0</v>
      </c>
      <c r="S263" s="231">
        <v>0</v>
      </c>
      <c r="T263" s="232">
        <f>S263*H263</f>
        <v>0</v>
      </c>
      <c r="U263" s="35"/>
      <c r="V263" s="35"/>
      <c r="W263" s="35"/>
      <c r="X263" s="35"/>
      <c r="Y263" s="35"/>
      <c r="Z263" s="35"/>
      <c r="AA263" s="35"/>
      <c r="AB263" s="35"/>
      <c r="AC263" s="35"/>
      <c r="AD263" s="35"/>
      <c r="AE263" s="35"/>
      <c r="AR263" s="233" t="s">
        <v>274</v>
      </c>
      <c r="AT263" s="233" t="s">
        <v>269</v>
      </c>
      <c r="AU263" s="233" t="s">
        <v>73</v>
      </c>
      <c r="AY263" s="14" t="s">
        <v>266</v>
      </c>
      <c r="BE263" s="234">
        <f>IF(N263="základní",J263,0)</f>
        <v>0</v>
      </c>
      <c r="BF263" s="234">
        <f>IF(N263="snížená",J263,0)</f>
        <v>0</v>
      </c>
      <c r="BG263" s="234">
        <f>IF(N263="zákl. přenesená",J263,0)</f>
        <v>0</v>
      </c>
      <c r="BH263" s="234">
        <f>IF(N263="sníž. přenesená",J263,0)</f>
        <v>0</v>
      </c>
      <c r="BI263" s="234">
        <f>IF(N263="nulová",J263,0)</f>
        <v>0</v>
      </c>
      <c r="BJ263" s="14" t="s">
        <v>81</v>
      </c>
      <c r="BK263" s="234">
        <f>ROUND(I263*H263,2)</f>
        <v>0</v>
      </c>
      <c r="BL263" s="14" t="s">
        <v>274</v>
      </c>
      <c r="BM263" s="233" t="s">
        <v>570</v>
      </c>
    </row>
    <row r="264" s="2" customFormat="1" ht="16.5" customHeight="1">
      <c r="A264" s="35"/>
      <c r="B264" s="36"/>
      <c r="C264" s="222" t="s">
        <v>576</v>
      </c>
      <c r="D264" s="222" t="s">
        <v>269</v>
      </c>
      <c r="E264" s="223" t="s">
        <v>654</v>
      </c>
      <c r="F264" s="224" t="s">
        <v>655</v>
      </c>
      <c r="G264" s="225" t="s">
        <v>641</v>
      </c>
      <c r="H264" s="226">
        <v>12</v>
      </c>
      <c r="I264" s="227"/>
      <c r="J264" s="228">
        <f>ROUND(I264*H264,2)</f>
        <v>0</v>
      </c>
      <c r="K264" s="224" t="s">
        <v>273</v>
      </c>
      <c r="L264" s="41"/>
      <c r="M264" s="229" t="s">
        <v>1</v>
      </c>
      <c r="N264" s="230" t="s">
        <v>38</v>
      </c>
      <c r="O264" s="88"/>
      <c r="P264" s="231">
        <f>O264*H264</f>
        <v>0</v>
      </c>
      <c r="Q264" s="231">
        <v>0</v>
      </c>
      <c r="R264" s="231">
        <f>Q264*H264</f>
        <v>0</v>
      </c>
      <c r="S264" s="231">
        <v>0</v>
      </c>
      <c r="T264" s="232">
        <f>S264*H264</f>
        <v>0</v>
      </c>
      <c r="U264" s="35"/>
      <c r="V264" s="35"/>
      <c r="W264" s="35"/>
      <c r="X264" s="35"/>
      <c r="Y264" s="35"/>
      <c r="Z264" s="35"/>
      <c r="AA264" s="35"/>
      <c r="AB264" s="35"/>
      <c r="AC264" s="35"/>
      <c r="AD264" s="35"/>
      <c r="AE264" s="35"/>
      <c r="AR264" s="233" t="s">
        <v>274</v>
      </c>
      <c r="AT264" s="233" t="s">
        <v>269</v>
      </c>
      <c r="AU264" s="233" t="s">
        <v>73</v>
      </c>
      <c r="AY264" s="14" t="s">
        <v>266</v>
      </c>
      <c r="BE264" s="234">
        <f>IF(N264="základní",J264,0)</f>
        <v>0</v>
      </c>
      <c r="BF264" s="234">
        <f>IF(N264="snížená",J264,0)</f>
        <v>0</v>
      </c>
      <c r="BG264" s="234">
        <f>IF(N264="zákl. přenesená",J264,0)</f>
        <v>0</v>
      </c>
      <c r="BH264" s="234">
        <f>IF(N264="sníž. přenesená",J264,0)</f>
        <v>0</v>
      </c>
      <c r="BI264" s="234">
        <f>IF(N264="nulová",J264,0)</f>
        <v>0</v>
      </c>
      <c r="BJ264" s="14" t="s">
        <v>81</v>
      </c>
      <c r="BK264" s="234">
        <f>ROUND(I264*H264,2)</f>
        <v>0</v>
      </c>
      <c r="BL264" s="14" t="s">
        <v>274</v>
      </c>
      <c r="BM264" s="233" t="s">
        <v>574</v>
      </c>
    </row>
    <row r="265" s="2" customFormat="1" ht="16.5" customHeight="1">
      <c r="A265" s="35"/>
      <c r="B265" s="36"/>
      <c r="C265" s="222" t="s">
        <v>419</v>
      </c>
      <c r="D265" s="222" t="s">
        <v>269</v>
      </c>
      <c r="E265" s="223" t="s">
        <v>657</v>
      </c>
      <c r="F265" s="224" t="s">
        <v>658</v>
      </c>
      <c r="G265" s="225" t="s">
        <v>641</v>
      </c>
      <c r="H265" s="226">
        <v>12</v>
      </c>
      <c r="I265" s="227"/>
      <c r="J265" s="228">
        <f>ROUND(I265*H265,2)</f>
        <v>0</v>
      </c>
      <c r="K265" s="224" t="s">
        <v>273</v>
      </c>
      <c r="L265" s="41"/>
      <c r="M265" s="229" t="s">
        <v>1</v>
      </c>
      <c r="N265" s="230" t="s">
        <v>38</v>
      </c>
      <c r="O265" s="88"/>
      <c r="P265" s="231">
        <f>O265*H265</f>
        <v>0</v>
      </c>
      <c r="Q265" s="231">
        <v>0</v>
      </c>
      <c r="R265" s="231">
        <f>Q265*H265</f>
        <v>0</v>
      </c>
      <c r="S265" s="231">
        <v>0</v>
      </c>
      <c r="T265" s="232">
        <f>S265*H265</f>
        <v>0</v>
      </c>
      <c r="U265" s="35"/>
      <c r="V265" s="35"/>
      <c r="W265" s="35"/>
      <c r="X265" s="35"/>
      <c r="Y265" s="35"/>
      <c r="Z265" s="35"/>
      <c r="AA265" s="35"/>
      <c r="AB265" s="35"/>
      <c r="AC265" s="35"/>
      <c r="AD265" s="35"/>
      <c r="AE265" s="35"/>
      <c r="AR265" s="233" t="s">
        <v>274</v>
      </c>
      <c r="AT265" s="233" t="s">
        <v>269</v>
      </c>
      <c r="AU265" s="233" t="s">
        <v>73</v>
      </c>
      <c r="AY265" s="14" t="s">
        <v>266</v>
      </c>
      <c r="BE265" s="234">
        <f>IF(N265="základní",J265,0)</f>
        <v>0</v>
      </c>
      <c r="BF265" s="234">
        <f>IF(N265="snížená",J265,0)</f>
        <v>0</v>
      </c>
      <c r="BG265" s="234">
        <f>IF(N265="zákl. přenesená",J265,0)</f>
        <v>0</v>
      </c>
      <c r="BH265" s="234">
        <f>IF(N265="sníž. přenesená",J265,0)</f>
        <v>0</v>
      </c>
      <c r="BI265" s="234">
        <f>IF(N265="nulová",J265,0)</f>
        <v>0</v>
      </c>
      <c r="BJ265" s="14" t="s">
        <v>81</v>
      </c>
      <c r="BK265" s="234">
        <f>ROUND(I265*H265,2)</f>
        <v>0</v>
      </c>
      <c r="BL265" s="14" t="s">
        <v>274</v>
      </c>
      <c r="BM265" s="233" t="s">
        <v>577</v>
      </c>
    </row>
    <row r="266" s="2" customFormat="1" ht="21.75" customHeight="1">
      <c r="A266" s="35"/>
      <c r="B266" s="36"/>
      <c r="C266" s="222" t="s">
        <v>581</v>
      </c>
      <c r="D266" s="222" t="s">
        <v>269</v>
      </c>
      <c r="E266" s="223" t="s">
        <v>661</v>
      </c>
      <c r="F266" s="224" t="s">
        <v>662</v>
      </c>
      <c r="G266" s="225" t="s">
        <v>641</v>
      </c>
      <c r="H266" s="226">
        <v>12</v>
      </c>
      <c r="I266" s="227"/>
      <c r="J266" s="228">
        <f>ROUND(I266*H266,2)</f>
        <v>0</v>
      </c>
      <c r="K266" s="224" t="s">
        <v>273</v>
      </c>
      <c r="L266" s="41"/>
      <c r="M266" s="229" t="s">
        <v>1</v>
      </c>
      <c r="N266" s="230" t="s">
        <v>38</v>
      </c>
      <c r="O266" s="88"/>
      <c r="P266" s="231">
        <f>O266*H266</f>
        <v>0</v>
      </c>
      <c r="Q266" s="231">
        <v>0</v>
      </c>
      <c r="R266" s="231">
        <f>Q266*H266</f>
        <v>0</v>
      </c>
      <c r="S266" s="231">
        <v>0</v>
      </c>
      <c r="T266" s="232">
        <f>S266*H266</f>
        <v>0</v>
      </c>
      <c r="U266" s="35"/>
      <c r="V266" s="35"/>
      <c r="W266" s="35"/>
      <c r="X266" s="35"/>
      <c r="Y266" s="35"/>
      <c r="Z266" s="35"/>
      <c r="AA266" s="35"/>
      <c r="AB266" s="35"/>
      <c r="AC266" s="35"/>
      <c r="AD266" s="35"/>
      <c r="AE266" s="35"/>
      <c r="AR266" s="233" t="s">
        <v>274</v>
      </c>
      <c r="AT266" s="233" t="s">
        <v>269</v>
      </c>
      <c r="AU266" s="233" t="s">
        <v>73</v>
      </c>
      <c r="AY266" s="14" t="s">
        <v>266</v>
      </c>
      <c r="BE266" s="234">
        <f>IF(N266="základní",J266,0)</f>
        <v>0</v>
      </c>
      <c r="BF266" s="234">
        <f>IF(N266="snížená",J266,0)</f>
        <v>0</v>
      </c>
      <c r="BG266" s="234">
        <f>IF(N266="zákl. přenesená",J266,0)</f>
        <v>0</v>
      </c>
      <c r="BH266" s="234">
        <f>IF(N266="sníž. přenesená",J266,0)</f>
        <v>0</v>
      </c>
      <c r="BI266" s="234">
        <f>IF(N266="nulová",J266,0)</f>
        <v>0</v>
      </c>
      <c r="BJ266" s="14" t="s">
        <v>81</v>
      </c>
      <c r="BK266" s="234">
        <f>ROUND(I266*H266,2)</f>
        <v>0</v>
      </c>
      <c r="BL266" s="14" t="s">
        <v>274</v>
      </c>
      <c r="BM266" s="233" t="s">
        <v>579</v>
      </c>
    </row>
    <row r="267" s="2" customFormat="1" ht="21.75" customHeight="1">
      <c r="A267" s="35"/>
      <c r="B267" s="36"/>
      <c r="C267" s="222" t="s">
        <v>424</v>
      </c>
      <c r="D267" s="222" t="s">
        <v>269</v>
      </c>
      <c r="E267" s="223" t="s">
        <v>664</v>
      </c>
      <c r="F267" s="224" t="s">
        <v>665</v>
      </c>
      <c r="G267" s="225" t="s">
        <v>641</v>
      </c>
      <c r="H267" s="226">
        <v>12</v>
      </c>
      <c r="I267" s="227"/>
      <c r="J267" s="228">
        <f>ROUND(I267*H267,2)</f>
        <v>0</v>
      </c>
      <c r="K267" s="224" t="s">
        <v>273</v>
      </c>
      <c r="L267" s="41"/>
      <c r="M267" s="229" t="s">
        <v>1</v>
      </c>
      <c r="N267" s="230" t="s">
        <v>38</v>
      </c>
      <c r="O267" s="88"/>
      <c r="P267" s="231">
        <f>O267*H267</f>
        <v>0</v>
      </c>
      <c r="Q267" s="231">
        <v>0</v>
      </c>
      <c r="R267" s="231">
        <f>Q267*H267</f>
        <v>0</v>
      </c>
      <c r="S267" s="231">
        <v>0</v>
      </c>
      <c r="T267" s="232">
        <f>S267*H267</f>
        <v>0</v>
      </c>
      <c r="U267" s="35"/>
      <c r="V267" s="35"/>
      <c r="W267" s="35"/>
      <c r="X267" s="35"/>
      <c r="Y267" s="35"/>
      <c r="Z267" s="35"/>
      <c r="AA267" s="35"/>
      <c r="AB267" s="35"/>
      <c r="AC267" s="35"/>
      <c r="AD267" s="35"/>
      <c r="AE267" s="35"/>
      <c r="AR267" s="233" t="s">
        <v>274</v>
      </c>
      <c r="AT267" s="233" t="s">
        <v>269</v>
      </c>
      <c r="AU267" s="233" t="s">
        <v>73</v>
      </c>
      <c r="AY267" s="14" t="s">
        <v>266</v>
      </c>
      <c r="BE267" s="234">
        <f>IF(N267="základní",J267,0)</f>
        <v>0</v>
      </c>
      <c r="BF267" s="234">
        <f>IF(N267="snížená",J267,0)</f>
        <v>0</v>
      </c>
      <c r="BG267" s="234">
        <f>IF(N267="zákl. přenesená",J267,0)</f>
        <v>0</v>
      </c>
      <c r="BH267" s="234">
        <f>IF(N267="sníž. přenesená",J267,0)</f>
        <v>0</v>
      </c>
      <c r="BI267" s="234">
        <f>IF(N267="nulová",J267,0)</f>
        <v>0</v>
      </c>
      <c r="BJ267" s="14" t="s">
        <v>81</v>
      </c>
      <c r="BK267" s="234">
        <f>ROUND(I267*H267,2)</f>
        <v>0</v>
      </c>
      <c r="BL267" s="14" t="s">
        <v>274</v>
      </c>
      <c r="BM267" s="233" t="s">
        <v>584</v>
      </c>
    </row>
    <row r="268" s="2" customFormat="1" ht="16.5" customHeight="1">
      <c r="A268" s="35"/>
      <c r="B268" s="36"/>
      <c r="C268" s="222" t="s">
        <v>590</v>
      </c>
      <c r="D268" s="222" t="s">
        <v>269</v>
      </c>
      <c r="E268" s="223" t="s">
        <v>668</v>
      </c>
      <c r="F268" s="224" t="s">
        <v>669</v>
      </c>
      <c r="G268" s="225" t="s">
        <v>272</v>
      </c>
      <c r="H268" s="226">
        <v>12</v>
      </c>
      <c r="I268" s="227"/>
      <c r="J268" s="228">
        <f>ROUND(I268*H268,2)</f>
        <v>0</v>
      </c>
      <c r="K268" s="224" t="s">
        <v>273</v>
      </c>
      <c r="L268" s="41"/>
      <c r="M268" s="229" t="s">
        <v>1</v>
      </c>
      <c r="N268" s="230" t="s">
        <v>38</v>
      </c>
      <c r="O268" s="88"/>
      <c r="P268" s="231">
        <f>O268*H268</f>
        <v>0</v>
      </c>
      <c r="Q268" s="231">
        <v>0</v>
      </c>
      <c r="R268" s="231">
        <f>Q268*H268</f>
        <v>0</v>
      </c>
      <c r="S268" s="231">
        <v>0</v>
      </c>
      <c r="T268" s="232">
        <f>S268*H268</f>
        <v>0</v>
      </c>
      <c r="U268" s="35"/>
      <c r="V268" s="35"/>
      <c r="W268" s="35"/>
      <c r="X268" s="35"/>
      <c r="Y268" s="35"/>
      <c r="Z268" s="35"/>
      <c r="AA268" s="35"/>
      <c r="AB268" s="35"/>
      <c r="AC268" s="35"/>
      <c r="AD268" s="35"/>
      <c r="AE268" s="35"/>
      <c r="AR268" s="233" t="s">
        <v>274</v>
      </c>
      <c r="AT268" s="233" t="s">
        <v>269</v>
      </c>
      <c r="AU268" s="233" t="s">
        <v>73</v>
      </c>
      <c r="AY268" s="14" t="s">
        <v>266</v>
      </c>
      <c r="BE268" s="234">
        <f>IF(N268="základní",J268,0)</f>
        <v>0</v>
      </c>
      <c r="BF268" s="234">
        <f>IF(N268="snížená",J268,0)</f>
        <v>0</v>
      </c>
      <c r="BG268" s="234">
        <f>IF(N268="zákl. přenesená",J268,0)</f>
        <v>0</v>
      </c>
      <c r="BH268" s="234">
        <f>IF(N268="sníž. přenesená",J268,0)</f>
        <v>0</v>
      </c>
      <c r="BI268" s="234">
        <f>IF(N268="nulová",J268,0)</f>
        <v>0</v>
      </c>
      <c r="BJ268" s="14" t="s">
        <v>81</v>
      </c>
      <c r="BK268" s="234">
        <f>ROUND(I268*H268,2)</f>
        <v>0</v>
      </c>
      <c r="BL268" s="14" t="s">
        <v>274</v>
      </c>
      <c r="BM268" s="233" t="s">
        <v>588</v>
      </c>
    </row>
    <row r="269" s="2" customFormat="1" ht="16.5" customHeight="1">
      <c r="A269" s="35"/>
      <c r="B269" s="36"/>
      <c r="C269" s="222" t="s">
        <v>426</v>
      </c>
      <c r="D269" s="222" t="s">
        <v>269</v>
      </c>
      <c r="E269" s="223" t="s">
        <v>671</v>
      </c>
      <c r="F269" s="224" t="s">
        <v>672</v>
      </c>
      <c r="G269" s="225" t="s">
        <v>272</v>
      </c>
      <c r="H269" s="226">
        <v>12</v>
      </c>
      <c r="I269" s="227"/>
      <c r="J269" s="228">
        <f>ROUND(I269*H269,2)</f>
        <v>0</v>
      </c>
      <c r="K269" s="224" t="s">
        <v>273</v>
      </c>
      <c r="L269" s="41"/>
      <c r="M269" s="229" t="s">
        <v>1</v>
      </c>
      <c r="N269" s="230" t="s">
        <v>38</v>
      </c>
      <c r="O269" s="88"/>
      <c r="P269" s="231">
        <f>O269*H269</f>
        <v>0</v>
      </c>
      <c r="Q269" s="231">
        <v>0</v>
      </c>
      <c r="R269" s="231">
        <f>Q269*H269</f>
        <v>0</v>
      </c>
      <c r="S269" s="231">
        <v>0</v>
      </c>
      <c r="T269" s="232">
        <f>S269*H269</f>
        <v>0</v>
      </c>
      <c r="U269" s="35"/>
      <c r="V269" s="35"/>
      <c r="W269" s="35"/>
      <c r="X269" s="35"/>
      <c r="Y269" s="35"/>
      <c r="Z269" s="35"/>
      <c r="AA269" s="35"/>
      <c r="AB269" s="35"/>
      <c r="AC269" s="35"/>
      <c r="AD269" s="35"/>
      <c r="AE269" s="35"/>
      <c r="AR269" s="233" t="s">
        <v>274</v>
      </c>
      <c r="AT269" s="233" t="s">
        <v>269</v>
      </c>
      <c r="AU269" s="233" t="s">
        <v>73</v>
      </c>
      <c r="AY269" s="14" t="s">
        <v>266</v>
      </c>
      <c r="BE269" s="234">
        <f>IF(N269="základní",J269,0)</f>
        <v>0</v>
      </c>
      <c r="BF269" s="234">
        <f>IF(N269="snížená",J269,0)</f>
        <v>0</v>
      </c>
      <c r="BG269" s="234">
        <f>IF(N269="zákl. přenesená",J269,0)</f>
        <v>0</v>
      </c>
      <c r="BH269" s="234">
        <f>IF(N269="sníž. přenesená",J269,0)</f>
        <v>0</v>
      </c>
      <c r="BI269" s="234">
        <f>IF(N269="nulová",J269,0)</f>
        <v>0</v>
      </c>
      <c r="BJ269" s="14" t="s">
        <v>81</v>
      </c>
      <c r="BK269" s="234">
        <f>ROUND(I269*H269,2)</f>
        <v>0</v>
      </c>
      <c r="BL269" s="14" t="s">
        <v>274</v>
      </c>
      <c r="BM269" s="233" t="s">
        <v>591</v>
      </c>
    </row>
    <row r="270" s="2" customFormat="1" ht="90" customHeight="1">
      <c r="A270" s="35"/>
      <c r="B270" s="36"/>
      <c r="C270" s="222" t="s">
        <v>595</v>
      </c>
      <c r="D270" s="222" t="s">
        <v>269</v>
      </c>
      <c r="E270" s="223" t="s">
        <v>675</v>
      </c>
      <c r="F270" s="224" t="s">
        <v>676</v>
      </c>
      <c r="G270" s="225" t="s">
        <v>272</v>
      </c>
      <c r="H270" s="226">
        <v>36</v>
      </c>
      <c r="I270" s="227"/>
      <c r="J270" s="228">
        <f>ROUND(I270*H270,2)</f>
        <v>0</v>
      </c>
      <c r="K270" s="224" t="s">
        <v>273</v>
      </c>
      <c r="L270" s="41"/>
      <c r="M270" s="229" t="s">
        <v>1</v>
      </c>
      <c r="N270" s="230" t="s">
        <v>38</v>
      </c>
      <c r="O270" s="88"/>
      <c r="P270" s="231">
        <f>O270*H270</f>
        <v>0</v>
      </c>
      <c r="Q270" s="231">
        <v>0</v>
      </c>
      <c r="R270" s="231">
        <f>Q270*H270</f>
        <v>0</v>
      </c>
      <c r="S270" s="231">
        <v>0</v>
      </c>
      <c r="T270" s="232">
        <f>S270*H270</f>
        <v>0</v>
      </c>
      <c r="U270" s="35"/>
      <c r="V270" s="35"/>
      <c r="W270" s="35"/>
      <c r="X270" s="35"/>
      <c r="Y270" s="35"/>
      <c r="Z270" s="35"/>
      <c r="AA270" s="35"/>
      <c r="AB270" s="35"/>
      <c r="AC270" s="35"/>
      <c r="AD270" s="35"/>
      <c r="AE270" s="35"/>
      <c r="AR270" s="233" t="s">
        <v>274</v>
      </c>
      <c r="AT270" s="233" t="s">
        <v>269</v>
      </c>
      <c r="AU270" s="233" t="s">
        <v>73</v>
      </c>
      <c r="AY270" s="14" t="s">
        <v>266</v>
      </c>
      <c r="BE270" s="234">
        <f>IF(N270="základní",J270,0)</f>
        <v>0</v>
      </c>
      <c r="BF270" s="234">
        <f>IF(N270="snížená",J270,0)</f>
        <v>0</v>
      </c>
      <c r="BG270" s="234">
        <f>IF(N270="zákl. přenesená",J270,0)</f>
        <v>0</v>
      </c>
      <c r="BH270" s="234">
        <f>IF(N270="sníž. přenesená",J270,0)</f>
        <v>0</v>
      </c>
      <c r="BI270" s="234">
        <f>IF(N270="nulová",J270,0)</f>
        <v>0</v>
      </c>
      <c r="BJ270" s="14" t="s">
        <v>81</v>
      </c>
      <c r="BK270" s="234">
        <f>ROUND(I270*H270,2)</f>
        <v>0</v>
      </c>
      <c r="BL270" s="14" t="s">
        <v>274</v>
      </c>
      <c r="BM270" s="233" t="s">
        <v>593</v>
      </c>
    </row>
    <row r="271" s="2" customFormat="1" ht="134.25" customHeight="1">
      <c r="A271" s="35"/>
      <c r="B271" s="36"/>
      <c r="C271" s="222" t="s">
        <v>429</v>
      </c>
      <c r="D271" s="222" t="s">
        <v>269</v>
      </c>
      <c r="E271" s="223" t="s">
        <v>685</v>
      </c>
      <c r="F271" s="224" t="s">
        <v>686</v>
      </c>
      <c r="G271" s="225" t="s">
        <v>272</v>
      </c>
      <c r="H271" s="226">
        <v>12</v>
      </c>
      <c r="I271" s="227"/>
      <c r="J271" s="228">
        <f>ROUND(I271*H271,2)</f>
        <v>0</v>
      </c>
      <c r="K271" s="224" t="s">
        <v>273</v>
      </c>
      <c r="L271" s="41"/>
      <c r="M271" s="229" t="s">
        <v>1</v>
      </c>
      <c r="N271" s="230" t="s">
        <v>38</v>
      </c>
      <c r="O271" s="88"/>
      <c r="P271" s="231">
        <f>O271*H271</f>
        <v>0</v>
      </c>
      <c r="Q271" s="231">
        <v>0</v>
      </c>
      <c r="R271" s="231">
        <f>Q271*H271</f>
        <v>0</v>
      </c>
      <c r="S271" s="231">
        <v>0</v>
      </c>
      <c r="T271" s="232">
        <f>S271*H271</f>
        <v>0</v>
      </c>
      <c r="U271" s="35"/>
      <c r="V271" s="35"/>
      <c r="W271" s="35"/>
      <c r="X271" s="35"/>
      <c r="Y271" s="35"/>
      <c r="Z271" s="35"/>
      <c r="AA271" s="35"/>
      <c r="AB271" s="35"/>
      <c r="AC271" s="35"/>
      <c r="AD271" s="35"/>
      <c r="AE271" s="35"/>
      <c r="AR271" s="233" t="s">
        <v>274</v>
      </c>
      <c r="AT271" s="233" t="s">
        <v>269</v>
      </c>
      <c r="AU271" s="233" t="s">
        <v>73</v>
      </c>
      <c r="AY271" s="14" t="s">
        <v>266</v>
      </c>
      <c r="BE271" s="234">
        <f>IF(N271="základní",J271,0)</f>
        <v>0</v>
      </c>
      <c r="BF271" s="234">
        <f>IF(N271="snížená",J271,0)</f>
        <v>0</v>
      </c>
      <c r="BG271" s="234">
        <f>IF(N271="zákl. přenesená",J271,0)</f>
        <v>0</v>
      </c>
      <c r="BH271" s="234">
        <f>IF(N271="sníž. přenesená",J271,0)</f>
        <v>0</v>
      </c>
      <c r="BI271" s="234">
        <f>IF(N271="nulová",J271,0)</f>
        <v>0</v>
      </c>
      <c r="BJ271" s="14" t="s">
        <v>81</v>
      </c>
      <c r="BK271" s="234">
        <f>ROUND(I271*H271,2)</f>
        <v>0</v>
      </c>
      <c r="BL271" s="14" t="s">
        <v>274</v>
      </c>
      <c r="BM271" s="233" t="s">
        <v>596</v>
      </c>
    </row>
    <row r="272" s="2" customFormat="1" ht="62.7" customHeight="1">
      <c r="A272" s="35"/>
      <c r="B272" s="36"/>
      <c r="C272" s="222" t="s">
        <v>602</v>
      </c>
      <c r="D272" s="222" t="s">
        <v>269</v>
      </c>
      <c r="E272" s="223" t="s">
        <v>696</v>
      </c>
      <c r="F272" s="224" t="s">
        <v>697</v>
      </c>
      <c r="G272" s="225" t="s">
        <v>272</v>
      </c>
      <c r="H272" s="226">
        <v>12</v>
      </c>
      <c r="I272" s="227"/>
      <c r="J272" s="228">
        <f>ROUND(I272*H272,2)</f>
        <v>0</v>
      </c>
      <c r="K272" s="224" t="s">
        <v>273</v>
      </c>
      <c r="L272" s="41"/>
      <c r="M272" s="229" t="s">
        <v>1</v>
      </c>
      <c r="N272" s="230" t="s">
        <v>38</v>
      </c>
      <c r="O272" s="88"/>
      <c r="P272" s="231">
        <f>O272*H272</f>
        <v>0</v>
      </c>
      <c r="Q272" s="231">
        <v>0</v>
      </c>
      <c r="R272" s="231">
        <f>Q272*H272</f>
        <v>0</v>
      </c>
      <c r="S272" s="231">
        <v>0</v>
      </c>
      <c r="T272" s="232">
        <f>S272*H272</f>
        <v>0</v>
      </c>
      <c r="U272" s="35"/>
      <c r="V272" s="35"/>
      <c r="W272" s="35"/>
      <c r="X272" s="35"/>
      <c r="Y272" s="35"/>
      <c r="Z272" s="35"/>
      <c r="AA272" s="35"/>
      <c r="AB272" s="35"/>
      <c r="AC272" s="35"/>
      <c r="AD272" s="35"/>
      <c r="AE272" s="35"/>
      <c r="AR272" s="233" t="s">
        <v>274</v>
      </c>
      <c r="AT272" s="233" t="s">
        <v>269</v>
      </c>
      <c r="AU272" s="233" t="s">
        <v>73</v>
      </c>
      <c r="AY272" s="14" t="s">
        <v>266</v>
      </c>
      <c r="BE272" s="234">
        <f>IF(N272="základní",J272,0)</f>
        <v>0</v>
      </c>
      <c r="BF272" s="234">
        <f>IF(N272="snížená",J272,0)</f>
        <v>0</v>
      </c>
      <c r="BG272" s="234">
        <f>IF(N272="zákl. přenesená",J272,0)</f>
        <v>0</v>
      </c>
      <c r="BH272" s="234">
        <f>IF(N272="sníž. přenesená",J272,0)</f>
        <v>0</v>
      </c>
      <c r="BI272" s="234">
        <f>IF(N272="nulová",J272,0)</f>
        <v>0</v>
      </c>
      <c r="BJ272" s="14" t="s">
        <v>81</v>
      </c>
      <c r="BK272" s="234">
        <f>ROUND(I272*H272,2)</f>
        <v>0</v>
      </c>
      <c r="BL272" s="14" t="s">
        <v>274</v>
      </c>
      <c r="BM272" s="233" t="s">
        <v>600</v>
      </c>
    </row>
    <row r="273" s="2" customFormat="1" ht="16.5" customHeight="1">
      <c r="A273" s="35"/>
      <c r="B273" s="36"/>
      <c r="C273" s="222" t="s">
        <v>431</v>
      </c>
      <c r="D273" s="222" t="s">
        <v>269</v>
      </c>
      <c r="E273" s="223" t="s">
        <v>699</v>
      </c>
      <c r="F273" s="224" t="s">
        <v>700</v>
      </c>
      <c r="G273" s="225" t="s">
        <v>272</v>
      </c>
      <c r="H273" s="226">
        <v>4</v>
      </c>
      <c r="I273" s="227"/>
      <c r="J273" s="228">
        <f>ROUND(I273*H273,2)</f>
        <v>0</v>
      </c>
      <c r="K273" s="224" t="s">
        <v>273</v>
      </c>
      <c r="L273" s="41"/>
      <c r="M273" s="229" t="s">
        <v>1</v>
      </c>
      <c r="N273" s="230" t="s">
        <v>38</v>
      </c>
      <c r="O273" s="88"/>
      <c r="P273" s="231">
        <f>O273*H273</f>
        <v>0</v>
      </c>
      <c r="Q273" s="231">
        <v>0</v>
      </c>
      <c r="R273" s="231">
        <f>Q273*H273</f>
        <v>0</v>
      </c>
      <c r="S273" s="231">
        <v>0</v>
      </c>
      <c r="T273" s="232">
        <f>S273*H273</f>
        <v>0</v>
      </c>
      <c r="U273" s="35"/>
      <c r="V273" s="35"/>
      <c r="W273" s="35"/>
      <c r="X273" s="35"/>
      <c r="Y273" s="35"/>
      <c r="Z273" s="35"/>
      <c r="AA273" s="35"/>
      <c r="AB273" s="35"/>
      <c r="AC273" s="35"/>
      <c r="AD273" s="35"/>
      <c r="AE273" s="35"/>
      <c r="AR273" s="233" t="s">
        <v>274</v>
      </c>
      <c r="AT273" s="233" t="s">
        <v>269</v>
      </c>
      <c r="AU273" s="233" t="s">
        <v>73</v>
      </c>
      <c r="AY273" s="14" t="s">
        <v>266</v>
      </c>
      <c r="BE273" s="234">
        <f>IF(N273="základní",J273,0)</f>
        <v>0</v>
      </c>
      <c r="BF273" s="234">
        <f>IF(N273="snížená",J273,0)</f>
        <v>0</v>
      </c>
      <c r="BG273" s="234">
        <f>IF(N273="zákl. přenesená",J273,0)</f>
        <v>0</v>
      </c>
      <c r="BH273" s="234">
        <f>IF(N273="sníž. přenesená",J273,0)</f>
        <v>0</v>
      </c>
      <c r="BI273" s="234">
        <f>IF(N273="nulová",J273,0)</f>
        <v>0</v>
      </c>
      <c r="BJ273" s="14" t="s">
        <v>81</v>
      </c>
      <c r="BK273" s="234">
        <f>ROUND(I273*H273,2)</f>
        <v>0</v>
      </c>
      <c r="BL273" s="14" t="s">
        <v>274</v>
      </c>
      <c r="BM273" s="233" t="s">
        <v>605</v>
      </c>
    </row>
    <row r="274" s="2" customFormat="1">
      <c r="A274" s="35"/>
      <c r="B274" s="36"/>
      <c r="C274" s="37"/>
      <c r="D274" s="235" t="s">
        <v>275</v>
      </c>
      <c r="E274" s="37"/>
      <c r="F274" s="236" t="s">
        <v>702</v>
      </c>
      <c r="G274" s="37"/>
      <c r="H274" s="37"/>
      <c r="I274" s="237"/>
      <c r="J274" s="37"/>
      <c r="K274" s="37"/>
      <c r="L274" s="41"/>
      <c r="M274" s="238"/>
      <c r="N274" s="239"/>
      <c r="O274" s="88"/>
      <c r="P274" s="88"/>
      <c r="Q274" s="88"/>
      <c r="R274" s="88"/>
      <c r="S274" s="88"/>
      <c r="T274" s="89"/>
      <c r="U274" s="35"/>
      <c r="V274" s="35"/>
      <c r="W274" s="35"/>
      <c r="X274" s="35"/>
      <c r="Y274" s="35"/>
      <c r="Z274" s="35"/>
      <c r="AA274" s="35"/>
      <c r="AB274" s="35"/>
      <c r="AC274" s="35"/>
      <c r="AD274" s="35"/>
      <c r="AE274" s="35"/>
      <c r="AT274" s="14" t="s">
        <v>275</v>
      </c>
      <c r="AU274" s="14" t="s">
        <v>73</v>
      </c>
    </row>
    <row r="275" s="2" customFormat="1" ht="62.7" customHeight="1">
      <c r="A275" s="35"/>
      <c r="B275" s="36"/>
      <c r="C275" s="222" t="s">
        <v>610</v>
      </c>
      <c r="D275" s="222" t="s">
        <v>269</v>
      </c>
      <c r="E275" s="223" t="s">
        <v>704</v>
      </c>
      <c r="F275" s="224" t="s">
        <v>705</v>
      </c>
      <c r="G275" s="225" t="s">
        <v>272</v>
      </c>
      <c r="H275" s="226">
        <v>4</v>
      </c>
      <c r="I275" s="227"/>
      <c r="J275" s="228">
        <f>ROUND(I275*H275,2)</f>
        <v>0</v>
      </c>
      <c r="K275" s="224" t="s">
        <v>273</v>
      </c>
      <c r="L275" s="41"/>
      <c r="M275" s="229" t="s">
        <v>1</v>
      </c>
      <c r="N275" s="230" t="s">
        <v>38</v>
      </c>
      <c r="O275" s="88"/>
      <c r="P275" s="231">
        <f>O275*H275</f>
        <v>0</v>
      </c>
      <c r="Q275" s="231">
        <v>0</v>
      </c>
      <c r="R275" s="231">
        <f>Q275*H275</f>
        <v>0</v>
      </c>
      <c r="S275" s="231">
        <v>0</v>
      </c>
      <c r="T275" s="232">
        <f>S275*H275</f>
        <v>0</v>
      </c>
      <c r="U275" s="35"/>
      <c r="V275" s="35"/>
      <c r="W275" s="35"/>
      <c r="X275" s="35"/>
      <c r="Y275" s="35"/>
      <c r="Z275" s="35"/>
      <c r="AA275" s="35"/>
      <c r="AB275" s="35"/>
      <c r="AC275" s="35"/>
      <c r="AD275" s="35"/>
      <c r="AE275" s="35"/>
      <c r="AR275" s="233" t="s">
        <v>274</v>
      </c>
      <c r="AT275" s="233" t="s">
        <v>269</v>
      </c>
      <c r="AU275" s="233" t="s">
        <v>73</v>
      </c>
      <c r="AY275" s="14" t="s">
        <v>266</v>
      </c>
      <c r="BE275" s="234">
        <f>IF(N275="základní",J275,0)</f>
        <v>0</v>
      </c>
      <c r="BF275" s="234">
        <f>IF(N275="snížená",J275,0)</f>
        <v>0</v>
      </c>
      <c r="BG275" s="234">
        <f>IF(N275="zákl. přenesená",J275,0)</f>
        <v>0</v>
      </c>
      <c r="BH275" s="234">
        <f>IF(N275="sníž. přenesená",J275,0)</f>
        <v>0</v>
      </c>
      <c r="BI275" s="234">
        <f>IF(N275="nulová",J275,0)</f>
        <v>0</v>
      </c>
      <c r="BJ275" s="14" t="s">
        <v>81</v>
      </c>
      <c r="BK275" s="234">
        <f>ROUND(I275*H275,2)</f>
        <v>0</v>
      </c>
      <c r="BL275" s="14" t="s">
        <v>274</v>
      </c>
      <c r="BM275" s="233" t="s">
        <v>608</v>
      </c>
    </row>
    <row r="276" s="2" customFormat="1">
      <c r="A276" s="35"/>
      <c r="B276" s="36"/>
      <c r="C276" s="37"/>
      <c r="D276" s="235" t="s">
        <v>275</v>
      </c>
      <c r="E276" s="37"/>
      <c r="F276" s="236" t="s">
        <v>702</v>
      </c>
      <c r="G276" s="37"/>
      <c r="H276" s="37"/>
      <c r="I276" s="237"/>
      <c r="J276" s="37"/>
      <c r="K276" s="37"/>
      <c r="L276" s="41"/>
      <c r="M276" s="238"/>
      <c r="N276" s="239"/>
      <c r="O276" s="88"/>
      <c r="P276" s="88"/>
      <c r="Q276" s="88"/>
      <c r="R276" s="88"/>
      <c r="S276" s="88"/>
      <c r="T276" s="89"/>
      <c r="U276" s="35"/>
      <c r="V276" s="35"/>
      <c r="W276" s="35"/>
      <c r="X276" s="35"/>
      <c r="Y276" s="35"/>
      <c r="Z276" s="35"/>
      <c r="AA276" s="35"/>
      <c r="AB276" s="35"/>
      <c r="AC276" s="35"/>
      <c r="AD276" s="35"/>
      <c r="AE276" s="35"/>
      <c r="AT276" s="14" t="s">
        <v>275</v>
      </c>
      <c r="AU276" s="14" t="s">
        <v>73</v>
      </c>
    </row>
    <row r="277" s="2" customFormat="1" ht="16.5" customHeight="1">
      <c r="A277" s="35"/>
      <c r="B277" s="36"/>
      <c r="C277" s="222" t="s">
        <v>434</v>
      </c>
      <c r="D277" s="222" t="s">
        <v>269</v>
      </c>
      <c r="E277" s="223" t="s">
        <v>707</v>
      </c>
      <c r="F277" s="224" t="s">
        <v>708</v>
      </c>
      <c r="G277" s="225" t="s">
        <v>272</v>
      </c>
      <c r="H277" s="226">
        <v>12</v>
      </c>
      <c r="I277" s="227"/>
      <c r="J277" s="228">
        <f>ROUND(I277*H277,2)</f>
        <v>0</v>
      </c>
      <c r="K277" s="224" t="s">
        <v>273</v>
      </c>
      <c r="L277" s="41"/>
      <c r="M277" s="229" t="s">
        <v>1</v>
      </c>
      <c r="N277" s="230" t="s">
        <v>38</v>
      </c>
      <c r="O277" s="88"/>
      <c r="P277" s="231">
        <f>O277*H277</f>
        <v>0</v>
      </c>
      <c r="Q277" s="231">
        <v>0</v>
      </c>
      <c r="R277" s="231">
        <f>Q277*H277</f>
        <v>0</v>
      </c>
      <c r="S277" s="231">
        <v>0</v>
      </c>
      <c r="T277" s="232">
        <f>S277*H277</f>
        <v>0</v>
      </c>
      <c r="U277" s="35"/>
      <c r="V277" s="35"/>
      <c r="W277" s="35"/>
      <c r="X277" s="35"/>
      <c r="Y277" s="35"/>
      <c r="Z277" s="35"/>
      <c r="AA277" s="35"/>
      <c r="AB277" s="35"/>
      <c r="AC277" s="35"/>
      <c r="AD277" s="35"/>
      <c r="AE277" s="35"/>
      <c r="AR277" s="233" t="s">
        <v>274</v>
      </c>
      <c r="AT277" s="233" t="s">
        <v>269</v>
      </c>
      <c r="AU277" s="233" t="s">
        <v>73</v>
      </c>
      <c r="AY277" s="14" t="s">
        <v>266</v>
      </c>
      <c r="BE277" s="234">
        <f>IF(N277="základní",J277,0)</f>
        <v>0</v>
      </c>
      <c r="BF277" s="234">
        <f>IF(N277="snížená",J277,0)</f>
        <v>0</v>
      </c>
      <c r="BG277" s="234">
        <f>IF(N277="zákl. přenesená",J277,0)</f>
        <v>0</v>
      </c>
      <c r="BH277" s="234">
        <f>IF(N277="sníž. přenesená",J277,0)</f>
        <v>0</v>
      </c>
      <c r="BI277" s="234">
        <f>IF(N277="nulová",J277,0)</f>
        <v>0</v>
      </c>
      <c r="BJ277" s="14" t="s">
        <v>81</v>
      </c>
      <c r="BK277" s="234">
        <f>ROUND(I277*H277,2)</f>
        <v>0</v>
      </c>
      <c r="BL277" s="14" t="s">
        <v>274</v>
      </c>
      <c r="BM277" s="233" t="s">
        <v>613</v>
      </c>
    </row>
    <row r="278" s="2" customFormat="1">
      <c r="A278" s="35"/>
      <c r="B278" s="36"/>
      <c r="C278" s="37"/>
      <c r="D278" s="235" t="s">
        <v>275</v>
      </c>
      <c r="E278" s="37"/>
      <c r="F278" s="236" t="s">
        <v>1092</v>
      </c>
      <c r="G278" s="37"/>
      <c r="H278" s="37"/>
      <c r="I278" s="237"/>
      <c r="J278" s="37"/>
      <c r="K278" s="37"/>
      <c r="L278" s="41"/>
      <c r="M278" s="238"/>
      <c r="N278" s="239"/>
      <c r="O278" s="88"/>
      <c r="P278" s="88"/>
      <c r="Q278" s="88"/>
      <c r="R278" s="88"/>
      <c r="S278" s="88"/>
      <c r="T278" s="89"/>
      <c r="U278" s="35"/>
      <c r="V278" s="35"/>
      <c r="W278" s="35"/>
      <c r="X278" s="35"/>
      <c r="Y278" s="35"/>
      <c r="Z278" s="35"/>
      <c r="AA278" s="35"/>
      <c r="AB278" s="35"/>
      <c r="AC278" s="35"/>
      <c r="AD278" s="35"/>
      <c r="AE278" s="35"/>
      <c r="AT278" s="14" t="s">
        <v>275</v>
      </c>
      <c r="AU278" s="14" t="s">
        <v>73</v>
      </c>
    </row>
    <row r="279" s="2" customFormat="1" ht="66.75" customHeight="1">
      <c r="A279" s="35"/>
      <c r="B279" s="36"/>
      <c r="C279" s="222" t="s">
        <v>618</v>
      </c>
      <c r="D279" s="222" t="s">
        <v>269</v>
      </c>
      <c r="E279" s="223" t="s">
        <v>712</v>
      </c>
      <c r="F279" s="224" t="s">
        <v>713</v>
      </c>
      <c r="G279" s="225" t="s">
        <v>272</v>
      </c>
      <c r="H279" s="226">
        <v>12</v>
      </c>
      <c r="I279" s="227"/>
      <c r="J279" s="228">
        <f>ROUND(I279*H279,2)</f>
        <v>0</v>
      </c>
      <c r="K279" s="224" t="s">
        <v>273</v>
      </c>
      <c r="L279" s="41"/>
      <c r="M279" s="229" t="s">
        <v>1</v>
      </c>
      <c r="N279" s="230" t="s">
        <v>38</v>
      </c>
      <c r="O279" s="88"/>
      <c r="P279" s="231">
        <f>O279*H279</f>
        <v>0</v>
      </c>
      <c r="Q279" s="231">
        <v>0</v>
      </c>
      <c r="R279" s="231">
        <f>Q279*H279</f>
        <v>0</v>
      </c>
      <c r="S279" s="231">
        <v>0</v>
      </c>
      <c r="T279" s="232">
        <f>S279*H279</f>
        <v>0</v>
      </c>
      <c r="U279" s="35"/>
      <c r="V279" s="35"/>
      <c r="W279" s="35"/>
      <c r="X279" s="35"/>
      <c r="Y279" s="35"/>
      <c r="Z279" s="35"/>
      <c r="AA279" s="35"/>
      <c r="AB279" s="35"/>
      <c r="AC279" s="35"/>
      <c r="AD279" s="35"/>
      <c r="AE279" s="35"/>
      <c r="AR279" s="233" t="s">
        <v>274</v>
      </c>
      <c r="AT279" s="233" t="s">
        <v>269</v>
      </c>
      <c r="AU279" s="233" t="s">
        <v>73</v>
      </c>
      <c r="AY279" s="14" t="s">
        <v>266</v>
      </c>
      <c r="BE279" s="234">
        <f>IF(N279="základní",J279,0)</f>
        <v>0</v>
      </c>
      <c r="BF279" s="234">
        <f>IF(N279="snížená",J279,0)</f>
        <v>0</v>
      </c>
      <c r="BG279" s="234">
        <f>IF(N279="zákl. přenesená",J279,0)</f>
        <v>0</v>
      </c>
      <c r="BH279" s="234">
        <f>IF(N279="sníž. přenesená",J279,0)</f>
        <v>0</v>
      </c>
      <c r="BI279" s="234">
        <f>IF(N279="nulová",J279,0)</f>
        <v>0</v>
      </c>
      <c r="BJ279" s="14" t="s">
        <v>81</v>
      </c>
      <c r="BK279" s="234">
        <f>ROUND(I279*H279,2)</f>
        <v>0</v>
      </c>
      <c r="BL279" s="14" t="s">
        <v>274</v>
      </c>
      <c r="BM279" s="233" t="s">
        <v>616</v>
      </c>
    </row>
    <row r="280" s="2" customFormat="1">
      <c r="A280" s="35"/>
      <c r="B280" s="36"/>
      <c r="C280" s="37"/>
      <c r="D280" s="235" t="s">
        <v>275</v>
      </c>
      <c r="E280" s="37"/>
      <c r="F280" s="236" t="s">
        <v>1092</v>
      </c>
      <c r="G280" s="37"/>
      <c r="H280" s="37"/>
      <c r="I280" s="237"/>
      <c r="J280" s="37"/>
      <c r="K280" s="37"/>
      <c r="L280" s="41"/>
      <c r="M280" s="238"/>
      <c r="N280" s="239"/>
      <c r="O280" s="88"/>
      <c r="P280" s="88"/>
      <c r="Q280" s="88"/>
      <c r="R280" s="88"/>
      <c r="S280" s="88"/>
      <c r="T280" s="89"/>
      <c r="U280" s="35"/>
      <c r="V280" s="35"/>
      <c r="W280" s="35"/>
      <c r="X280" s="35"/>
      <c r="Y280" s="35"/>
      <c r="Z280" s="35"/>
      <c r="AA280" s="35"/>
      <c r="AB280" s="35"/>
      <c r="AC280" s="35"/>
      <c r="AD280" s="35"/>
      <c r="AE280" s="35"/>
      <c r="AT280" s="14" t="s">
        <v>275</v>
      </c>
      <c r="AU280" s="14" t="s">
        <v>73</v>
      </c>
    </row>
    <row r="281" s="2" customFormat="1" ht="49.05" customHeight="1">
      <c r="A281" s="35"/>
      <c r="B281" s="36"/>
      <c r="C281" s="222" t="s">
        <v>438</v>
      </c>
      <c r="D281" s="222" t="s">
        <v>269</v>
      </c>
      <c r="E281" s="223" t="s">
        <v>716</v>
      </c>
      <c r="F281" s="224" t="s">
        <v>717</v>
      </c>
      <c r="G281" s="225" t="s">
        <v>272</v>
      </c>
      <c r="H281" s="226">
        <v>4</v>
      </c>
      <c r="I281" s="227"/>
      <c r="J281" s="228">
        <f>ROUND(I281*H281,2)</f>
        <v>0</v>
      </c>
      <c r="K281" s="224" t="s">
        <v>273</v>
      </c>
      <c r="L281" s="41"/>
      <c r="M281" s="229" t="s">
        <v>1</v>
      </c>
      <c r="N281" s="230" t="s">
        <v>38</v>
      </c>
      <c r="O281" s="88"/>
      <c r="P281" s="231">
        <f>O281*H281</f>
        <v>0</v>
      </c>
      <c r="Q281" s="231">
        <v>0</v>
      </c>
      <c r="R281" s="231">
        <f>Q281*H281</f>
        <v>0</v>
      </c>
      <c r="S281" s="231">
        <v>0</v>
      </c>
      <c r="T281" s="232">
        <f>S281*H281</f>
        <v>0</v>
      </c>
      <c r="U281" s="35"/>
      <c r="V281" s="35"/>
      <c r="W281" s="35"/>
      <c r="X281" s="35"/>
      <c r="Y281" s="35"/>
      <c r="Z281" s="35"/>
      <c r="AA281" s="35"/>
      <c r="AB281" s="35"/>
      <c r="AC281" s="35"/>
      <c r="AD281" s="35"/>
      <c r="AE281" s="35"/>
      <c r="AR281" s="233" t="s">
        <v>274</v>
      </c>
      <c r="AT281" s="233" t="s">
        <v>269</v>
      </c>
      <c r="AU281" s="233" t="s">
        <v>73</v>
      </c>
      <c r="AY281" s="14" t="s">
        <v>266</v>
      </c>
      <c r="BE281" s="234">
        <f>IF(N281="základní",J281,0)</f>
        <v>0</v>
      </c>
      <c r="BF281" s="234">
        <f>IF(N281="snížená",J281,0)</f>
        <v>0</v>
      </c>
      <c r="BG281" s="234">
        <f>IF(N281="zákl. přenesená",J281,0)</f>
        <v>0</v>
      </c>
      <c r="BH281" s="234">
        <f>IF(N281="sníž. přenesená",J281,0)</f>
        <v>0</v>
      </c>
      <c r="BI281" s="234">
        <f>IF(N281="nulová",J281,0)</f>
        <v>0</v>
      </c>
      <c r="BJ281" s="14" t="s">
        <v>81</v>
      </c>
      <c r="BK281" s="234">
        <f>ROUND(I281*H281,2)</f>
        <v>0</v>
      </c>
      <c r="BL281" s="14" t="s">
        <v>274</v>
      </c>
      <c r="BM281" s="233" t="s">
        <v>619</v>
      </c>
    </row>
    <row r="282" s="2" customFormat="1">
      <c r="A282" s="35"/>
      <c r="B282" s="36"/>
      <c r="C282" s="37"/>
      <c r="D282" s="235" t="s">
        <v>275</v>
      </c>
      <c r="E282" s="37"/>
      <c r="F282" s="236" t="s">
        <v>702</v>
      </c>
      <c r="G282" s="37"/>
      <c r="H282" s="37"/>
      <c r="I282" s="237"/>
      <c r="J282" s="37"/>
      <c r="K282" s="37"/>
      <c r="L282" s="41"/>
      <c r="M282" s="238"/>
      <c r="N282" s="239"/>
      <c r="O282" s="88"/>
      <c r="P282" s="88"/>
      <c r="Q282" s="88"/>
      <c r="R282" s="88"/>
      <c r="S282" s="88"/>
      <c r="T282" s="89"/>
      <c r="U282" s="35"/>
      <c r="V282" s="35"/>
      <c r="W282" s="35"/>
      <c r="X282" s="35"/>
      <c r="Y282" s="35"/>
      <c r="Z282" s="35"/>
      <c r="AA282" s="35"/>
      <c r="AB282" s="35"/>
      <c r="AC282" s="35"/>
      <c r="AD282" s="35"/>
      <c r="AE282" s="35"/>
      <c r="AT282" s="14" t="s">
        <v>275</v>
      </c>
      <c r="AU282" s="14" t="s">
        <v>73</v>
      </c>
    </row>
    <row r="283" s="2" customFormat="1" ht="62.7" customHeight="1">
      <c r="A283" s="35"/>
      <c r="B283" s="36"/>
      <c r="C283" s="222" t="s">
        <v>624</v>
      </c>
      <c r="D283" s="222" t="s">
        <v>269</v>
      </c>
      <c r="E283" s="223" t="s">
        <v>720</v>
      </c>
      <c r="F283" s="224" t="s">
        <v>721</v>
      </c>
      <c r="G283" s="225" t="s">
        <v>272</v>
      </c>
      <c r="H283" s="226">
        <v>4</v>
      </c>
      <c r="I283" s="227"/>
      <c r="J283" s="228">
        <f>ROUND(I283*H283,2)</f>
        <v>0</v>
      </c>
      <c r="K283" s="224" t="s">
        <v>273</v>
      </c>
      <c r="L283" s="41"/>
      <c r="M283" s="229" t="s">
        <v>1</v>
      </c>
      <c r="N283" s="230" t="s">
        <v>38</v>
      </c>
      <c r="O283" s="88"/>
      <c r="P283" s="231">
        <f>O283*H283</f>
        <v>0</v>
      </c>
      <c r="Q283" s="231">
        <v>0</v>
      </c>
      <c r="R283" s="231">
        <f>Q283*H283</f>
        <v>0</v>
      </c>
      <c r="S283" s="231">
        <v>0</v>
      </c>
      <c r="T283" s="232">
        <f>S283*H283</f>
        <v>0</v>
      </c>
      <c r="U283" s="35"/>
      <c r="V283" s="35"/>
      <c r="W283" s="35"/>
      <c r="X283" s="35"/>
      <c r="Y283" s="35"/>
      <c r="Z283" s="35"/>
      <c r="AA283" s="35"/>
      <c r="AB283" s="35"/>
      <c r="AC283" s="35"/>
      <c r="AD283" s="35"/>
      <c r="AE283" s="35"/>
      <c r="AR283" s="233" t="s">
        <v>274</v>
      </c>
      <c r="AT283" s="233" t="s">
        <v>269</v>
      </c>
      <c r="AU283" s="233" t="s">
        <v>73</v>
      </c>
      <c r="AY283" s="14" t="s">
        <v>266</v>
      </c>
      <c r="BE283" s="234">
        <f>IF(N283="základní",J283,0)</f>
        <v>0</v>
      </c>
      <c r="BF283" s="234">
        <f>IF(N283="snížená",J283,0)</f>
        <v>0</v>
      </c>
      <c r="BG283" s="234">
        <f>IF(N283="zákl. přenesená",J283,0)</f>
        <v>0</v>
      </c>
      <c r="BH283" s="234">
        <f>IF(N283="sníž. přenesená",J283,0)</f>
        <v>0</v>
      </c>
      <c r="BI283" s="234">
        <f>IF(N283="nulová",J283,0)</f>
        <v>0</v>
      </c>
      <c r="BJ283" s="14" t="s">
        <v>81</v>
      </c>
      <c r="BK283" s="234">
        <f>ROUND(I283*H283,2)</f>
        <v>0</v>
      </c>
      <c r="BL283" s="14" t="s">
        <v>274</v>
      </c>
      <c r="BM283" s="233" t="s">
        <v>623</v>
      </c>
    </row>
    <row r="284" s="2" customFormat="1">
      <c r="A284" s="35"/>
      <c r="B284" s="36"/>
      <c r="C284" s="37"/>
      <c r="D284" s="235" t="s">
        <v>275</v>
      </c>
      <c r="E284" s="37"/>
      <c r="F284" s="236" t="s">
        <v>702</v>
      </c>
      <c r="G284" s="37"/>
      <c r="H284" s="37"/>
      <c r="I284" s="237"/>
      <c r="J284" s="37"/>
      <c r="K284" s="37"/>
      <c r="L284" s="41"/>
      <c r="M284" s="238"/>
      <c r="N284" s="239"/>
      <c r="O284" s="88"/>
      <c r="P284" s="88"/>
      <c r="Q284" s="88"/>
      <c r="R284" s="88"/>
      <c r="S284" s="88"/>
      <c r="T284" s="89"/>
      <c r="U284" s="35"/>
      <c r="V284" s="35"/>
      <c r="W284" s="35"/>
      <c r="X284" s="35"/>
      <c r="Y284" s="35"/>
      <c r="Z284" s="35"/>
      <c r="AA284" s="35"/>
      <c r="AB284" s="35"/>
      <c r="AC284" s="35"/>
      <c r="AD284" s="35"/>
      <c r="AE284" s="35"/>
      <c r="AT284" s="14" t="s">
        <v>275</v>
      </c>
      <c r="AU284" s="14" t="s">
        <v>73</v>
      </c>
    </row>
    <row r="285" s="12" customFormat="1" ht="25.92" customHeight="1">
      <c r="A285" s="12"/>
      <c r="B285" s="208"/>
      <c r="C285" s="209"/>
      <c r="D285" s="210" t="s">
        <v>72</v>
      </c>
      <c r="E285" s="211" t="s">
        <v>723</v>
      </c>
      <c r="F285" s="211" t="s">
        <v>1093</v>
      </c>
      <c r="G285" s="209"/>
      <c r="H285" s="209"/>
      <c r="I285" s="212"/>
      <c r="J285" s="213">
        <f>BK285</f>
        <v>0</v>
      </c>
      <c r="K285" s="209"/>
      <c r="L285" s="214"/>
      <c r="M285" s="215"/>
      <c r="N285" s="216"/>
      <c r="O285" s="216"/>
      <c r="P285" s="217">
        <f>SUM(P286:P316)</f>
        <v>0</v>
      </c>
      <c r="Q285" s="216"/>
      <c r="R285" s="217">
        <f>SUM(R286:R316)</f>
        <v>13.547440000000002</v>
      </c>
      <c r="S285" s="216"/>
      <c r="T285" s="218">
        <f>SUM(T286:T316)</f>
        <v>0</v>
      </c>
      <c r="U285" s="12"/>
      <c r="V285" s="12"/>
      <c r="W285" s="12"/>
      <c r="X285" s="12"/>
      <c r="Y285" s="12"/>
      <c r="Z285" s="12"/>
      <c r="AA285" s="12"/>
      <c r="AB285" s="12"/>
      <c r="AC285" s="12"/>
      <c r="AD285" s="12"/>
      <c r="AE285" s="12"/>
      <c r="AR285" s="219" t="s">
        <v>81</v>
      </c>
      <c r="AT285" s="220" t="s">
        <v>72</v>
      </c>
      <c r="AU285" s="220" t="s">
        <v>73</v>
      </c>
      <c r="AY285" s="219" t="s">
        <v>266</v>
      </c>
      <c r="BK285" s="221">
        <f>SUM(BK286:BK316)</f>
        <v>0</v>
      </c>
    </row>
    <row r="286" s="2" customFormat="1" ht="168" customHeight="1">
      <c r="A286" s="35"/>
      <c r="B286" s="36"/>
      <c r="C286" s="222" t="s">
        <v>443</v>
      </c>
      <c r="D286" s="222" t="s">
        <v>269</v>
      </c>
      <c r="E286" s="223" t="s">
        <v>1094</v>
      </c>
      <c r="F286" s="224" t="s">
        <v>1095</v>
      </c>
      <c r="G286" s="225" t="s">
        <v>272</v>
      </c>
      <c r="H286" s="226">
        <v>48</v>
      </c>
      <c r="I286" s="227"/>
      <c r="J286" s="228">
        <f>ROUND(I286*H286,2)</f>
        <v>0</v>
      </c>
      <c r="K286" s="224" t="s">
        <v>273</v>
      </c>
      <c r="L286" s="41"/>
      <c r="M286" s="229" t="s">
        <v>1</v>
      </c>
      <c r="N286" s="230" t="s">
        <v>38</v>
      </c>
      <c r="O286" s="88"/>
      <c r="P286" s="231">
        <f>O286*H286</f>
        <v>0</v>
      </c>
      <c r="Q286" s="231">
        <v>0</v>
      </c>
      <c r="R286" s="231">
        <f>Q286*H286</f>
        <v>0</v>
      </c>
      <c r="S286" s="231">
        <v>0</v>
      </c>
      <c r="T286" s="232">
        <f>S286*H286</f>
        <v>0</v>
      </c>
      <c r="U286" s="35"/>
      <c r="V286" s="35"/>
      <c r="W286" s="35"/>
      <c r="X286" s="35"/>
      <c r="Y286" s="35"/>
      <c r="Z286" s="35"/>
      <c r="AA286" s="35"/>
      <c r="AB286" s="35"/>
      <c r="AC286" s="35"/>
      <c r="AD286" s="35"/>
      <c r="AE286" s="35"/>
      <c r="AR286" s="233" t="s">
        <v>274</v>
      </c>
      <c r="AT286" s="233" t="s">
        <v>269</v>
      </c>
      <c r="AU286" s="233" t="s">
        <v>81</v>
      </c>
      <c r="AY286" s="14" t="s">
        <v>266</v>
      </c>
      <c r="BE286" s="234">
        <f>IF(N286="základní",J286,0)</f>
        <v>0</v>
      </c>
      <c r="BF286" s="234">
        <f>IF(N286="snížená",J286,0)</f>
        <v>0</v>
      </c>
      <c r="BG286" s="234">
        <f>IF(N286="zákl. přenesená",J286,0)</f>
        <v>0</v>
      </c>
      <c r="BH286" s="234">
        <f>IF(N286="sníž. přenesená",J286,0)</f>
        <v>0</v>
      </c>
      <c r="BI286" s="234">
        <f>IF(N286="nulová",J286,0)</f>
        <v>0</v>
      </c>
      <c r="BJ286" s="14" t="s">
        <v>81</v>
      </c>
      <c r="BK286" s="234">
        <f>ROUND(I286*H286,2)</f>
        <v>0</v>
      </c>
      <c r="BL286" s="14" t="s">
        <v>274</v>
      </c>
      <c r="BM286" s="233" t="s">
        <v>627</v>
      </c>
    </row>
    <row r="287" s="2" customFormat="1" ht="168" customHeight="1">
      <c r="A287" s="35"/>
      <c r="B287" s="36"/>
      <c r="C287" s="222" t="s">
        <v>631</v>
      </c>
      <c r="D287" s="222" t="s">
        <v>269</v>
      </c>
      <c r="E287" s="223" t="s">
        <v>1096</v>
      </c>
      <c r="F287" s="224" t="s">
        <v>1097</v>
      </c>
      <c r="G287" s="225" t="s">
        <v>272</v>
      </c>
      <c r="H287" s="226">
        <v>35</v>
      </c>
      <c r="I287" s="227"/>
      <c r="J287" s="228">
        <f>ROUND(I287*H287,2)</f>
        <v>0</v>
      </c>
      <c r="K287" s="224" t="s">
        <v>273</v>
      </c>
      <c r="L287" s="41"/>
      <c r="M287" s="229" t="s">
        <v>1</v>
      </c>
      <c r="N287" s="230" t="s">
        <v>38</v>
      </c>
      <c r="O287" s="88"/>
      <c r="P287" s="231">
        <f>O287*H287</f>
        <v>0</v>
      </c>
      <c r="Q287" s="231">
        <v>0</v>
      </c>
      <c r="R287" s="231">
        <f>Q287*H287</f>
        <v>0</v>
      </c>
      <c r="S287" s="231">
        <v>0</v>
      </c>
      <c r="T287" s="232">
        <f>S287*H287</f>
        <v>0</v>
      </c>
      <c r="U287" s="35"/>
      <c r="V287" s="35"/>
      <c r="W287" s="35"/>
      <c r="X287" s="35"/>
      <c r="Y287" s="35"/>
      <c r="Z287" s="35"/>
      <c r="AA287" s="35"/>
      <c r="AB287" s="35"/>
      <c r="AC287" s="35"/>
      <c r="AD287" s="35"/>
      <c r="AE287" s="35"/>
      <c r="AR287" s="233" t="s">
        <v>274</v>
      </c>
      <c r="AT287" s="233" t="s">
        <v>269</v>
      </c>
      <c r="AU287" s="233" t="s">
        <v>81</v>
      </c>
      <c r="AY287" s="14" t="s">
        <v>266</v>
      </c>
      <c r="BE287" s="234">
        <f>IF(N287="základní",J287,0)</f>
        <v>0</v>
      </c>
      <c r="BF287" s="234">
        <f>IF(N287="snížená",J287,0)</f>
        <v>0</v>
      </c>
      <c r="BG287" s="234">
        <f>IF(N287="zákl. přenesená",J287,0)</f>
        <v>0</v>
      </c>
      <c r="BH287" s="234">
        <f>IF(N287="sníž. přenesená",J287,0)</f>
        <v>0</v>
      </c>
      <c r="BI287" s="234">
        <f>IF(N287="nulová",J287,0)</f>
        <v>0</v>
      </c>
      <c r="BJ287" s="14" t="s">
        <v>81</v>
      </c>
      <c r="BK287" s="234">
        <f>ROUND(I287*H287,2)</f>
        <v>0</v>
      </c>
      <c r="BL287" s="14" t="s">
        <v>274</v>
      </c>
      <c r="BM287" s="233" t="s">
        <v>630</v>
      </c>
    </row>
    <row r="288" s="2" customFormat="1" ht="168" customHeight="1">
      <c r="A288" s="35"/>
      <c r="B288" s="36"/>
      <c r="C288" s="222" t="s">
        <v>447</v>
      </c>
      <c r="D288" s="222" t="s">
        <v>269</v>
      </c>
      <c r="E288" s="223" t="s">
        <v>1098</v>
      </c>
      <c r="F288" s="224" t="s">
        <v>1099</v>
      </c>
      <c r="G288" s="225" t="s">
        <v>272</v>
      </c>
      <c r="H288" s="226">
        <v>13</v>
      </c>
      <c r="I288" s="227"/>
      <c r="J288" s="228">
        <f>ROUND(I288*H288,2)</f>
        <v>0</v>
      </c>
      <c r="K288" s="224" t="s">
        <v>273</v>
      </c>
      <c r="L288" s="41"/>
      <c r="M288" s="229" t="s">
        <v>1</v>
      </c>
      <c r="N288" s="230" t="s">
        <v>38</v>
      </c>
      <c r="O288" s="88"/>
      <c r="P288" s="231">
        <f>O288*H288</f>
        <v>0</v>
      </c>
      <c r="Q288" s="231">
        <v>0</v>
      </c>
      <c r="R288" s="231">
        <f>Q288*H288</f>
        <v>0</v>
      </c>
      <c r="S288" s="231">
        <v>0</v>
      </c>
      <c r="T288" s="232">
        <f>S288*H288</f>
        <v>0</v>
      </c>
      <c r="U288" s="35"/>
      <c r="V288" s="35"/>
      <c r="W288" s="35"/>
      <c r="X288" s="35"/>
      <c r="Y288" s="35"/>
      <c r="Z288" s="35"/>
      <c r="AA288" s="35"/>
      <c r="AB288" s="35"/>
      <c r="AC288" s="35"/>
      <c r="AD288" s="35"/>
      <c r="AE288" s="35"/>
      <c r="AR288" s="233" t="s">
        <v>274</v>
      </c>
      <c r="AT288" s="233" t="s">
        <v>269</v>
      </c>
      <c r="AU288" s="233" t="s">
        <v>81</v>
      </c>
      <c r="AY288" s="14" t="s">
        <v>266</v>
      </c>
      <c r="BE288" s="234">
        <f>IF(N288="základní",J288,0)</f>
        <v>0</v>
      </c>
      <c r="BF288" s="234">
        <f>IF(N288="snížená",J288,0)</f>
        <v>0</v>
      </c>
      <c r="BG288" s="234">
        <f>IF(N288="zákl. přenesená",J288,0)</f>
        <v>0</v>
      </c>
      <c r="BH288" s="234">
        <f>IF(N288="sníž. přenesená",J288,0)</f>
        <v>0</v>
      </c>
      <c r="BI288" s="234">
        <f>IF(N288="nulová",J288,0)</f>
        <v>0</v>
      </c>
      <c r="BJ288" s="14" t="s">
        <v>81</v>
      </c>
      <c r="BK288" s="234">
        <f>ROUND(I288*H288,2)</f>
        <v>0</v>
      </c>
      <c r="BL288" s="14" t="s">
        <v>274</v>
      </c>
      <c r="BM288" s="233" t="s">
        <v>634</v>
      </c>
    </row>
    <row r="289" s="2" customFormat="1" ht="21.75" customHeight="1">
      <c r="A289" s="35"/>
      <c r="B289" s="36"/>
      <c r="C289" s="240" t="s">
        <v>638</v>
      </c>
      <c r="D289" s="240" t="s">
        <v>329</v>
      </c>
      <c r="E289" s="241" t="s">
        <v>1100</v>
      </c>
      <c r="F289" s="242" t="s">
        <v>1101</v>
      </c>
      <c r="G289" s="243" t="s">
        <v>296</v>
      </c>
      <c r="H289" s="244">
        <v>12.9</v>
      </c>
      <c r="I289" s="245"/>
      <c r="J289" s="246">
        <f>ROUND(I289*H289,2)</f>
        <v>0</v>
      </c>
      <c r="K289" s="242" t="s">
        <v>273</v>
      </c>
      <c r="L289" s="247"/>
      <c r="M289" s="248" t="s">
        <v>1</v>
      </c>
      <c r="N289" s="249" t="s">
        <v>38</v>
      </c>
      <c r="O289" s="88"/>
      <c r="P289" s="231">
        <f>O289*H289</f>
        <v>0</v>
      </c>
      <c r="Q289" s="231">
        <v>0.95499999999999996</v>
      </c>
      <c r="R289" s="231">
        <f>Q289*H289</f>
        <v>12.3195</v>
      </c>
      <c r="S289" s="231">
        <v>0</v>
      </c>
      <c r="T289" s="232">
        <f>S289*H289</f>
        <v>0</v>
      </c>
      <c r="U289" s="35"/>
      <c r="V289" s="35"/>
      <c r="W289" s="35"/>
      <c r="X289" s="35"/>
      <c r="Y289" s="35"/>
      <c r="Z289" s="35"/>
      <c r="AA289" s="35"/>
      <c r="AB289" s="35"/>
      <c r="AC289" s="35"/>
      <c r="AD289" s="35"/>
      <c r="AE289" s="35"/>
      <c r="AR289" s="233" t="s">
        <v>286</v>
      </c>
      <c r="AT289" s="233" t="s">
        <v>329</v>
      </c>
      <c r="AU289" s="233" t="s">
        <v>81</v>
      </c>
      <c r="AY289" s="14" t="s">
        <v>266</v>
      </c>
      <c r="BE289" s="234">
        <f>IF(N289="základní",J289,0)</f>
        <v>0</v>
      </c>
      <c r="BF289" s="234">
        <f>IF(N289="snížená",J289,0)</f>
        <v>0</v>
      </c>
      <c r="BG289" s="234">
        <f>IF(N289="zákl. přenesená",J289,0)</f>
        <v>0</v>
      </c>
      <c r="BH289" s="234">
        <f>IF(N289="sníž. přenesená",J289,0)</f>
        <v>0</v>
      </c>
      <c r="BI289" s="234">
        <f>IF(N289="nulová",J289,0)</f>
        <v>0</v>
      </c>
      <c r="BJ289" s="14" t="s">
        <v>81</v>
      </c>
      <c r="BK289" s="234">
        <f>ROUND(I289*H289,2)</f>
        <v>0</v>
      </c>
      <c r="BL289" s="14" t="s">
        <v>274</v>
      </c>
      <c r="BM289" s="233" t="s">
        <v>637</v>
      </c>
    </row>
    <row r="290" s="2" customFormat="1" ht="114.9" customHeight="1">
      <c r="A290" s="35"/>
      <c r="B290" s="36"/>
      <c r="C290" s="222" t="s">
        <v>452</v>
      </c>
      <c r="D290" s="222" t="s">
        <v>269</v>
      </c>
      <c r="E290" s="223" t="s">
        <v>380</v>
      </c>
      <c r="F290" s="224" t="s">
        <v>381</v>
      </c>
      <c r="G290" s="225" t="s">
        <v>302</v>
      </c>
      <c r="H290" s="226">
        <v>12.32</v>
      </c>
      <c r="I290" s="227"/>
      <c r="J290" s="228">
        <f>ROUND(I290*H290,2)</f>
        <v>0</v>
      </c>
      <c r="K290" s="224" t="s">
        <v>273</v>
      </c>
      <c r="L290" s="41"/>
      <c r="M290" s="229" t="s">
        <v>1</v>
      </c>
      <c r="N290" s="230" t="s">
        <v>38</v>
      </c>
      <c r="O290" s="88"/>
      <c r="P290" s="231">
        <f>O290*H290</f>
        <v>0</v>
      </c>
      <c r="Q290" s="231">
        <v>0</v>
      </c>
      <c r="R290" s="231">
        <f>Q290*H290</f>
        <v>0</v>
      </c>
      <c r="S290" s="231">
        <v>0</v>
      </c>
      <c r="T290" s="232">
        <f>S290*H290</f>
        <v>0</v>
      </c>
      <c r="U290" s="35"/>
      <c r="V290" s="35"/>
      <c r="W290" s="35"/>
      <c r="X290" s="35"/>
      <c r="Y290" s="35"/>
      <c r="Z290" s="35"/>
      <c r="AA290" s="35"/>
      <c r="AB290" s="35"/>
      <c r="AC290" s="35"/>
      <c r="AD290" s="35"/>
      <c r="AE290" s="35"/>
      <c r="AR290" s="233" t="s">
        <v>274</v>
      </c>
      <c r="AT290" s="233" t="s">
        <v>269</v>
      </c>
      <c r="AU290" s="233" t="s">
        <v>81</v>
      </c>
      <c r="AY290" s="14" t="s">
        <v>266</v>
      </c>
      <c r="BE290" s="234">
        <f>IF(N290="základní",J290,0)</f>
        <v>0</v>
      </c>
      <c r="BF290" s="234">
        <f>IF(N290="snížená",J290,0)</f>
        <v>0</v>
      </c>
      <c r="BG290" s="234">
        <f>IF(N290="zákl. přenesená",J290,0)</f>
        <v>0</v>
      </c>
      <c r="BH290" s="234">
        <f>IF(N290="sníž. přenesená",J290,0)</f>
        <v>0</v>
      </c>
      <c r="BI290" s="234">
        <f>IF(N290="nulová",J290,0)</f>
        <v>0</v>
      </c>
      <c r="BJ290" s="14" t="s">
        <v>81</v>
      </c>
      <c r="BK290" s="234">
        <f>ROUND(I290*H290,2)</f>
        <v>0</v>
      </c>
      <c r="BL290" s="14" t="s">
        <v>274</v>
      </c>
      <c r="BM290" s="233" t="s">
        <v>642</v>
      </c>
    </row>
    <row r="291" s="2" customFormat="1" ht="123" customHeight="1">
      <c r="A291" s="35"/>
      <c r="B291" s="36"/>
      <c r="C291" s="222" t="s">
        <v>646</v>
      </c>
      <c r="D291" s="222" t="s">
        <v>269</v>
      </c>
      <c r="E291" s="223" t="s">
        <v>1011</v>
      </c>
      <c r="F291" s="224" t="s">
        <v>1012</v>
      </c>
      <c r="G291" s="225" t="s">
        <v>302</v>
      </c>
      <c r="H291" s="226">
        <v>258.70999999999998</v>
      </c>
      <c r="I291" s="227"/>
      <c r="J291" s="228">
        <f>ROUND(I291*H291,2)</f>
        <v>0</v>
      </c>
      <c r="K291" s="224" t="s">
        <v>273</v>
      </c>
      <c r="L291" s="41"/>
      <c r="M291" s="229" t="s">
        <v>1</v>
      </c>
      <c r="N291" s="230" t="s">
        <v>38</v>
      </c>
      <c r="O291" s="88"/>
      <c r="P291" s="231">
        <f>O291*H291</f>
        <v>0</v>
      </c>
      <c r="Q291" s="231">
        <v>0</v>
      </c>
      <c r="R291" s="231">
        <f>Q291*H291</f>
        <v>0</v>
      </c>
      <c r="S291" s="231">
        <v>0</v>
      </c>
      <c r="T291" s="232">
        <f>S291*H291</f>
        <v>0</v>
      </c>
      <c r="U291" s="35"/>
      <c r="V291" s="35"/>
      <c r="W291" s="35"/>
      <c r="X291" s="35"/>
      <c r="Y291" s="35"/>
      <c r="Z291" s="35"/>
      <c r="AA291" s="35"/>
      <c r="AB291" s="35"/>
      <c r="AC291" s="35"/>
      <c r="AD291" s="35"/>
      <c r="AE291" s="35"/>
      <c r="AR291" s="233" t="s">
        <v>274</v>
      </c>
      <c r="AT291" s="233" t="s">
        <v>269</v>
      </c>
      <c r="AU291" s="233" t="s">
        <v>81</v>
      </c>
      <c r="AY291" s="14" t="s">
        <v>266</v>
      </c>
      <c r="BE291" s="234">
        <f>IF(N291="základní",J291,0)</f>
        <v>0</v>
      </c>
      <c r="BF291" s="234">
        <f>IF(N291="snížená",J291,0)</f>
        <v>0</v>
      </c>
      <c r="BG291" s="234">
        <f>IF(N291="zákl. přenesená",J291,0)</f>
        <v>0</v>
      </c>
      <c r="BH291" s="234">
        <f>IF(N291="sníž. přenesená",J291,0)</f>
        <v>0</v>
      </c>
      <c r="BI291" s="234">
        <f>IF(N291="nulová",J291,0)</f>
        <v>0</v>
      </c>
      <c r="BJ291" s="14" t="s">
        <v>81</v>
      </c>
      <c r="BK291" s="234">
        <f>ROUND(I291*H291,2)</f>
        <v>0</v>
      </c>
      <c r="BL291" s="14" t="s">
        <v>274</v>
      </c>
      <c r="BM291" s="233" t="s">
        <v>645</v>
      </c>
    </row>
    <row r="292" s="2" customFormat="1">
      <c r="A292" s="35"/>
      <c r="B292" s="36"/>
      <c r="C292" s="37"/>
      <c r="D292" s="235" t="s">
        <v>275</v>
      </c>
      <c r="E292" s="37"/>
      <c r="F292" s="236" t="s">
        <v>1102</v>
      </c>
      <c r="G292" s="37"/>
      <c r="H292" s="37"/>
      <c r="I292" s="237"/>
      <c r="J292" s="37"/>
      <c r="K292" s="37"/>
      <c r="L292" s="41"/>
      <c r="M292" s="238"/>
      <c r="N292" s="239"/>
      <c r="O292" s="88"/>
      <c r="P292" s="88"/>
      <c r="Q292" s="88"/>
      <c r="R292" s="88"/>
      <c r="S292" s="88"/>
      <c r="T292" s="89"/>
      <c r="U292" s="35"/>
      <c r="V292" s="35"/>
      <c r="W292" s="35"/>
      <c r="X292" s="35"/>
      <c r="Y292" s="35"/>
      <c r="Z292" s="35"/>
      <c r="AA292" s="35"/>
      <c r="AB292" s="35"/>
      <c r="AC292" s="35"/>
      <c r="AD292" s="35"/>
      <c r="AE292" s="35"/>
      <c r="AT292" s="14" t="s">
        <v>275</v>
      </c>
      <c r="AU292" s="14" t="s">
        <v>81</v>
      </c>
    </row>
    <row r="293" s="2" customFormat="1" ht="16.5" customHeight="1">
      <c r="A293" s="35"/>
      <c r="B293" s="36"/>
      <c r="C293" s="240" t="s">
        <v>456</v>
      </c>
      <c r="D293" s="240" t="s">
        <v>329</v>
      </c>
      <c r="E293" s="241" t="s">
        <v>1103</v>
      </c>
      <c r="F293" s="242" t="s">
        <v>1104</v>
      </c>
      <c r="G293" s="243" t="s">
        <v>272</v>
      </c>
      <c r="H293" s="244">
        <v>664</v>
      </c>
      <c r="I293" s="245"/>
      <c r="J293" s="246">
        <f>ROUND(I293*H293,2)</f>
        <v>0</v>
      </c>
      <c r="K293" s="242" t="s">
        <v>273</v>
      </c>
      <c r="L293" s="247"/>
      <c r="M293" s="248" t="s">
        <v>1</v>
      </c>
      <c r="N293" s="249" t="s">
        <v>38</v>
      </c>
      <c r="O293" s="88"/>
      <c r="P293" s="231">
        <f>O293*H293</f>
        <v>0</v>
      </c>
      <c r="Q293" s="231">
        <v>0.00051999999999999995</v>
      </c>
      <c r="R293" s="231">
        <f>Q293*H293</f>
        <v>0.34527999999999998</v>
      </c>
      <c r="S293" s="231">
        <v>0</v>
      </c>
      <c r="T293" s="232">
        <f>S293*H293</f>
        <v>0</v>
      </c>
      <c r="U293" s="35"/>
      <c r="V293" s="35"/>
      <c r="W293" s="35"/>
      <c r="X293" s="35"/>
      <c r="Y293" s="35"/>
      <c r="Z293" s="35"/>
      <c r="AA293" s="35"/>
      <c r="AB293" s="35"/>
      <c r="AC293" s="35"/>
      <c r="AD293" s="35"/>
      <c r="AE293" s="35"/>
      <c r="AR293" s="233" t="s">
        <v>286</v>
      </c>
      <c r="AT293" s="233" t="s">
        <v>329</v>
      </c>
      <c r="AU293" s="233" t="s">
        <v>81</v>
      </c>
      <c r="AY293" s="14" t="s">
        <v>266</v>
      </c>
      <c r="BE293" s="234">
        <f>IF(N293="základní",J293,0)</f>
        <v>0</v>
      </c>
      <c r="BF293" s="234">
        <f>IF(N293="snížená",J293,0)</f>
        <v>0</v>
      </c>
      <c r="BG293" s="234">
        <f>IF(N293="zákl. přenesená",J293,0)</f>
        <v>0</v>
      </c>
      <c r="BH293" s="234">
        <f>IF(N293="sníž. přenesená",J293,0)</f>
        <v>0</v>
      </c>
      <c r="BI293" s="234">
        <f>IF(N293="nulová",J293,0)</f>
        <v>0</v>
      </c>
      <c r="BJ293" s="14" t="s">
        <v>81</v>
      </c>
      <c r="BK293" s="234">
        <f>ROUND(I293*H293,2)</f>
        <v>0</v>
      </c>
      <c r="BL293" s="14" t="s">
        <v>274</v>
      </c>
      <c r="BM293" s="233" t="s">
        <v>649</v>
      </c>
    </row>
    <row r="294" s="2" customFormat="1" ht="16.5" customHeight="1">
      <c r="A294" s="35"/>
      <c r="B294" s="36"/>
      <c r="C294" s="240" t="s">
        <v>653</v>
      </c>
      <c r="D294" s="240" t="s">
        <v>329</v>
      </c>
      <c r="E294" s="241" t="s">
        <v>1105</v>
      </c>
      <c r="F294" s="242" t="s">
        <v>1106</v>
      </c>
      <c r="G294" s="243" t="s">
        <v>272</v>
      </c>
      <c r="H294" s="244">
        <v>484</v>
      </c>
      <c r="I294" s="245"/>
      <c r="J294" s="246">
        <f>ROUND(I294*H294,2)</f>
        <v>0</v>
      </c>
      <c r="K294" s="242" t="s">
        <v>273</v>
      </c>
      <c r="L294" s="247"/>
      <c r="M294" s="248" t="s">
        <v>1</v>
      </c>
      <c r="N294" s="249" t="s">
        <v>38</v>
      </c>
      <c r="O294" s="88"/>
      <c r="P294" s="231">
        <f>O294*H294</f>
        <v>0</v>
      </c>
      <c r="Q294" s="231">
        <v>0.00056999999999999998</v>
      </c>
      <c r="R294" s="231">
        <f>Q294*H294</f>
        <v>0.27588000000000001</v>
      </c>
      <c r="S294" s="231">
        <v>0</v>
      </c>
      <c r="T294" s="232">
        <f>S294*H294</f>
        <v>0</v>
      </c>
      <c r="U294" s="35"/>
      <c r="V294" s="35"/>
      <c r="W294" s="35"/>
      <c r="X294" s="35"/>
      <c r="Y294" s="35"/>
      <c r="Z294" s="35"/>
      <c r="AA294" s="35"/>
      <c r="AB294" s="35"/>
      <c r="AC294" s="35"/>
      <c r="AD294" s="35"/>
      <c r="AE294" s="35"/>
      <c r="AR294" s="233" t="s">
        <v>286</v>
      </c>
      <c r="AT294" s="233" t="s">
        <v>329</v>
      </c>
      <c r="AU294" s="233" t="s">
        <v>81</v>
      </c>
      <c r="AY294" s="14" t="s">
        <v>266</v>
      </c>
      <c r="BE294" s="234">
        <f>IF(N294="základní",J294,0)</f>
        <v>0</v>
      </c>
      <c r="BF294" s="234">
        <f>IF(N294="snížená",J294,0)</f>
        <v>0</v>
      </c>
      <c r="BG294" s="234">
        <f>IF(N294="zákl. přenesená",J294,0)</f>
        <v>0</v>
      </c>
      <c r="BH294" s="234">
        <f>IF(N294="sníž. přenesená",J294,0)</f>
        <v>0</v>
      </c>
      <c r="BI294" s="234">
        <f>IF(N294="nulová",J294,0)</f>
        <v>0</v>
      </c>
      <c r="BJ294" s="14" t="s">
        <v>81</v>
      </c>
      <c r="BK294" s="234">
        <f>ROUND(I294*H294,2)</f>
        <v>0</v>
      </c>
      <c r="BL294" s="14" t="s">
        <v>274</v>
      </c>
      <c r="BM294" s="233" t="s">
        <v>652</v>
      </c>
    </row>
    <row r="295" s="2" customFormat="1" ht="16.5" customHeight="1">
      <c r="A295" s="35"/>
      <c r="B295" s="36"/>
      <c r="C295" s="240" t="s">
        <v>461</v>
      </c>
      <c r="D295" s="240" t="s">
        <v>329</v>
      </c>
      <c r="E295" s="241" t="s">
        <v>1107</v>
      </c>
      <c r="F295" s="242" t="s">
        <v>1108</v>
      </c>
      <c r="G295" s="243" t="s">
        <v>272</v>
      </c>
      <c r="H295" s="244">
        <v>1148</v>
      </c>
      <c r="I295" s="245"/>
      <c r="J295" s="246">
        <f>ROUND(I295*H295,2)</f>
        <v>0</v>
      </c>
      <c r="K295" s="242" t="s">
        <v>273</v>
      </c>
      <c r="L295" s="247"/>
      <c r="M295" s="248" t="s">
        <v>1</v>
      </c>
      <c r="N295" s="249" t="s">
        <v>38</v>
      </c>
      <c r="O295" s="88"/>
      <c r="P295" s="231">
        <f>O295*H295</f>
        <v>0</v>
      </c>
      <c r="Q295" s="231">
        <v>9.0000000000000006E-05</v>
      </c>
      <c r="R295" s="231">
        <f>Q295*H295</f>
        <v>0.10332000000000001</v>
      </c>
      <c r="S295" s="231">
        <v>0</v>
      </c>
      <c r="T295" s="232">
        <f>S295*H295</f>
        <v>0</v>
      </c>
      <c r="U295" s="35"/>
      <c r="V295" s="35"/>
      <c r="W295" s="35"/>
      <c r="X295" s="35"/>
      <c r="Y295" s="35"/>
      <c r="Z295" s="35"/>
      <c r="AA295" s="35"/>
      <c r="AB295" s="35"/>
      <c r="AC295" s="35"/>
      <c r="AD295" s="35"/>
      <c r="AE295" s="35"/>
      <c r="AR295" s="233" t="s">
        <v>286</v>
      </c>
      <c r="AT295" s="233" t="s">
        <v>329</v>
      </c>
      <c r="AU295" s="233" t="s">
        <v>81</v>
      </c>
      <c r="AY295" s="14" t="s">
        <v>266</v>
      </c>
      <c r="BE295" s="234">
        <f>IF(N295="základní",J295,0)</f>
        <v>0</v>
      </c>
      <c r="BF295" s="234">
        <f>IF(N295="snížená",J295,0)</f>
        <v>0</v>
      </c>
      <c r="BG295" s="234">
        <f>IF(N295="zákl. přenesená",J295,0)</f>
        <v>0</v>
      </c>
      <c r="BH295" s="234">
        <f>IF(N295="sníž. přenesená",J295,0)</f>
        <v>0</v>
      </c>
      <c r="BI295" s="234">
        <f>IF(N295="nulová",J295,0)</f>
        <v>0</v>
      </c>
      <c r="BJ295" s="14" t="s">
        <v>81</v>
      </c>
      <c r="BK295" s="234">
        <f>ROUND(I295*H295,2)</f>
        <v>0</v>
      </c>
      <c r="BL295" s="14" t="s">
        <v>274</v>
      </c>
      <c r="BM295" s="233" t="s">
        <v>656</v>
      </c>
    </row>
    <row r="296" s="2" customFormat="1" ht="24.15" customHeight="1">
      <c r="A296" s="35"/>
      <c r="B296" s="36"/>
      <c r="C296" s="240" t="s">
        <v>660</v>
      </c>
      <c r="D296" s="240" t="s">
        <v>329</v>
      </c>
      <c r="E296" s="241" t="s">
        <v>1109</v>
      </c>
      <c r="F296" s="242" t="s">
        <v>1110</v>
      </c>
      <c r="G296" s="243" t="s">
        <v>272</v>
      </c>
      <c r="H296" s="244">
        <v>342</v>
      </c>
      <c r="I296" s="245"/>
      <c r="J296" s="246">
        <f>ROUND(I296*H296,2)</f>
        <v>0</v>
      </c>
      <c r="K296" s="242" t="s">
        <v>273</v>
      </c>
      <c r="L296" s="247"/>
      <c r="M296" s="248" t="s">
        <v>1</v>
      </c>
      <c r="N296" s="249" t="s">
        <v>38</v>
      </c>
      <c r="O296" s="88"/>
      <c r="P296" s="231">
        <f>O296*H296</f>
        <v>0</v>
      </c>
      <c r="Q296" s="231">
        <v>0.00123</v>
      </c>
      <c r="R296" s="231">
        <f>Q296*H296</f>
        <v>0.42065999999999998</v>
      </c>
      <c r="S296" s="231">
        <v>0</v>
      </c>
      <c r="T296" s="232">
        <f>S296*H296</f>
        <v>0</v>
      </c>
      <c r="U296" s="35"/>
      <c r="V296" s="35"/>
      <c r="W296" s="35"/>
      <c r="X296" s="35"/>
      <c r="Y296" s="35"/>
      <c r="Z296" s="35"/>
      <c r="AA296" s="35"/>
      <c r="AB296" s="35"/>
      <c r="AC296" s="35"/>
      <c r="AD296" s="35"/>
      <c r="AE296" s="35"/>
      <c r="AR296" s="233" t="s">
        <v>286</v>
      </c>
      <c r="AT296" s="233" t="s">
        <v>329</v>
      </c>
      <c r="AU296" s="233" t="s">
        <v>81</v>
      </c>
      <c r="AY296" s="14" t="s">
        <v>266</v>
      </c>
      <c r="BE296" s="234">
        <f>IF(N296="základní",J296,0)</f>
        <v>0</v>
      </c>
      <c r="BF296" s="234">
        <f>IF(N296="snížená",J296,0)</f>
        <v>0</v>
      </c>
      <c r="BG296" s="234">
        <f>IF(N296="zákl. přenesená",J296,0)</f>
        <v>0</v>
      </c>
      <c r="BH296" s="234">
        <f>IF(N296="sníž. přenesená",J296,0)</f>
        <v>0</v>
      </c>
      <c r="BI296" s="234">
        <f>IF(N296="nulová",J296,0)</f>
        <v>0</v>
      </c>
      <c r="BJ296" s="14" t="s">
        <v>81</v>
      </c>
      <c r="BK296" s="234">
        <f>ROUND(I296*H296,2)</f>
        <v>0</v>
      </c>
      <c r="BL296" s="14" t="s">
        <v>274</v>
      </c>
      <c r="BM296" s="233" t="s">
        <v>659</v>
      </c>
    </row>
    <row r="297" s="2" customFormat="1" ht="21.75" customHeight="1">
      <c r="A297" s="35"/>
      <c r="B297" s="36"/>
      <c r="C297" s="240" t="s">
        <v>465</v>
      </c>
      <c r="D297" s="240" t="s">
        <v>329</v>
      </c>
      <c r="E297" s="241" t="s">
        <v>1111</v>
      </c>
      <c r="F297" s="242" t="s">
        <v>1112</v>
      </c>
      <c r="G297" s="243" t="s">
        <v>272</v>
      </c>
      <c r="H297" s="244">
        <v>176</v>
      </c>
      <c r="I297" s="245"/>
      <c r="J297" s="246">
        <f>ROUND(I297*H297,2)</f>
        <v>0</v>
      </c>
      <c r="K297" s="242" t="s">
        <v>273</v>
      </c>
      <c r="L297" s="247"/>
      <c r="M297" s="248" t="s">
        <v>1</v>
      </c>
      <c r="N297" s="249" t="s">
        <v>38</v>
      </c>
      <c r="O297" s="88"/>
      <c r="P297" s="231">
        <f>O297*H297</f>
        <v>0</v>
      </c>
      <c r="Q297" s="231">
        <v>0.00021000000000000001</v>
      </c>
      <c r="R297" s="231">
        <f>Q297*H297</f>
        <v>0.03696</v>
      </c>
      <c r="S297" s="231">
        <v>0</v>
      </c>
      <c r="T297" s="232">
        <f>S297*H297</f>
        <v>0</v>
      </c>
      <c r="U297" s="35"/>
      <c r="V297" s="35"/>
      <c r="W297" s="35"/>
      <c r="X297" s="35"/>
      <c r="Y297" s="35"/>
      <c r="Z297" s="35"/>
      <c r="AA297" s="35"/>
      <c r="AB297" s="35"/>
      <c r="AC297" s="35"/>
      <c r="AD297" s="35"/>
      <c r="AE297" s="35"/>
      <c r="AR297" s="233" t="s">
        <v>286</v>
      </c>
      <c r="AT297" s="233" t="s">
        <v>329</v>
      </c>
      <c r="AU297" s="233" t="s">
        <v>81</v>
      </c>
      <c r="AY297" s="14" t="s">
        <v>266</v>
      </c>
      <c r="BE297" s="234">
        <f>IF(N297="základní",J297,0)</f>
        <v>0</v>
      </c>
      <c r="BF297" s="234">
        <f>IF(N297="snížená",J297,0)</f>
        <v>0</v>
      </c>
      <c r="BG297" s="234">
        <f>IF(N297="zákl. přenesená",J297,0)</f>
        <v>0</v>
      </c>
      <c r="BH297" s="234">
        <f>IF(N297="sníž. přenesená",J297,0)</f>
        <v>0</v>
      </c>
      <c r="BI297" s="234">
        <f>IF(N297="nulová",J297,0)</f>
        <v>0</v>
      </c>
      <c r="BJ297" s="14" t="s">
        <v>81</v>
      </c>
      <c r="BK297" s="234">
        <f>ROUND(I297*H297,2)</f>
        <v>0</v>
      </c>
      <c r="BL297" s="14" t="s">
        <v>274</v>
      </c>
      <c r="BM297" s="233" t="s">
        <v>663</v>
      </c>
    </row>
    <row r="298" s="2" customFormat="1" ht="24.15" customHeight="1">
      <c r="A298" s="35"/>
      <c r="B298" s="36"/>
      <c r="C298" s="240" t="s">
        <v>667</v>
      </c>
      <c r="D298" s="240" t="s">
        <v>329</v>
      </c>
      <c r="E298" s="241" t="s">
        <v>1113</v>
      </c>
      <c r="F298" s="242" t="s">
        <v>1114</v>
      </c>
      <c r="G298" s="243" t="s">
        <v>272</v>
      </c>
      <c r="H298" s="244">
        <v>176</v>
      </c>
      <c r="I298" s="245"/>
      <c r="J298" s="246">
        <f>ROUND(I298*H298,2)</f>
        <v>0</v>
      </c>
      <c r="K298" s="242" t="s">
        <v>273</v>
      </c>
      <c r="L298" s="247"/>
      <c r="M298" s="248" t="s">
        <v>1</v>
      </c>
      <c r="N298" s="249" t="s">
        <v>38</v>
      </c>
      <c r="O298" s="88"/>
      <c r="P298" s="231">
        <f>O298*H298</f>
        <v>0</v>
      </c>
      <c r="Q298" s="231">
        <v>9.0000000000000006E-05</v>
      </c>
      <c r="R298" s="231">
        <f>Q298*H298</f>
        <v>0.01584</v>
      </c>
      <c r="S298" s="231">
        <v>0</v>
      </c>
      <c r="T298" s="232">
        <f>S298*H298</f>
        <v>0</v>
      </c>
      <c r="U298" s="35"/>
      <c r="V298" s="35"/>
      <c r="W298" s="35"/>
      <c r="X298" s="35"/>
      <c r="Y298" s="35"/>
      <c r="Z298" s="35"/>
      <c r="AA298" s="35"/>
      <c r="AB298" s="35"/>
      <c r="AC298" s="35"/>
      <c r="AD298" s="35"/>
      <c r="AE298" s="35"/>
      <c r="AR298" s="233" t="s">
        <v>286</v>
      </c>
      <c r="AT298" s="233" t="s">
        <v>329</v>
      </c>
      <c r="AU298" s="233" t="s">
        <v>81</v>
      </c>
      <c r="AY298" s="14" t="s">
        <v>266</v>
      </c>
      <c r="BE298" s="234">
        <f>IF(N298="základní",J298,0)</f>
        <v>0</v>
      </c>
      <c r="BF298" s="234">
        <f>IF(N298="snížená",J298,0)</f>
        <v>0</v>
      </c>
      <c r="BG298" s="234">
        <f>IF(N298="zákl. přenesená",J298,0)</f>
        <v>0</v>
      </c>
      <c r="BH298" s="234">
        <f>IF(N298="sníž. přenesená",J298,0)</f>
        <v>0</v>
      </c>
      <c r="BI298" s="234">
        <f>IF(N298="nulová",J298,0)</f>
        <v>0</v>
      </c>
      <c r="BJ298" s="14" t="s">
        <v>81</v>
      </c>
      <c r="BK298" s="234">
        <f>ROUND(I298*H298,2)</f>
        <v>0</v>
      </c>
      <c r="BL298" s="14" t="s">
        <v>274</v>
      </c>
      <c r="BM298" s="233" t="s">
        <v>666</v>
      </c>
    </row>
    <row r="299" s="2" customFormat="1" ht="16.5" customHeight="1">
      <c r="A299" s="35"/>
      <c r="B299" s="36"/>
      <c r="C299" s="240" t="s">
        <v>470</v>
      </c>
      <c r="D299" s="240" t="s">
        <v>329</v>
      </c>
      <c r="E299" s="241" t="s">
        <v>1115</v>
      </c>
      <c r="F299" s="242" t="s">
        <v>1116</v>
      </c>
      <c r="G299" s="243" t="s">
        <v>791</v>
      </c>
      <c r="H299" s="244">
        <v>30</v>
      </c>
      <c r="I299" s="245"/>
      <c r="J299" s="246">
        <f>ROUND(I299*H299,2)</f>
        <v>0</v>
      </c>
      <c r="K299" s="242" t="s">
        <v>273</v>
      </c>
      <c r="L299" s="247"/>
      <c r="M299" s="248" t="s">
        <v>1</v>
      </c>
      <c r="N299" s="249" t="s">
        <v>38</v>
      </c>
      <c r="O299" s="88"/>
      <c r="P299" s="231">
        <f>O299*H299</f>
        <v>0</v>
      </c>
      <c r="Q299" s="231">
        <v>0.001</v>
      </c>
      <c r="R299" s="231">
        <f>Q299*H299</f>
        <v>0.029999999999999999</v>
      </c>
      <c r="S299" s="231">
        <v>0</v>
      </c>
      <c r="T299" s="232">
        <f>S299*H299</f>
        <v>0</v>
      </c>
      <c r="U299" s="35"/>
      <c r="V299" s="35"/>
      <c r="W299" s="35"/>
      <c r="X299" s="35"/>
      <c r="Y299" s="35"/>
      <c r="Z299" s="35"/>
      <c r="AA299" s="35"/>
      <c r="AB299" s="35"/>
      <c r="AC299" s="35"/>
      <c r="AD299" s="35"/>
      <c r="AE299" s="35"/>
      <c r="AR299" s="233" t="s">
        <v>286</v>
      </c>
      <c r="AT299" s="233" t="s">
        <v>329</v>
      </c>
      <c r="AU299" s="233" t="s">
        <v>81</v>
      </c>
      <c r="AY299" s="14" t="s">
        <v>266</v>
      </c>
      <c r="BE299" s="234">
        <f>IF(N299="základní",J299,0)</f>
        <v>0</v>
      </c>
      <c r="BF299" s="234">
        <f>IF(N299="snížená",J299,0)</f>
        <v>0</v>
      </c>
      <c r="BG299" s="234">
        <f>IF(N299="zákl. přenesená",J299,0)</f>
        <v>0</v>
      </c>
      <c r="BH299" s="234">
        <f>IF(N299="sníž. přenesená",J299,0)</f>
        <v>0</v>
      </c>
      <c r="BI299" s="234">
        <f>IF(N299="nulová",J299,0)</f>
        <v>0</v>
      </c>
      <c r="BJ299" s="14" t="s">
        <v>81</v>
      </c>
      <c r="BK299" s="234">
        <f>ROUND(I299*H299,2)</f>
        <v>0</v>
      </c>
      <c r="BL299" s="14" t="s">
        <v>274</v>
      </c>
      <c r="BM299" s="233" t="s">
        <v>670</v>
      </c>
    </row>
    <row r="300" s="2" customFormat="1" ht="101.25" customHeight="1">
      <c r="A300" s="35"/>
      <c r="B300" s="36"/>
      <c r="C300" s="222" t="s">
        <v>674</v>
      </c>
      <c r="D300" s="222" t="s">
        <v>269</v>
      </c>
      <c r="E300" s="223" t="s">
        <v>1117</v>
      </c>
      <c r="F300" s="224" t="s">
        <v>1118</v>
      </c>
      <c r="G300" s="225" t="s">
        <v>272</v>
      </c>
      <c r="H300" s="226">
        <v>1</v>
      </c>
      <c r="I300" s="227"/>
      <c r="J300" s="228">
        <f>ROUND(I300*H300,2)</f>
        <v>0</v>
      </c>
      <c r="K300" s="224" t="s">
        <v>273</v>
      </c>
      <c r="L300" s="41"/>
      <c r="M300" s="229" t="s">
        <v>1</v>
      </c>
      <c r="N300" s="230" t="s">
        <v>38</v>
      </c>
      <c r="O300" s="88"/>
      <c r="P300" s="231">
        <f>O300*H300</f>
        <v>0</v>
      </c>
      <c r="Q300" s="231">
        <v>0</v>
      </c>
      <c r="R300" s="231">
        <f>Q300*H300</f>
        <v>0</v>
      </c>
      <c r="S300" s="231">
        <v>0</v>
      </c>
      <c r="T300" s="232">
        <f>S300*H300</f>
        <v>0</v>
      </c>
      <c r="U300" s="35"/>
      <c r="V300" s="35"/>
      <c r="W300" s="35"/>
      <c r="X300" s="35"/>
      <c r="Y300" s="35"/>
      <c r="Z300" s="35"/>
      <c r="AA300" s="35"/>
      <c r="AB300" s="35"/>
      <c r="AC300" s="35"/>
      <c r="AD300" s="35"/>
      <c r="AE300" s="35"/>
      <c r="AR300" s="233" t="s">
        <v>274</v>
      </c>
      <c r="AT300" s="233" t="s">
        <v>269</v>
      </c>
      <c r="AU300" s="233" t="s">
        <v>81</v>
      </c>
      <c r="AY300" s="14" t="s">
        <v>266</v>
      </c>
      <c r="BE300" s="234">
        <f>IF(N300="základní",J300,0)</f>
        <v>0</v>
      </c>
      <c r="BF300" s="234">
        <f>IF(N300="snížená",J300,0)</f>
        <v>0</v>
      </c>
      <c r="BG300" s="234">
        <f>IF(N300="zákl. přenesená",J300,0)</f>
        <v>0</v>
      </c>
      <c r="BH300" s="234">
        <f>IF(N300="sníž. přenesená",J300,0)</f>
        <v>0</v>
      </c>
      <c r="BI300" s="234">
        <f>IF(N300="nulová",J300,0)</f>
        <v>0</v>
      </c>
      <c r="BJ300" s="14" t="s">
        <v>81</v>
      </c>
      <c r="BK300" s="234">
        <f>ROUND(I300*H300,2)</f>
        <v>0</v>
      </c>
      <c r="BL300" s="14" t="s">
        <v>274</v>
      </c>
      <c r="BM300" s="233" t="s">
        <v>673</v>
      </c>
    </row>
    <row r="301" s="2" customFormat="1" ht="114.9" customHeight="1">
      <c r="A301" s="35"/>
      <c r="B301" s="36"/>
      <c r="C301" s="222" t="s">
        <v>475</v>
      </c>
      <c r="D301" s="222" t="s">
        <v>269</v>
      </c>
      <c r="E301" s="223" t="s">
        <v>1119</v>
      </c>
      <c r="F301" s="224" t="s">
        <v>1120</v>
      </c>
      <c r="G301" s="225" t="s">
        <v>272</v>
      </c>
      <c r="H301" s="226">
        <v>9</v>
      </c>
      <c r="I301" s="227"/>
      <c r="J301" s="228">
        <f>ROUND(I301*H301,2)</f>
        <v>0</v>
      </c>
      <c r="K301" s="224" t="s">
        <v>273</v>
      </c>
      <c r="L301" s="41"/>
      <c r="M301" s="229" t="s">
        <v>1</v>
      </c>
      <c r="N301" s="230" t="s">
        <v>38</v>
      </c>
      <c r="O301" s="88"/>
      <c r="P301" s="231">
        <f>O301*H301</f>
        <v>0</v>
      </c>
      <c r="Q301" s="231">
        <v>0</v>
      </c>
      <c r="R301" s="231">
        <f>Q301*H301</f>
        <v>0</v>
      </c>
      <c r="S301" s="231">
        <v>0</v>
      </c>
      <c r="T301" s="232">
        <f>S301*H301</f>
        <v>0</v>
      </c>
      <c r="U301" s="35"/>
      <c r="V301" s="35"/>
      <c r="W301" s="35"/>
      <c r="X301" s="35"/>
      <c r="Y301" s="35"/>
      <c r="Z301" s="35"/>
      <c r="AA301" s="35"/>
      <c r="AB301" s="35"/>
      <c r="AC301" s="35"/>
      <c r="AD301" s="35"/>
      <c r="AE301" s="35"/>
      <c r="AR301" s="233" t="s">
        <v>274</v>
      </c>
      <c r="AT301" s="233" t="s">
        <v>269</v>
      </c>
      <c r="AU301" s="233" t="s">
        <v>81</v>
      </c>
      <c r="AY301" s="14" t="s">
        <v>266</v>
      </c>
      <c r="BE301" s="234">
        <f>IF(N301="základní",J301,0)</f>
        <v>0</v>
      </c>
      <c r="BF301" s="234">
        <f>IF(N301="snížená",J301,0)</f>
        <v>0</v>
      </c>
      <c r="BG301" s="234">
        <f>IF(N301="zákl. přenesená",J301,0)</f>
        <v>0</v>
      </c>
      <c r="BH301" s="234">
        <f>IF(N301="sníž. přenesená",J301,0)</f>
        <v>0</v>
      </c>
      <c r="BI301" s="234">
        <f>IF(N301="nulová",J301,0)</f>
        <v>0</v>
      </c>
      <c r="BJ301" s="14" t="s">
        <v>81</v>
      </c>
      <c r="BK301" s="234">
        <f>ROUND(I301*H301,2)</f>
        <v>0</v>
      </c>
      <c r="BL301" s="14" t="s">
        <v>274</v>
      </c>
      <c r="BM301" s="233" t="s">
        <v>677</v>
      </c>
    </row>
    <row r="302" s="2" customFormat="1">
      <c r="A302" s="35"/>
      <c r="B302" s="36"/>
      <c r="C302" s="37"/>
      <c r="D302" s="235" t="s">
        <v>275</v>
      </c>
      <c r="E302" s="37"/>
      <c r="F302" s="236" t="s">
        <v>1121</v>
      </c>
      <c r="G302" s="37"/>
      <c r="H302" s="37"/>
      <c r="I302" s="237"/>
      <c r="J302" s="37"/>
      <c r="K302" s="37"/>
      <c r="L302" s="41"/>
      <c r="M302" s="238"/>
      <c r="N302" s="239"/>
      <c r="O302" s="88"/>
      <c r="P302" s="88"/>
      <c r="Q302" s="88"/>
      <c r="R302" s="88"/>
      <c r="S302" s="88"/>
      <c r="T302" s="89"/>
      <c r="U302" s="35"/>
      <c r="V302" s="35"/>
      <c r="W302" s="35"/>
      <c r="X302" s="35"/>
      <c r="Y302" s="35"/>
      <c r="Z302" s="35"/>
      <c r="AA302" s="35"/>
      <c r="AB302" s="35"/>
      <c r="AC302" s="35"/>
      <c r="AD302" s="35"/>
      <c r="AE302" s="35"/>
      <c r="AT302" s="14" t="s">
        <v>275</v>
      </c>
      <c r="AU302" s="14" t="s">
        <v>81</v>
      </c>
    </row>
    <row r="303" s="2" customFormat="1" ht="90" customHeight="1">
      <c r="A303" s="35"/>
      <c r="B303" s="36"/>
      <c r="C303" s="222" t="s">
        <v>681</v>
      </c>
      <c r="D303" s="222" t="s">
        <v>269</v>
      </c>
      <c r="E303" s="223" t="s">
        <v>376</v>
      </c>
      <c r="F303" s="224" t="s">
        <v>377</v>
      </c>
      <c r="G303" s="225" t="s">
        <v>302</v>
      </c>
      <c r="H303" s="226">
        <v>11.67</v>
      </c>
      <c r="I303" s="227"/>
      <c r="J303" s="228">
        <f>ROUND(I303*H303,2)</f>
        <v>0</v>
      </c>
      <c r="K303" s="224" t="s">
        <v>273</v>
      </c>
      <c r="L303" s="41"/>
      <c r="M303" s="229" t="s">
        <v>1</v>
      </c>
      <c r="N303" s="230" t="s">
        <v>38</v>
      </c>
      <c r="O303" s="88"/>
      <c r="P303" s="231">
        <f>O303*H303</f>
        <v>0</v>
      </c>
      <c r="Q303" s="231">
        <v>0</v>
      </c>
      <c r="R303" s="231">
        <f>Q303*H303</f>
        <v>0</v>
      </c>
      <c r="S303" s="231">
        <v>0</v>
      </c>
      <c r="T303" s="232">
        <f>S303*H303</f>
        <v>0</v>
      </c>
      <c r="U303" s="35"/>
      <c r="V303" s="35"/>
      <c r="W303" s="35"/>
      <c r="X303" s="35"/>
      <c r="Y303" s="35"/>
      <c r="Z303" s="35"/>
      <c r="AA303" s="35"/>
      <c r="AB303" s="35"/>
      <c r="AC303" s="35"/>
      <c r="AD303" s="35"/>
      <c r="AE303" s="35"/>
      <c r="AR303" s="233" t="s">
        <v>274</v>
      </c>
      <c r="AT303" s="233" t="s">
        <v>269</v>
      </c>
      <c r="AU303" s="233" t="s">
        <v>81</v>
      </c>
      <c r="AY303" s="14" t="s">
        <v>266</v>
      </c>
      <c r="BE303" s="234">
        <f>IF(N303="základní",J303,0)</f>
        <v>0</v>
      </c>
      <c r="BF303" s="234">
        <f>IF(N303="snížená",J303,0)</f>
        <v>0</v>
      </c>
      <c r="BG303" s="234">
        <f>IF(N303="zákl. přenesená",J303,0)</f>
        <v>0</v>
      </c>
      <c r="BH303" s="234">
        <f>IF(N303="sníž. přenesená",J303,0)</f>
        <v>0</v>
      </c>
      <c r="BI303" s="234">
        <f>IF(N303="nulová",J303,0)</f>
        <v>0</v>
      </c>
      <c r="BJ303" s="14" t="s">
        <v>81</v>
      </c>
      <c r="BK303" s="234">
        <f>ROUND(I303*H303,2)</f>
        <v>0</v>
      </c>
      <c r="BL303" s="14" t="s">
        <v>274</v>
      </c>
      <c r="BM303" s="233" t="s">
        <v>680</v>
      </c>
    </row>
    <row r="304" s="2" customFormat="1">
      <c r="A304" s="35"/>
      <c r="B304" s="36"/>
      <c r="C304" s="37"/>
      <c r="D304" s="235" t="s">
        <v>275</v>
      </c>
      <c r="E304" s="37"/>
      <c r="F304" s="236" t="s">
        <v>1122</v>
      </c>
      <c r="G304" s="37"/>
      <c r="H304" s="37"/>
      <c r="I304" s="237"/>
      <c r="J304" s="37"/>
      <c r="K304" s="37"/>
      <c r="L304" s="41"/>
      <c r="M304" s="238"/>
      <c r="N304" s="239"/>
      <c r="O304" s="88"/>
      <c r="P304" s="88"/>
      <c r="Q304" s="88"/>
      <c r="R304" s="88"/>
      <c r="S304" s="88"/>
      <c r="T304" s="89"/>
      <c r="U304" s="35"/>
      <c r="V304" s="35"/>
      <c r="W304" s="35"/>
      <c r="X304" s="35"/>
      <c r="Y304" s="35"/>
      <c r="Z304" s="35"/>
      <c r="AA304" s="35"/>
      <c r="AB304" s="35"/>
      <c r="AC304" s="35"/>
      <c r="AD304" s="35"/>
      <c r="AE304" s="35"/>
      <c r="AT304" s="14" t="s">
        <v>275</v>
      </c>
      <c r="AU304" s="14" t="s">
        <v>81</v>
      </c>
    </row>
    <row r="305" s="2" customFormat="1" ht="49.05" customHeight="1">
      <c r="A305" s="35"/>
      <c r="B305" s="36"/>
      <c r="C305" s="222" t="s">
        <v>480</v>
      </c>
      <c r="D305" s="222" t="s">
        <v>269</v>
      </c>
      <c r="E305" s="223" t="s">
        <v>1123</v>
      </c>
      <c r="F305" s="224" t="s">
        <v>1124</v>
      </c>
      <c r="G305" s="225" t="s">
        <v>302</v>
      </c>
      <c r="H305" s="226">
        <v>11.67</v>
      </c>
      <c r="I305" s="227"/>
      <c r="J305" s="228">
        <f>ROUND(I305*H305,2)</f>
        <v>0</v>
      </c>
      <c r="K305" s="224" t="s">
        <v>1</v>
      </c>
      <c r="L305" s="41"/>
      <c r="M305" s="229" t="s">
        <v>1</v>
      </c>
      <c r="N305" s="230" t="s">
        <v>38</v>
      </c>
      <c r="O305" s="88"/>
      <c r="P305" s="231">
        <f>O305*H305</f>
        <v>0</v>
      </c>
      <c r="Q305" s="231">
        <v>0</v>
      </c>
      <c r="R305" s="231">
        <f>Q305*H305</f>
        <v>0</v>
      </c>
      <c r="S305" s="231">
        <v>0</v>
      </c>
      <c r="T305" s="232">
        <f>S305*H305</f>
        <v>0</v>
      </c>
      <c r="U305" s="35"/>
      <c r="V305" s="35"/>
      <c r="W305" s="35"/>
      <c r="X305" s="35"/>
      <c r="Y305" s="35"/>
      <c r="Z305" s="35"/>
      <c r="AA305" s="35"/>
      <c r="AB305" s="35"/>
      <c r="AC305" s="35"/>
      <c r="AD305" s="35"/>
      <c r="AE305" s="35"/>
      <c r="AR305" s="233" t="s">
        <v>274</v>
      </c>
      <c r="AT305" s="233" t="s">
        <v>269</v>
      </c>
      <c r="AU305" s="233" t="s">
        <v>81</v>
      </c>
      <c r="AY305" s="14" t="s">
        <v>266</v>
      </c>
      <c r="BE305" s="234">
        <f>IF(N305="základní",J305,0)</f>
        <v>0</v>
      </c>
      <c r="BF305" s="234">
        <f>IF(N305="snížená",J305,0)</f>
        <v>0</v>
      </c>
      <c r="BG305" s="234">
        <f>IF(N305="zákl. přenesená",J305,0)</f>
        <v>0</v>
      </c>
      <c r="BH305" s="234">
        <f>IF(N305="sníž. přenesená",J305,0)</f>
        <v>0</v>
      </c>
      <c r="BI305" s="234">
        <f>IF(N305="nulová",J305,0)</f>
        <v>0</v>
      </c>
      <c r="BJ305" s="14" t="s">
        <v>81</v>
      </c>
      <c r="BK305" s="234">
        <f>ROUND(I305*H305,2)</f>
        <v>0</v>
      </c>
      <c r="BL305" s="14" t="s">
        <v>274</v>
      </c>
      <c r="BM305" s="233" t="s">
        <v>684</v>
      </c>
    </row>
    <row r="306" s="2" customFormat="1">
      <c r="A306" s="35"/>
      <c r="B306" s="36"/>
      <c r="C306" s="37"/>
      <c r="D306" s="235" t="s">
        <v>275</v>
      </c>
      <c r="E306" s="37"/>
      <c r="F306" s="236" t="s">
        <v>1125</v>
      </c>
      <c r="G306" s="37"/>
      <c r="H306" s="37"/>
      <c r="I306" s="237"/>
      <c r="J306" s="37"/>
      <c r="K306" s="37"/>
      <c r="L306" s="41"/>
      <c r="M306" s="238"/>
      <c r="N306" s="239"/>
      <c r="O306" s="88"/>
      <c r="P306" s="88"/>
      <c r="Q306" s="88"/>
      <c r="R306" s="88"/>
      <c r="S306" s="88"/>
      <c r="T306" s="89"/>
      <c r="U306" s="35"/>
      <c r="V306" s="35"/>
      <c r="W306" s="35"/>
      <c r="X306" s="35"/>
      <c r="Y306" s="35"/>
      <c r="Z306" s="35"/>
      <c r="AA306" s="35"/>
      <c r="AB306" s="35"/>
      <c r="AC306" s="35"/>
      <c r="AD306" s="35"/>
      <c r="AE306" s="35"/>
      <c r="AT306" s="14" t="s">
        <v>275</v>
      </c>
      <c r="AU306" s="14" t="s">
        <v>81</v>
      </c>
    </row>
    <row r="307" s="2" customFormat="1" ht="123" customHeight="1">
      <c r="A307" s="35"/>
      <c r="B307" s="36"/>
      <c r="C307" s="222" t="s">
        <v>688</v>
      </c>
      <c r="D307" s="222" t="s">
        <v>269</v>
      </c>
      <c r="E307" s="223" t="s">
        <v>1011</v>
      </c>
      <c r="F307" s="224" t="s">
        <v>1012</v>
      </c>
      <c r="G307" s="225" t="s">
        <v>302</v>
      </c>
      <c r="H307" s="226">
        <v>35.009999999999998</v>
      </c>
      <c r="I307" s="227"/>
      <c r="J307" s="228">
        <f>ROUND(I307*H307,2)</f>
        <v>0</v>
      </c>
      <c r="K307" s="224" t="s">
        <v>273</v>
      </c>
      <c r="L307" s="41"/>
      <c r="M307" s="229" t="s">
        <v>1</v>
      </c>
      <c r="N307" s="230" t="s">
        <v>38</v>
      </c>
      <c r="O307" s="88"/>
      <c r="P307" s="231">
        <f>O307*H307</f>
        <v>0</v>
      </c>
      <c r="Q307" s="231">
        <v>0</v>
      </c>
      <c r="R307" s="231">
        <f>Q307*H307</f>
        <v>0</v>
      </c>
      <c r="S307" s="231">
        <v>0</v>
      </c>
      <c r="T307" s="232">
        <f>S307*H307</f>
        <v>0</v>
      </c>
      <c r="U307" s="35"/>
      <c r="V307" s="35"/>
      <c r="W307" s="35"/>
      <c r="X307" s="35"/>
      <c r="Y307" s="35"/>
      <c r="Z307" s="35"/>
      <c r="AA307" s="35"/>
      <c r="AB307" s="35"/>
      <c r="AC307" s="35"/>
      <c r="AD307" s="35"/>
      <c r="AE307" s="35"/>
      <c r="AR307" s="233" t="s">
        <v>274</v>
      </c>
      <c r="AT307" s="233" t="s">
        <v>269</v>
      </c>
      <c r="AU307" s="233" t="s">
        <v>81</v>
      </c>
      <c r="AY307" s="14" t="s">
        <v>266</v>
      </c>
      <c r="BE307" s="234">
        <f>IF(N307="základní",J307,0)</f>
        <v>0</v>
      </c>
      <c r="BF307" s="234">
        <f>IF(N307="snížená",J307,0)</f>
        <v>0</v>
      </c>
      <c r="BG307" s="234">
        <f>IF(N307="zákl. přenesená",J307,0)</f>
        <v>0</v>
      </c>
      <c r="BH307" s="234">
        <f>IF(N307="sníž. přenesená",J307,0)</f>
        <v>0</v>
      </c>
      <c r="BI307" s="234">
        <f>IF(N307="nulová",J307,0)</f>
        <v>0</v>
      </c>
      <c r="BJ307" s="14" t="s">
        <v>81</v>
      </c>
      <c r="BK307" s="234">
        <f>ROUND(I307*H307,2)</f>
        <v>0</v>
      </c>
      <c r="BL307" s="14" t="s">
        <v>274</v>
      </c>
      <c r="BM307" s="233" t="s">
        <v>687</v>
      </c>
    </row>
    <row r="308" s="2" customFormat="1">
      <c r="A308" s="35"/>
      <c r="B308" s="36"/>
      <c r="C308" s="37"/>
      <c r="D308" s="235" t="s">
        <v>275</v>
      </c>
      <c r="E308" s="37"/>
      <c r="F308" s="236" t="s">
        <v>1126</v>
      </c>
      <c r="G308" s="37"/>
      <c r="H308" s="37"/>
      <c r="I308" s="237"/>
      <c r="J308" s="37"/>
      <c r="K308" s="37"/>
      <c r="L308" s="41"/>
      <c r="M308" s="238"/>
      <c r="N308" s="239"/>
      <c r="O308" s="88"/>
      <c r="P308" s="88"/>
      <c r="Q308" s="88"/>
      <c r="R308" s="88"/>
      <c r="S308" s="88"/>
      <c r="T308" s="89"/>
      <c r="U308" s="35"/>
      <c r="V308" s="35"/>
      <c r="W308" s="35"/>
      <c r="X308" s="35"/>
      <c r="Y308" s="35"/>
      <c r="Z308" s="35"/>
      <c r="AA308" s="35"/>
      <c r="AB308" s="35"/>
      <c r="AC308" s="35"/>
      <c r="AD308" s="35"/>
      <c r="AE308" s="35"/>
      <c r="AT308" s="14" t="s">
        <v>275</v>
      </c>
      <c r="AU308" s="14" t="s">
        <v>81</v>
      </c>
    </row>
    <row r="309" s="2" customFormat="1" ht="100.5" customHeight="1">
      <c r="A309" s="35"/>
      <c r="B309" s="36"/>
      <c r="C309" s="222" t="s">
        <v>484</v>
      </c>
      <c r="D309" s="222" t="s">
        <v>269</v>
      </c>
      <c r="E309" s="223" t="s">
        <v>1127</v>
      </c>
      <c r="F309" s="224" t="s">
        <v>1128</v>
      </c>
      <c r="G309" s="225" t="s">
        <v>302</v>
      </c>
      <c r="H309" s="226">
        <v>11.609999999999999</v>
      </c>
      <c r="I309" s="227"/>
      <c r="J309" s="228">
        <f>ROUND(I309*H309,2)</f>
        <v>0</v>
      </c>
      <c r="K309" s="224" t="s">
        <v>273</v>
      </c>
      <c r="L309" s="41"/>
      <c r="M309" s="229" t="s">
        <v>1</v>
      </c>
      <c r="N309" s="230" t="s">
        <v>38</v>
      </c>
      <c r="O309" s="88"/>
      <c r="P309" s="231">
        <f>O309*H309</f>
        <v>0</v>
      </c>
      <c r="Q309" s="231">
        <v>0</v>
      </c>
      <c r="R309" s="231">
        <f>Q309*H309</f>
        <v>0</v>
      </c>
      <c r="S309" s="231">
        <v>0</v>
      </c>
      <c r="T309" s="232">
        <f>S309*H309</f>
        <v>0</v>
      </c>
      <c r="U309" s="35"/>
      <c r="V309" s="35"/>
      <c r="W309" s="35"/>
      <c r="X309" s="35"/>
      <c r="Y309" s="35"/>
      <c r="Z309" s="35"/>
      <c r="AA309" s="35"/>
      <c r="AB309" s="35"/>
      <c r="AC309" s="35"/>
      <c r="AD309" s="35"/>
      <c r="AE309" s="35"/>
      <c r="AR309" s="233" t="s">
        <v>274</v>
      </c>
      <c r="AT309" s="233" t="s">
        <v>269</v>
      </c>
      <c r="AU309" s="233" t="s">
        <v>81</v>
      </c>
      <c r="AY309" s="14" t="s">
        <v>266</v>
      </c>
      <c r="BE309" s="234">
        <f>IF(N309="základní",J309,0)</f>
        <v>0</v>
      </c>
      <c r="BF309" s="234">
        <f>IF(N309="snížená",J309,0)</f>
        <v>0</v>
      </c>
      <c r="BG309" s="234">
        <f>IF(N309="zákl. přenesená",J309,0)</f>
        <v>0</v>
      </c>
      <c r="BH309" s="234">
        <f>IF(N309="sníž. přenesená",J309,0)</f>
        <v>0</v>
      </c>
      <c r="BI309" s="234">
        <f>IF(N309="nulová",J309,0)</f>
        <v>0</v>
      </c>
      <c r="BJ309" s="14" t="s">
        <v>81</v>
      </c>
      <c r="BK309" s="234">
        <f>ROUND(I309*H309,2)</f>
        <v>0</v>
      </c>
      <c r="BL309" s="14" t="s">
        <v>274</v>
      </c>
      <c r="BM309" s="233" t="s">
        <v>691</v>
      </c>
    </row>
    <row r="310" s="2" customFormat="1">
      <c r="A310" s="35"/>
      <c r="B310" s="36"/>
      <c r="C310" s="37"/>
      <c r="D310" s="235" t="s">
        <v>275</v>
      </c>
      <c r="E310" s="37"/>
      <c r="F310" s="236" t="s">
        <v>1129</v>
      </c>
      <c r="G310" s="37"/>
      <c r="H310" s="37"/>
      <c r="I310" s="237"/>
      <c r="J310" s="37"/>
      <c r="K310" s="37"/>
      <c r="L310" s="41"/>
      <c r="M310" s="238"/>
      <c r="N310" s="239"/>
      <c r="O310" s="88"/>
      <c r="P310" s="88"/>
      <c r="Q310" s="88"/>
      <c r="R310" s="88"/>
      <c r="S310" s="88"/>
      <c r="T310" s="89"/>
      <c r="U310" s="35"/>
      <c r="V310" s="35"/>
      <c r="W310" s="35"/>
      <c r="X310" s="35"/>
      <c r="Y310" s="35"/>
      <c r="Z310" s="35"/>
      <c r="AA310" s="35"/>
      <c r="AB310" s="35"/>
      <c r="AC310" s="35"/>
      <c r="AD310" s="35"/>
      <c r="AE310" s="35"/>
      <c r="AT310" s="14" t="s">
        <v>275</v>
      </c>
      <c r="AU310" s="14" t="s">
        <v>81</v>
      </c>
    </row>
    <row r="311" s="2" customFormat="1" ht="90" customHeight="1">
      <c r="A311" s="35"/>
      <c r="B311" s="36"/>
      <c r="C311" s="222" t="s">
        <v>695</v>
      </c>
      <c r="D311" s="222" t="s">
        <v>269</v>
      </c>
      <c r="E311" s="223" t="s">
        <v>1130</v>
      </c>
      <c r="F311" s="224" t="s">
        <v>1131</v>
      </c>
      <c r="G311" s="225" t="s">
        <v>302</v>
      </c>
      <c r="H311" s="226">
        <v>0.059999999999999998</v>
      </c>
      <c r="I311" s="227"/>
      <c r="J311" s="228">
        <f>ROUND(I311*H311,2)</f>
        <v>0</v>
      </c>
      <c r="K311" s="224" t="s">
        <v>273</v>
      </c>
      <c r="L311" s="41"/>
      <c r="M311" s="229" t="s">
        <v>1</v>
      </c>
      <c r="N311" s="230" t="s">
        <v>38</v>
      </c>
      <c r="O311" s="88"/>
      <c r="P311" s="231">
        <f>O311*H311</f>
        <v>0</v>
      </c>
      <c r="Q311" s="231">
        <v>0</v>
      </c>
      <c r="R311" s="231">
        <f>Q311*H311</f>
        <v>0</v>
      </c>
      <c r="S311" s="231">
        <v>0</v>
      </c>
      <c r="T311" s="232">
        <f>S311*H311</f>
        <v>0</v>
      </c>
      <c r="U311" s="35"/>
      <c r="V311" s="35"/>
      <c r="W311" s="35"/>
      <c r="X311" s="35"/>
      <c r="Y311" s="35"/>
      <c r="Z311" s="35"/>
      <c r="AA311" s="35"/>
      <c r="AB311" s="35"/>
      <c r="AC311" s="35"/>
      <c r="AD311" s="35"/>
      <c r="AE311" s="35"/>
      <c r="AR311" s="233" t="s">
        <v>274</v>
      </c>
      <c r="AT311" s="233" t="s">
        <v>269</v>
      </c>
      <c r="AU311" s="233" t="s">
        <v>81</v>
      </c>
      <c r="AY311" s="14" t="s">
        <v>266</v>
      </c>
      <c r="BE311" s="234">
        <f>IF(N311="základní",J311,0)</f>
        <v>0</v>
      </c>
      <c r="BF311" s="234">
        <f>IF(N311="snížená",J311,0)</f>
        <v>0</v>
      </c>
      <c r="BG311" s="234">
        <f>IF(N311="zákl. přenesená",J311,0)</f>
        <v>0</v>
      </c>
      <c r="BH311" s="234">
        <f>IF(N311="sníž. přenesená",J311,0)</f>
        <v>0</v>
      </c>
      <c r="BI311" s="234">
        <f>IF(N311="nulová",J311,0)</f>
        <v>0</v>
      </c>
      <c r="BJ311" s="14" t="s">
        <v>81</v>
      </c>
      <c r="BK311" s="234">
        <f>ROUND(I311*H311,2)</f>
        <v>0</v>
      </c>
      <c r="BL311" s="14" t="s">
        <v>274</v>
      </c>
      <c r="BM311" s="233" t="s">
        <v>694</v>
      </c>
    </row>
    <row r="312" s="2" customFormat="1">
      <c r="A312" s="35"/>
      <c r="B312" s="36"/>
      <c r="C312" s="37"/>
      <c r="D312" s="235" t="s">
        <v>275</v>
      </c>
      <c r="E312" s="37"/>
      <c r="F312" s="236" t="s">
        <v>1132</v>
      </c>
      <c r="G312" s="37"/>
      <c r="H312" s="37"/>
      <c r="I312" s="237"/>
      <c r="J312" s="37"/>
      <c r="K312" s="37"/>
      <c r="L312" s="41"/>
      <c r="M312" s="238"/>
      <c r="N312" s="239"/>
      <c r="O312" s="88"/>
      <c r="P312" s="88"/>
      <c r="Q312" s="88"/>
      <c r="R312" s="88"/>
      <c r="S312" s="88"/>
      <c r="T312" s="89"/>
      <c r="U312" s="35"/>
      <c r="V312" s="35"/>
      <c r="W312" s="35"/>
      <c r="X312" s="35"/>
      <c r="Y312" s="35"/>
      <c r="Z312" s="35"/>
      <c r="AA312" s="35"/>
      <c r="AB312" s="35"/>
      <c r="AC312" s="35"/>
      <c r="AD312" s="35"/>
      <c r="AE312" s="35"/>
      <c r="AT312" s="14" t="s">
        <v>275</v>
      </c>
      <c r="AU312" s="14" t="s">
        <v>81</v>
      </c>
    </row>
    <row r="313" s="2" customFormat="1" ht="90" customHeight="1">
      <c r="A313" s="35"/>
      <c r="B313" s="36"/>
      <c r="C313" s="222" t="s">
        <v>703</v>
      </c>
      <c r="D313" s="222" t="s">
        <v>269</v>
      </c>
      <c r="E313" s="223" t="s">
        <v>897</v>
      </c>
      <c r="F313" s="224" t="s">
        <v>898</v>
      </c>
      <c r="G313" s="225" t="s">
        <v>272</v>
      </c>
      <c r="H313" s="226">
        <v>8</v>
      </c>
      <c r="I313" s="227"/>
      <c r="J313" s="228">
        <f>ROUND(I313*H313,2)</f>
        <v>0</v>
      </c>
      <c r="K313" s="224" t="s">
        <v>273</v>
      </c>
      <c r="L313" s="41"/>
      <c r="M313" s="229" t="s">
        <v>1</v>
      </c>
      <c r="N313" s="230" t="s">
        <v>38</v>
      </c>
      <c r="O313" s="88"/>
      <c r="P313" s="231">
        <f>O313*H313</f>
        <v>0</v>
      </c>
      <c r="Q313" s="231">
        <v>0</v>
      </c>
      <c r="R313" s="231">
        <f>Q313*H313</f>
        <v>0</v>
      </c>
      <c r="S313" s="231">
        <v>0</v>
      </c>
      <c r="T313" s="232">
        <f>S313*H313</f>
        <v>0</v>
      </c>
      <c r="U313" s="35"/>
      <c r="V313" s="35"/>
      <c r="W313" s="35"/>
      <c r="X313" s="35"/>
      <c r="Y313" s="35"/>
      <c r="Z313" s="35"/>
      <c r="AA313" s="35"/>
      <c r="AB313" s="35"/>
      <c r="AC313" s="35"/>
      <c r="AD313" s="35"/>
      <c r="AE313" s="35"/>
      <c r="AR313" s="233" t="s">
        <v>274</v>
      </c>
      <c r="AT313" s="233" t="s">
        <v>269</v>
      </c>
      <c r="AU313" s="233" t="s">
        <v>81</v>
      </c>
      <c r="AY313" s="14" t="s">
        <v>266</v>
      </c>
      <c r="BE313" s="234">
        <f>IF(N313="základní",J313,0)</f>
        <v>0</v>
      </c>
      <c r="BF313" s="234">
        <f>IF(N313="snížená",J313,0)</f>
        <v>0</v>
      </c>
      <c r="BG313" s="234">
        <f>IF(N313="zákl. přenesená",J313,0)</f>
        <v>0</v>
      </c>
      <c r="BH313" s="234">
        <f>IF(N313="sníž. přenesená",J313,0)</f>
        <v>0</v>
      </c>
      <c r="BI313" s="234">
        <f>IF(N313="nulová",J313,0)</f>
        <v>0</v>
      </c>
      <c r="BJ313" s="14" t="s">
        <v>81</v>
      </c>
      <c r="BK313" s="234">
        <f>ROUND(I313*H313,2)</f>
        <v>0</v>
      </c>
      <c r="BL313" s="14" t="s">
        <v>274</v>
      </c>
      <c r="BM313" s="233" t="s">
        <v>701</v>
      </c>
    </row>
    <row r="314" s="2" customFormat="1">
      <c r="A314" s="35"/>
      <c r="B314" s="36"/>
      <c r="C314" s="37"/>
      <c r="D314" s="235" t="s">
        <v>275</v>
      </c>
      <c r="E314" s="37"/>
      <c r="F314" s="236" t="s">
        <v>900</v>
      </c>
      <c r="G314" s="37"/>
      <c r="H314" s="37"/>
      <c r="I314" s="237"/>
      <c r="J314" s="37"/>
      <c r="K314" s="37"/>
      <c r="L314" s="41"/>
      <c r="M314" s="238"/>
      <c r="N314" s="239"/>
      <c r="O314" s="88"/>
      <c r="P314" s="88"/>
      <c r="Q314" s="88"/>
      <c r="R314" s="88"/>
      <c r="S314" s="88"/>
      <c r="T314" s="89"/>
      <c r="U314" s="35"/>
      <c r="V314" s="35"/>
      <c r="W314" s="35"/>
      <c r="X314" s="35"/>
      <c r="Y314" s="35"/>
      <c r="Z314" s="35"/>
      <c r="AA314" s="35"/>
      <c r="AB314" s="35"/>
      <c r="AC314" s="35"/>
      <c r="AD314" s="35"/>
      <c r="AE314" s="35"/>
      <c r="AT314" s="14" t="s">
        <v>275</v>
      </c>
      <c r="AU314" s="14" t="s">
        <v>81</v>
      </c>
    </row>
    <row r="315" s="2" customFormat="1" ht="90" customHeight="1">
      <c r="A315" s="35"/>
      <c r="B315" s="36"/>
      <c r="C315" s="222" t="s">
        <v>492</v>
      </c>
      <c r="D315" s="222" t="s">
        <v>269</v>
      </c>
      <c r="E315" s="223" t="s">
        <v>901</v>
      </c>
      <c r="F315" s="224" t="s">
        <v>902</v>
      </c>
      <c r="G315" s="225" t="s">
        <v>272</v>
      </c>
      <c r="H315" s="226">
        <v>6</v>
      </c>
      <c r="I315" s="227"/>
      <c r="J315" s="228">
        <f>ROUND(I315*H315,2)</f>
        <v>0</v>
      </c>
      <c r="K315" s="224" t="s">
        <v>273</v>
      </c>
      <c r="L315" s="41"/>
      <c r="M315" s="229" t="s">
        <v>1</v>
      </c>
      <c r="N315" s="230" t="s">
        <v>38</v>
      </c>
      <c r="O315" s="88"/>
      <c r="P315" s="231">
        <f>O315*H315</f>
        <v>0</v>
      </c>
      <c r="Q315" s="231">
        <v>0</v>
      </c>
      <c r="R315" s="231">
        <f>Q315*H315</f>
        <v>0</v>
      </c>
      <c r="S315" s="231">
        <v>0</v>
      </c>
      <c r="T315" s="232">
        <f>S315*H315</f>
        <v>0</v>
      </c>
      <c r="U315" s="35"/>
      <c r="V315" s="35"/>
      <c r="W315" s="35"/>
      <c r="X315" s="35"/>
      <c r="Y315" s="35"/>
      <c r="Z315" s="35"/>
      <c r="AA315" s="35"/>
      <c r="AB315" s="35"/>
      <c r="AC315" s="35"/>
      <c r="AD315" s="35"/>
      <c r="AE315" s="35"/>
      <c r="AR315" s="233" t="s">
        <v>274</v>
      </c>
      <c r="AT315" s="233" t="s">
        <v>269</v>
      </c>
      <c r="AU315" s="233" t="s">
        <v>81</v>
      </c>
      <c r="AY315" s="14" t="s">
        <v>266</v>
      </c>
      <c r="BE315" s="234">
        <f>IF(N315="základní",J315,0)</f>
        <v>0</v>
      </c>
      <c r="BF315" s="234">
        <f>IF(N315="snížená",J315,0)</f>
        <v>0</v>
      </c>
      <c r="BG315" s="234">
        <f>IF(N315="zákl. přenesená",J315,0)</f>
        <v>0</v>
      </c>
      <c r="BH315" s="234">
        <f>IF(N315="sníž. přenesená",J315,0)</f>
        <v>0</v>
      </c>
      <c r="BI315" s="234">
        <f>IF(N315="nulová",J315,0)</f>
        <v>0</v>
      </c>
      <c r="BJ315" s="14" t="s">
        <v>81</v>
      </c>
      <c r="BK315" s="234">
        <f>ROUND(I315*H315,2)</f>
        <v>0</v>
      </c>
      <c r="BL315" s="14" t="s">
        <v>274</v>
      </c>
      <c r="BM315" s="233" t="s">
        <v>706</v>
      </c>
    </row>
    <row r="316" s="2" customFormat="1">
      <c r="A316" s="35"/>
      <c r="B316" s="36"/>
      <c r="C316" s="37"/>
      <c r="D316" s="235" t="s">
        <v>275</v>
      </c>
      <c r="E316" s="37"/>
      <c r="F316" s="236" t="s">
        <v>904</v>
      </c>
      <c r="G316" s="37"/>
      <c r="H316" s="37"/>
      <c r="I316" s="237"/>
      <c r="J316" s="37"/>
      <c r="K316" s="37"/>
      <c r="L316" s="41"/>
      <c r="M316" s="254"/>
      <c r="N316" s="255"/>
      <c r="O316" s="256"/>
      <c r="P316" s="256"/>
      <c r="Q316" s="256"/>
      <c r="R316" s="256"/>
      <c r="S316" s="256"/>
      <c r="T316" s="257"/>
      <c r="U316" s="35"/>
      <c r="V316" s="35"/>
      <c r="W316" s="35"/>
      <c r="X316" s="35"/>
      <c r="Y316" s="35"/>
      <c r="Z316" s="35"/>
      <c r="AA316" s="35"/>
      <c r="AB316" s="35"/>
      <c r="AC316" s="35"/>
      <c r="AD316" s="35"/>
      <c r="AE316" s="35"/>
      <c r="AT316" s="14" t="s">
        <v>275</v>
      </c>
      <c r="AU316" s="14" t="s">
        <v>81</v>
      </c>
    </row>
    <row r="317" s="2" customFormat="1" ht="6.96" customHeight="1">
      <c r="A317" s="35"/>
      <c r="B317" s="63"/>
      <c r="C317" s="64"/>
      <c r="D317" s="64"/>
      <c r="E317" s="64"/>
      <c r="F317" s="64"/>
      <c r="G317" s="64"/>
      <c r="H317" s="64"/>
      <c r="I317" s="64"/>
      <c r="J317" s="64"/>
      <c r="K317" s="64"/>
      <c r="L317" s="41"/>
      <c r="M317" s="35"/>
      <c r="O317" s="35"/>
      <c r="P317" s="35"/>
      <c r="Q317" s="35"/>
      <c r="R317" s="35"/>
      <c r="S317" s="35"/>
      <c r="T317" s="35"/>
      <c r="U317" s="35"/>
      <c r="V317" s="35"/>
      <c r="W317" s="35"/>
      <c r="X317" s="35"/>
      <c r="Y317" s="35"/>
      <c r="Z317" s="35"/>
      <c r="AA317" s="35"/>
      <c r="AB317" s="35"/>
      <c r="AC317" s="35"/>
      <c r="AD317" s="35"/>
      <c r="AE317" s="35"/>
    </row>
  </sheetData>
  <sheetProtection sheet="1" autoFilter="0" formatColumns="0" formatRows="0" objects="1" scenarios="1" spinCount="100000" saltValue="h4uoC8p+t8gG4QF5amGOVoXRQbndxkBzXYCp0o5441+/Ox8lgo5GUqvdjeAtICeXvXC/W0HvawnaxR+sYi0dMQ==" hashValue="NRkRbWjevWHM0KeV2hZirayKYLedk1caAy6w/fDxj3Ftn9ATmC6l1cJfSpoJvP0lJQcL8qPVvsz2IEKI98Q0Vg==" algorithmName="SHA-512" password="CC35"/>
  <autoFilter ref="C116:K316"/>
  <mergeCells count="9">
    <mergeCell ref="E7:H7"/>
    <mergeCell ref="E9:H9"/>
    <mergeCell ref="E18:H18"/>
    <mergeCell ref="E27:H27"/>
    <mergeCell ref="E85:H85"/>
    <mergeCell ref="E87:H87"/>
    <mergeCell ref="E107:H107"/>
    <mergeCell ref="E109:H10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218</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2687</v>
      </c>
      <c r="F9" s="1"/>
      <c r="G9" s="1"/>
      <c r="H9" s="1"/>
      <c r="L9" s="17"/>
    </row>
    <row r="10" s="1" customFormat="1" ht="12" customHeight="1">
      <c r="B10" s="17"/>
      <c r="D10" s="148" t="s">
        <v>1615</v>
      </c>
      <c r="L10" s="17"/>
    </row>
    <row r="11" s="2" customFormat="1" ht="16.5" customHeight="1">
      <c r="A11" s="35"/>
      <c r="B11" s="41"/>
      <c r="C11" s="35"/>
      <c r="D11" s="35"/>
      <c r="E11" s="160" t="s">
        <v>2756</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1964</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2689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2690</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1967</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ROUND((SUM(BE124:BE160)),  2)</f>
        <v>0</v>
      </c>
      <c r="G37" s="35"/>
      <c r="H37" s="35"/>
      <c r="I37" s="162">
        <v>0.20999999999999999</v>
      </c>
      <c r="J37" s="161">
        <f>ROUND(((SUM(BE124:BE160))*I37),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ROUND((SUM(BF124:BF160)),  2)</f>
        <v>0</v>
      </c>
      <c r="G38" s="35"/>
      <c r="H38" s="35"/>
      <c r="I38" s="162">
        <v>0.12</v>
      </c>
      <c r="J38" s="161">
        <f>ROUND(((SUM(BF124:BF160))*I38),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ROUND((SUM(BG124:BG160)),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ROUND((SUM(BH124:BH160)),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ROUND((SUM(BI124:BI160)),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2687</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2756</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1964</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souboru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Moravany - Kostěnice</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2687</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63" t="s">
        <v>2756</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1964</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souboru UOŽI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Moravany - Kostěnice</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SUM(P125:P160)</f>
        <v>0</v>
      </c>
      <c r="Q124" s="101"/>
      <c r="R124" s="205">
        <f>SUM(R125:R160)</f>
        <v>0</v>
      </c>
      <c r="S124" s="101"/>
      <c r="T124" s="206">
        <f>SUM(T125:T160)</f>
        <v>0</v>
      </c>
      <c r="U124" s="35"/>
      <c r="V124" s="35"/>
      <c r="W124" s="35"/>
      <c r="X124" s="35"/>
      <c r="Y124" s="35"/>
      <c r="Z124" s="35"/>
      <c r="AA124" s="35"/>
      <c r="AB124" s="35"/>
      <c r="AC124" s="35"/>
      <c r="AD124" s="35"/>
      <c r="AE124" s="35"/>
      <c r="AT124" s="14" t="s">
        <v>72</v>
      </c>
      <c r="AU124" s="14" t="s">
        <v>246</v>
      </c>
      <c r="BK124" s="207">
        <f>SUM(BK125:BK160)</f>
        <v>0</v>
      </c>
    </row>
    <row r="125" s="2" customFormat="1" ht="16.5" customHeight="1">
      <c r="A125" s="35"/>
      <c r="B125" s="36"/>
      <c r="C125" s="222" t="s">
        <v>393</v>
      </c>
      <c r="D125" s="222" t="s">
        <v>269</v>
      </c>
      <c r="E125" s="223" t="s">
        <v>2080</v>
      </c>
      <c r="F125" s="224" t="s">
        <v>2081</v>
      </c>
      <c r="G125" s="225" t="s">
        <v>2082</v>
      </c>
      <c r="H125" s="226">
        <v>880</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2757</v>
      </c>
    </row>
    <row r="126" s="2" customFormat="1" ht="16.5" customHeight="1">
      <c r="A126" s="35"/>
      <c r="B126" s="36"/>
      <c r="C126" s="222" t="s">
        <v>332</v>
      </c>
      <c r="D126" s="222" t="s">
        <v>269</v>
      </c>
      <c r="E126" s="223" t="s">
        <v>2085</v>
      </c>
      <c r="F126" s="224" t="s">
        <v>2086</v>
      </c>
      <c r="G126" s="225" t="s">
        <v>2082</v>
      </c>
      <c r="H126" s="226">
        <v>1950</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81</v>
      </c>
      <c r="AT126" s="233" t="s">
        <v>269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2758</v>
      </c>
    </row>
    <row r="127" s="2" customFormat="1">
      <c r="A127" s="35"/>
      <c r="B127" s="36"/>
      <c r="C127" s="37"/>
      <c r="D127" s="235" t="s">
        <v>275</v>
      </c>
      <c r="E127" s="37"/>
      <c r="F127" s="236" t="s">
        <v>2759</v>
      </c>
      <c r="G127" s="37"/>
      <c r="H127" s="37"/>
      <c r="I127" s="237"/>
      <c r="J127" s="37"/>
      <c r="K127" s="37"/>
      <c r="L127" s="41"/>
      <c r="M127" s="238"/>
      <c r="N127" s="239"/>
      <c r="O127" s="88"/>
      <c r="P127" s="88"/>
      <c r="Q127" s="88"/>
      <c r="R127" s="88"/>
      <c r="S127" s="88"/>
      <c r="T127" s="89"/>
      <c r="U127" s="35"/>
      <c r="V127" s="35"/>
      <c r="W127" s="35"/>
      <c r="X127" s="35"/>
      <c r="Y127" s="35"/>
      <c r="Z127" s="35"/>
      <c r="AA127" s="35"/>
      <c r="AB127" s="35"/>
      <c r="AC127" s="35"/>
      <c r="AD127" s="35"/>
      <c r="AE127" s="35"/>
      <c r="AT127" s="14" t="s">
        <v>275</v>
      </c>
      <c r="AU127" s="14" t="s">
        <v>73</v>
      </c>
    </row>
    <row r="128" s="2" customFormat="1" ht="16.5" customHeight="1">
      <c r="A128" s="35"/>
      <c r="B128" s="36"/>
      <c r="C128" s="222" t="s">
        <v>267</v>
      </c>
      <c r="D128" s="222" t="s">
        <v>269</v>
      </c>
      <c r="E128" s="223" t="s">
        <v>2089</v>
      </c>
      <c r="F128" s="224" t="s">
        <v>2090</v>
      </c>
      <c r="G128" s="225" t="s">
        <v>272</v>
      </c>
      <c r="H128" s="226">
        <v>85</v>
      </c>
      <c r="I128" s="227"/>
      <c r="J128" s="228">
        <f>ROUND(I128*H128,2)</f>
        <v>0</v>
      </c>
      <c r="K128" s="224" t="s">
        <v>273</v>
      </c>
      <c r="L128" s="41"/>
      <c r="M128" s="229" t="s">
        <v>1</v>
      </c>
      <c r="N128" s="230"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81</v>
      </c>
      <c r="AT128" s="233" t="s">
        <v>269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2760</v>
      </c>
    </row>
    <row r="129" s="2" customFormat="1" ht="21.75" customHeight="1">
      <c r="A129" s="35"/>
      <c r="B129" s="36"/>
      <c r="C129" s="240" t="s">
        <v>283</v>
      </c>
      <c r="D129" s="240" t="s">
        <v>329</v>
      </c>
      <c r="E129" s="241" t="s">
        <v>2092</v>
      </c>
      <c r="F129" s="242" t="s">
        <v>2093</v>
      </c>
      <c r="G129" s="243" t="s">
        <v>272</v>
      </c>
      <c r="H129" s="244">
        <v>2</v>
      </c>
      <c r="I129" s="245"/>
      <c r="J129" s="246">
        <f>ROUND(I129*H129,2)</f>
        <v>0</v>
      </c>
      <c r="K129" s="242" t="s">
        <v>273</v>
      </c>
      <c r="L129" s="247"/>
      <c r="M129" s="248" t="s">
        <v>1</v>
      </c>
      <c r="N129" s="249"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83</v>
      </c>
      <c r="AT129" s="233" t="s">
        <v>329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2761</v>
      </c>
    </row>
    <row r="130" s="2" customFormat="1" ht="16.5" customHeight="1">
      <c r="A130" s="35"/>
      <c r="B130" s="36"/>
      <c r="C130" s="222" t="s">
        <v>274</v>
      </c>
      <c r="D130" s="222" t="s">
        <v>269</v>
      </c>
      <c r="E130" s="223" t="s">
        <v>2095</v>
      </c>
      <c r="F130" s="224" t="s">
        <v>2096</v>
      </c>
      <c r="G130" s="225" t="s">
        <v>272</v>
      </c>
      <c r="H130" s="226">
        <v>190</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81</v>
      </c>
      <c r="AT130" s="233" t="s">
        <v>269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2762</v>
      </c>
    </row>
    <row r="131" s="2" customFormat="1" ht="16.5" customHeight="1">
      <c r="A131" s="35"/>
      <c r="B131" s="36"/>
      <c r="C131" s="222" t="s">
        <v>137</v>
      </c>
      <c r="D131" s="222" t="s">
        <v>269</v>
      </c>
      <c r="E131" s="223" t="s">
        <v>2098</v>
      </c>
      <c r="F131" s="224" t="s">
        <v>2099</v>
      </c>
      <c r="G131" s="225" t="s">
        <v>272</v>
      </c>
      <c r="H131" s="226">
        <v>2</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81</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2763</v>
      </c>
    </row>
    <row r="132" s="2" customFormat="1" ht="16.5" customHeight="1">
      <c r="A132" s="35"/>
      <c r="B132" s="36"/>
      <c r="C132" s="222" t="s">
        <v>917</v>
      </c>
      <c r="D132" s="222" t="s">
        <v>269</v>
      </c>
      <c r="E132" s="223" t="s">
        <v>2101</v>
      </c>
      <c r="F132" s="224" t="s">
        <v>2102</v>
      </c>
      <c r="G132" s="225" t="s">
        <v>272</v>
      </c>
      <c r="H132" s="226">
        <v>2</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81</v>
      </c>
      <c r="AT132" s="233" t="s">
        <v>269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2764</v>
      </c>
    </row>
    <row r="133" s="2" customFormat="1" ht="16.5" customHeight="1">
      <c r="A133" s="35"/>
      <c r="B133" s="36"/>
      <c r="C133" s="222" t="s">
        <v>286</v>
      </c>
      <c r="D133" s="222" t="s">
        <v>269</v>
      </c>
      <c r="E133" s="223" t="s">
        <v>2104</v>
      </c>
      <c r="F133" s="224" t="s">
        <v>2105</v>
      </c>
      <c r="G133" s="225" t="s">
        <v>272</v>
      </c>
      <c r="H133" s="226">
        <v>2</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81</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2765</v>
      </c>
    </row>
    <row r="134" s="2" customFormat="1" ht="24.15" customHeight="1">
      <c r="A134" s="35"/>
      <c r="B134" s="36"/>
      <c r="C134" s="240" t="s">
        <v>299</v>
      </c>
      <c r="D134" s="240" t="s">
        <v>329</v>
      </c>
      <c r="E134" s="241" t="s">
        <v>2107</v>
      </c>
      <c r="F134" s="242" t="s">
        <v>2108</v>
      </c>
      <c r="G134" s="243" t="s">
        <v>272</v>
      </c>
      <c r="H134" s="244">
        <v>2</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329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2766</v>
      </c>
    </row>
    <row r="135" s="2" customFormat="1" ht="24.15" customHeight="1">
      <c r="A135" s="35"/>
      <c r="B135" s="36"/>
      <c r="C135" s="240" t="s">
        <v>290</v>
      </c>
      <c r="D135" s="240" t="s">
        <v>329</v>
      </c>
      <c r="E135" s="241" t="s">
        <v>2110</v>
      </c>
      <c r="F135" s="242" t="s">
        <v>2111</v>
      </c>
      <c r="G135" s="243" t="s">
        <v>272</v>
      </c>
      <c r="H135" s="244">
        <v>1</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2767</v>
      </c>
    </row>
    <row r="136" s="2" customFormat="1" ht="24.15" customHeight="1">
      <c r="A136" s="35"/>
      <c r="B136" s="36"/>
      <c r="C136" s="240" t="s">
        <v>309</v>
      </c>
      <c r="D136" s="240" t="s">
        <v>329</v>
      </c>
      <c r="E136" s="241" t="s">
        <v>2113</v>
      </c>
      <c r="F136" s="242" t="s">
        <v>2114</v>
      </c>
      <c r="G136" s="243" t="s">
        <v>272</v>
      </c>
      <c r="H136" s="244">
        <v>1</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2768</v>
      </c>
    </row>
    <row r="137" s="2" customFormat="1" ht="24.15" customHeight="1">
      <c r="A137" s="35"/>
      <c r="B137" s="36"/>
      <c r="C137" s="240" t="s">
        <v>402</v>
      </c>
      <c r="D137" s="240" t="s">
        <v>329</v>
      </c>
      <c r="E137" s="241" t="s">
        <v>2119</v>
      </c>
      <c r="F137" s="242" t="s">
        <v>2120</v>
      </c>
      <c r="G137" s="243" t="s">
        <v>272</v>
      </c>
      <c r="H137" s="244">
        <v>1</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2769</v>
      </c>
    </row>
    <row r="138" s="2" customFormat="1" ht="24.15" customHeight="1">
      <c r="A138" s="35"/>
      <c r="B138" s="36"/>
      <c r="C138" s="240" t="s">
        <v>8</v>
      </c>
      <c r="D138" s="240" t="s">
        <v>329</v>
      </c>
      <c r="E138" s="241" t="s">
        <v>2116</v>
      </c>
      <c r="F138" s="242" t="s">
        <v>2117</v>
      </c>
      <c r="G138" s="243" t="s">
        <v>272</v>
      </c>
      <c r="H138" s="244">
        <v>1</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2770</v>
      </c>
    </row>
    <row r="139" s="2" customFormat="1" ht="24.15" customHeight="1">
      <c r="A139" s="35"/>
      <c r="B139" s="36"/>
      <c r="C139" s="240" t="s">
        <v>316</v>
      </c>
      <c r="D139" s="240" t="s">
        <v>329</v>
      </c>
      <c r="E139" s="241" t="s">
        <v>2122</v>
      </c>
      <c r="F139" s="242" t="s">
        <v>2123</v>
      </c>
      <c r="G139" s="243" t="s">
        <v>272</v>
      </c>
      <c r="H139" s="244">
        <v>2</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2771</v>
      </c>
    </row>
    <row r="140" s="2" customFormat="1" ht="24.15" customHeight="1">
      <c r="A140" s="35"/>
      <c r="B140" s="36"/>
      <c r="C140" s="240" t="s">
        <v>407</v>
      </c>
      <c r="D140" s="240" t="s">
        <v>329</v>
      </c>
      <c r="E140" s="241" t="s">
        <v>2579</v>
      </c>
      <c r="F140" s="242" t="s">
        <v>2580</v>
      </c>
      <c r="G140" s="243" t="s">
        <v>272</v>
      </c>
      <c r="H140" s="244">
        <v>1</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329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2772</v>
      </c>
    </row>
    <row r="141" s="2" customFormat="1" ht="24.15" customHeight="1">
      <c r="A141" s="35"/>
      <c r="B141" s="36"/>
      <c r="C141" s="240" t="s">
        <v>918</v>
      </c>
      <c r="D141" s="240" t="s">
        <v>329</v>
      </c>
      <c r="E141" s="241" t="s">
        <v>2128</v>
      </c>
      <c r="F141" s="242" t="s">
        <v>2129</v>
      </c>
      <c r="G141" s="243" t="s">
        <v>272</v>
      </c>
      <c r="H141" s="244">
        <v>2</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329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2773</v>
      </c>
    </row>
    <row r="142" s="2" customFormat="1" ht="24.15" customHeight="1">
      <c r="A142" s="35"/>
      <c r="B142" s="36"/>
      <c r="C142" s="240" t="s">
        <v>321</v>
      </c>
      <c r="D142" s="240" t="s">
        <v>329</v>
      </c>
      <c r="E142" s="241" t="s">
        <v>2131</v>
      </c>
      <c r="F142" s="242" t="s">
        <v>2132</v>
      </c>
      <c r="G142" s="243" t="s">
        <v>272</v>
      </c>
      <c r="H142" s="244">
        <v>2</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329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2774</v>
      </c>
    </row>
    <row r="143" s="2" customFormat="1" ht="24.15" customHeight="1">
      <c r="A143" s="35"/>
      <c r="B143" s="36"/>
      <c r="C143" s="240" t="s">
        <v>297</v>
      </c>
      <c r="D143" s="240" t="s">
        <v>329</v>
      </c>
      <c r="E143" s="241" t="s">
        <v>2134</v>
      </c>
      <c r="F143" s="242" t="s">
        <v>2135</v>
      </c>
      <c r="G143" s="243" t="s">
        <v>272</v>
      </c>
      <c r="H143" s="244">
        <v>4</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2775</v>
      </c>
    </row>
    <row r="144" s="2" customFormat="1" ht="24.15" customHeight="1">
      <c r="A144" s="35"/>
      <c r="B144" s="36"/>
      <c r="C144" s="240" t="s">
        <v>328</v>
      </c>
      <c r="D144" s="240" t="s">
        <v>329</v>
      </c>
      <c r="E144" s="241" t="s">
        <v>2137</v>
      </c>
      <c r="F144" s="242" t="s">
        <v>2138</v>
      </c>
      <c r="G144" s="243" t="s">
        <v>272</v>
      </c>
      <c r="H144" s="244">
        <v>4</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329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2776</v>
      </c>
    </row>
    <row r="145" s="2" customFormat="1" ht="24.15" customHeight="1">
      <c r="A145" s="35"/>
      <c r="B145" s="36"/>
      <c r="C145" s="240" t="s">
        <v>303</v>
      </c>
      <c r="D145" s="240" t="s">
        <v>329</v>
      </c>
      <c r="E145" s="241" t="s">
        <v>2272</v>
      </c>
      <c r="F145" s="242" t="s">
        <v>2273</v>
      </c>
      <c r="G145" s="243" t="s">
        <v>272</v>
      </c>
      <c r="H145" s="244">
        <v>1</v>
      </c>
      <c r="I145" s="245"/>
      <c r="J145" s="246">
        <f>ROUND(I145*H145,2)</f>
        <v>0</v>
      </c>
      <c r="K145" s="242" t="s">
        <v>273</v>
      </c>
      <c r="L145" s="247"/>
      <c r="M145" s="248" t="s">
        <v>1</v>
      </c>
      <c r="N145" s="249"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83</v>
      </c>
      <c r="AT145" s="233" t="s">
        <v>329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2777</v>
      </c>
    </row>
    <row r="146" s="2" customFormat="1" ht="24.15" customHeight="1">
      <c r="A146" s="35"/>
      <c r="B146" s="36"/>
      <c r="C146" s="240" t="s">
        <v>334</v>
      </c>
      <c r="D146" s="240" t="s">
        <v>329</v>
      </c>
      <c r="E146" s="241" t="s">
        <v>2143</v>
      </c>
      <c r="F146" s="242" t="s">
        <v>2144</v>
      </c>
      <c r="G146" s="243" t="s">
        <v>272</v>
      </c>
      <c r="H146" s="244">
        <v>1</v>
      </c>
      <c r="I146" s="245"/>
      <c r="J146" s="246">
        <f>ROUND(I146*H146,2)</f>
        <v>0</v>
      </c>
      <c r="K146" s="242" t="s">
        <v>273</v>
      </c>
      <c r="L146" s="247"/>
      <c r="M146" s="248" t="s">
        <v>1</v>
      </c>
      <c r="N146" s="249"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83</v>
      </c>
      <c r="AT146" s="233" t="s">
        <v>329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2778</v>
      </c>
    </row>
    <row r="147" s="2" customFormat="1" ht="24.15" customHeight="1">
      <c r="A147" s="35"/>
      <c r="B147" s="36"/>
      <c r="C147" s="240" t="s">
        <v>307</v>
      </c>
      <c r="D147" s="240" t="s">
        <v>329</v>
      </c>
      <c r="E147" s="241" t="s">
        <v>2146</v>
      </c>
      <c r="F147" s="242" t="s">
        <v>2147</v>
      </c>
      <c r="G147" s="243" t="s">
        <v>272</v>
      </c>
      <c r="H147" s="244">
        <v>2</v>
      </c>
      <c r="I147" s="245"/>
      <c r="J147" s="246">
        <f>ROUND(I147*H147,2)</f>
        <v>0</v>
      </c>
      <c r="K147" s="242" t="s">
        <v>273</v>
      </c>
      <c r="L147" s="247"/>
      <c r="M147" s="248" t="s">
        <v>1</v>
      </c>
      <c r="N147" s="249"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83</v>
      </c>
      <c r="AT147" s="233" t="s">
        <v>329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2779</v>
      </c>
    </row>
    <row r="148" s="2" customFormat="1" ht="33" customHeight="1">
      <c r="A148" s="35"/>
      <c r="B148" s="36"/>
      <c r="C148" s="240" t="s">
        <v>7</v>
      </c>
      <c r="D148" s="240" t="s">
        <v>329</v>
      </c>
      <c r="E148" s="241" t="s">
        <v>2149</v>
      </c>
      <c r="F148" s="242" t="s">
        <v>2150</v>
      </c>
      <c r="G148" s="243" t="s">
        <v>272</v>
      </c>
      <c r="H148" s="244">
        <v>4</v>
      </c>
      <c r="I148" s="245"/>
      <c r="J148" s="246">
        <f>ROUND(I148*H148,2)</f>
        <v>0</v>
      </c>
      <c r="K148" s="242" t="s">
        <v>273</v>
      </c>
      <c r="L148" s="247"/>
      <c r="M148" s="248" t="s">
        <v>1</v>
      </c>
      <c r="N148" s="249"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83</v>
      </c>
      <c r="AT148" s="233" t="s">
        <v>329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2780</v>
      </c>
    </row>
    <row r="149" s="2" customFormat="1" ht="16.5" customHeight="1">
      <c r="A149" s="35"/>
      <c r="B149" s="36"/>
      <c r="C149" s="222" t="s">
        <v>83</v>
      </c>
      <c r="D149" s="222" t="s">
        <v>269</v>
      </c>
      <c r="E149" s="223" t="s">
        <v>2152</v>
      </c>
      <c r="F149" s="224" t="s">
        <v>2153</v>
      </c>
      <c r="G149" s="225" t="s">
        <v>272</v>
      </c>
      <c r="H149" s="226">
        <v>1</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81</v>
      </c>
      <c r="AT149" s="233" t="s">
        <v>269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2781</v>
      </c>
    </row>
    <row r="150" s="2" customFormat="1" ht="16.5" customHeight="1">
      <c r="A150" s="35"/>
      <c r="B150" s="36"/>
      <c r="C150" s="222" t="s">
        <v>81</v>
      </c>
      <c r="D150" s="222" t="s">
        <v>269</v>
      </c>
      <c r="E150" s="223" t="s">
        <v>2155</v>
      </c>
      <c r="F150" s="224" t="s">
        <v>2156</v>
      </c>
      <c r="G150" s="225" t="s">
        <v>272</v>
      </c>
      <c r="H150" s="226">
        <v>2</v>
      </c>
      <c r="I150" s="227"/>
      <c r="J150" s="228">
        <f>ROUND(I150*H150,2)</f>
        <v>0</v>
      </c>
      <c r="K150" s="224" t="s">
        <v>273</v>
      </c>
      <c r="L150" s="41"/>
      <c r="M150" s="229" t="s">
        <v>1</v>
      </c>
      <c r="N150" s="230"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81</v>
      </c>
      <c r="AT150" s="233" t="s">
        <v>269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2782</v>
      </c>
    </row>
    <row r="151" s="2" customFormat="1" ht="24.15" customHeight="1">
      <c r="A151" s="35"/>
      <c r="B151" s="36"/>
      <c r="C151" s="222" t="s">
        <v>310</v>
      </c>
      <c r="D151" s="222" t="s">
        <v>269</v>
      </c>
      <c r="E151" s="223" t="s">
        <v>2158</v>
      </c>
      <c r="F151" s="224" t="s">
        <v>2159</v>
      </c>
      <c r="G151" s="225" t="s">
        <v>272</v>
      </c>
      <c r="H151" s="226">
        <v>4</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81</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2783</v>
      </c>
    </row>
    <row r="152" s="2" customFormat="1" ht="24.15" customHeight="1">
      <c r="A152" s="35"/>
      <c r="B152" s="36"/>
      <c r="C152" s="240" t="s">
        <v>347</v>
      </c>
      <c r="D152" s="240" t="s">
        <v>329</v>
      </c>
      <c r="E152" s="241" t="s">
        <v>2161</v>
      </c>
      <c r="F152" s="242" t="s">
        <v>2162</v>
      </c>
      <c r="G152" s="243" t="s">
        <v>272</v>
      </c>
      <c r="H152" s="244">
        <v>4</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329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2784</v>
      </c>
    </row>
    <row r="153" s="2" customFormat="1" ht="24.15" customHeight="1">
      <c r="A153" s="35"/>
      <c r="B153" s="36"/>
      <c r="C153" s="240" t="s">
        <v>314</v>
      </c>
      <c r="D153" s="240" t="s">
        <v>329</v>
      </c>
      <c r="E153" s="241" t="s">
        <v>2164</v>
      </c>
      <c r="F153" s="242" t="s">
        <v>2165</v>
      </c>
      <c r="G153" s="243" t="s">
        <v>272</v>
      </c>
      <c r="H153" s="244">
        <v>16</v>
      </c>
      <c r="I153" s="245"/>
      <c r="J153" s="246">
        <f>ROUND(I153*H153,2)</f>
        <v>0</v>
      </c>
      <c r="K153" s="242" t="s">
        <v>273</v>
      </c>
      <c r="L153" s="247"/>
      <c r="M153" s="248" t="s">
        <v>1</v>
      </c>
      <c r="N153" s="249"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83</v>
      </c>
      <c r="AT153" s="233" t="s">
        <v>329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2785</v>
      </c>
    </row>
    <row r="154" s="2" customFormat="1" ht="21.75" customHeight="1">
      <c r="A154" s="35"/>
      <c r="B154" s="36"/>
      <c r="C154" s="222" t="s">
        <v>356</v>
      </c>
      <c r="D154" s="222" t="s">
        <v>269</v>
      </c>
      <c r="E154" s="223" t="s">
        <v>2167</v>
      </c>
      <c r="F154" s="224" t="s">
        <v>2168</v>
      </c>
      <c r="G154" s="225" t="s">
        <v>272</v>
      </c>
      <c r="H154" s="226">
        <v>2</v>
      </c>
      <c r="I154" s="227"/>
      <c r="J154" s="228">
        <f>ROUND(I154*H154,2)</f>
        <v>0</v>
      </c>
      <c r="K154" s="224" t="s">
        <v>273</v>
      </c>
      <c r="L154" s="41"/>
      <c r="M154" s="229" t="s">
        <v>1</v>
      </c>
      <c r="N154" s="230"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81</v>
      </c>
      <c r="AT154" s="233" t="s">
        <v>269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2786</v>
      </c>
    </row>
    <row r="155" s="2" customFormat="1" ht="37.8" customHeight="1">
      <c r="A155" s="35"/>
      <c r="B155" s="36"/>
      <c r="C155" s="222" t="s">
        <v>319</v>
      </c>
      <c r="D155" s="222" t="s">
        <v>269</v>
      </c>
      <c r="E155" s="223" t="s">
        <v>2170</v>
      </c>
      <c r="F155" s="224" t="s">
        <v>2171</v>
      </c>
      <c r="G155" s="225" t="s">
        <v>272</v>
      </c>
      <c r="H155" s="226">
        <v>4</v>
      </c>
      <c r="I155" s="227"/>
      <c r="J155" s="228">
        <f>ROUND(I155*H155,2)</f>
        <v>0</v>
      </c>
      <c r="K155" s="224" t="s">
        <v>273</v>
      </c>
      <c r="L155" s="41"/>
      <c r="M155" s="229" t="s">
        <v>1</v>
      </c>
      <c r="N155" s="230"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81</v>
      </c>
      <c r="AT155" s="233" t="s">
        <v>269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2787</v>
      </c>
    </row>
    <row r="156" s="2" customFormat="1" ht="24.15" customHeight="1">
      <c r="A156" s="35"/>
      <c r="B156" s="36"/>
      <c r="C156" s="222" t="s">
        <v>365</v>
      </c>
      <c r="D156" s="222" t="s">
        <v>269</v>
      </c>
      <c r="E156" s="223" t="s">
        <v>2173</v>
      </c>
      <c r="F156" s="224" t="s">
        <v>2174</v>
      </c>
      <c r="G156" s="225" t="s">
        <v>272</v>
      </c>
      <c r="H156" s="226">
        <v>1</v>
      </c>
      <c r="I156" s="227"/>
      <c r="J156" s="228">
        <f>ROUND(I156*H156,2)</f>
        <v>0</v>
      </c>
      <c r="K156" s="224" t="s">
        <v>273</v>
      </c>
      <c r="L156" s="41"/>
      <c r="M156" s="229" t="s">
        <v>1</v>
      </c>
      <c r="N156" s="230" t="s">
        <v>38</v>
      </c>
      <c r="O156" s="88"/>
      <c r="P156" s="231">
        <f>O156*H156</f>
        <v>0</v>
      </c>
      <c r="Q156" s="231">
        <v>0</v>
      </c>
      <c r="R156" s="231">
        <f>Q156*H156</f>
        <v>0</v>
      </c>
      <c r="S156" s="231">
        <v>0</v>
      </c>
      <c r="T156" s="232">
        <f>S156*H156</f>
        <v>0</v>
      </c>
      <c r="U156" s="35"/>
      <c r="V156" s="35"/>
      <c r="W156" s="35"/>
      <c r="X156" s="35"/>
      <c r="Y156" s="35"/>
      <c r="Z156" s="35"/>
      <c r="AA156" s="35"/>
      <c r="AB156" s="35"/>
      <c r="AC156" s="35"/>
      <c r="AD156" s="35"/>
      <c r="AE156" s="35"/>
      <c r="AR156" s="233" t="s">
        <v>81</v>
      </c>
      <c r="AT156" s="233" t="s">
        <v>269</v>
      </c>
      <c r="AU156" s="233" t="s">
        <v>73</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81</v>
      </c>
      <c r="BM156" s="233" t="s">
        <v>2788</v>
      </c>
    </row>
    <row r="157" s="2" customFormat="1" ht="37.8" customHeight="1">
      <c r="A157" s="35"/>
      <c r="B157" s="36"/>
      <c r="C157" s="222" t="s">
        <v>370</v>
      </c>
      <c r="D157" s="222" t="s">
        <v>269</v>
      </c>
      <c r="E157" s="223" t="s">
        <v>2176</v>
      </c>
      <c r="F157" s="224" t="s">
        <v>2177</v>
      </c>
      <c r="G157" s="225" t="s">
        <v>272</v>
      </c>
      <c r="H157" s="226">
        <v>5</v>
      </c>
      <c r="I157" s="227"/>
      <c r="J157" s="228">
        <f>ROUND(I157*H157,2)</f>
        <v>0</v>
      </c>
      <c r="K157" s="224" t="s">
        <v>273</v>
      </c>
      <c r="L157" s="41"/>
      <c r="M157" s="229" t="s">
        <v>1</v>
      </c>
      <c r="N157" s="230" t="s">
        <v>38</v>
      </c>
      <c r="O157" s="88"/>
      <c r="P157" s="231">
        <f>O157*H157</f>
        <v>0</v>
      </c>
      <c r="Q157" s="231">
        <v>0</v>
      </c>
      <c r="R157" s="231">
        <f>Q157*H157</f>
        <v>0</v>
      </c>
      <c r="S157" s="231">
        <v>0</v>
      </c>
      <c r="T157" s="232">
        <f>S157*H157</f>
        <v>0</v>
      </c>
      <c r="U157" s="35"/>
      <c r="V157" s="35"/>
      <c r="W157" s="35"/>
      <c r="X157" s="35"/>
      <c r="Y157" s="35"/>
      <c r="Z157" s="35"/>
      <c r="AA157" s="35"/>
      <c r="AB157" s="35"/>
      <c r="AC157" s="35"/>
      <c r="AD157" s="35"/>
      <c r="AE157" s="35"/>
      <c r="AR157" s="233" t="s">
        <v>81</v>
      </c>
      <c r="AT157" s="233" t="s">
        <v>269</v>
      </c>
      <c r="AU157" s="233" t="s">
        <v>73</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81</v>
      </c>
      <c r="BM157" s="233" t="s">
        <v>2789</v>
      </c>
    </row>
    <row r="158" s="2" customFormat="1" ht="24.15" customHeight="1">
      <c r="A158" s="35"/>
      <c r="B158" s="36"/>
      <c r="C158" s="222" t="s">
        <v>375</v>
      </c>
      <c r="D158" s="222" t="s">
        <v>269</v>
      </c>
      <c r="E158" s="223" t="s">
        <v>2179</v>
      </c>
      <c r="F158" s="224" t="s">
        <v>2180</v>
      </c>
      <c r="G158" s="225" t="s">
        <v>272</v>
      </c>
      <c r="H158" s="226">
        <v>2</v>
      </c>
      <c r="I158" s="227"/>
      <c r="J158" s="228">
        <f>ROUND(I158*H158,2)</f>
        <v>0</v>
      </c>
      <c r="K158" s="224" t="s">
        <v>273</v>
      </c>
      <c r="L158" s="41"/>
      <c r="M158" s="229" t="s">
        <v>1</v>
      </c>
      <c r="N158" s="230" t="s">
        <v>38</v>
      </c>
      <c r="O158" s="88"/>
      <c r="P158" s="231">
        <f>O158*H158</f>
        <v>0</v>
      </c>
      <c r="Q158" s="231">
        <v>0</v>
      </c>
      <c r="R158" s="231">
        <f>Q158*H158</f>
        <v>0</v>
      </c>
      <c r="S158" s="231">
        <v>0</v>
      </c>
      <c r="T158" s="232">
        <f>S158*H158</f>
        <v>0</v>
      </c>
      <c r="U158" s="35"/>
      <c r="V158" s="35"/>
      <c r="W158" s="35"/>
      <c r="X158" s="35"/>
      <c r="Y158" s="35"/>
      <c r="Z158" s="35"/>
      <c r="AA158" s="35"/>
      <c r="AB158" s="35"/>
      <c r="AC158" s="35"/>
      <c r="AD158" s="35"/>
      <c r="AE158" s="35"/>
      <c r="AR158" s="233" t="s">
        <v>81</v>
      </c>
      <c r="AT158" s="233" t="s">
        <v>269</v>
      </c>
      <c r="AU158" s="233" t="s">
        <v>73</v>
      </c>
      <c r="AY158" s="14" t="s">
        <v>266</v>
      </c>
      <c r="BE158" s="234">
        <f>IF(N158="základní",J158,0)</f>
        <v>0</v>
      </c>
      <c r="BF158" s="234">
        <f>IF(N158="snížená",J158,0)</f>
        <v>0</v>
      </c>
      <c r="BG158" s="234">
        <f>IF(N158="zákl. přenesená",J158,0)</f>
        <v>0</v>
      </c>
      <c r="BH158" s="234">
        <f>IF(N158="sníž. přenesená",J158,0)</f>
        <v>0</v>
      </c>
      <c r="BI158" s="234">
        <f>IF(N158="nulová",J158,0)</f>
        <v>0</v>
      </c>
      <c r="BJ158" s="14" t="s">
        <v>81</v>
      </c>
      <c r="BK158" s="234">
        <f>ROUND(I158*H158,2)</f>
        <v>0</v>
      </c>
      <c r="BL158" s="14" t="s">
        <v>81</v>
      </c>
      <c r="BM158" s="233" t="s">
        <v>2790</v>
      </c>
    </row>
    <row r="159" s="2" customFormat="1" ht="24.15" customHeight="1">
      <c r="A159" s="35"/>
      <c r="B159" s="36"/>
      <c r="C159" s="222" t="s">
        <v>324</v>
      </c>
      <c r="D159" s="222" t="s">
        <v>269</v>
      </c>
      <c r="E159" s="223" t="s">
        <v>2182</v>
      </c>
      <c r="F159" s="224" t="s">
        <v>2183</v>
      </c>
      <c r="G159" s="225" t="s">
        <v>272</v>
      </c>
      <c r="H159" s="226">
        <v>1</v>
      </c>
      <c r="I159" s="227"/>
      <c r="J159" s="228">
        <f>ROUND(I159*H159,2)</f>
        <v>0</v>
      </c>
      <c r="K159" s="224" t="s">
        <v>273</v>
      </c>
      <c r="L159" s="41"/>
      <c r="M159" s="229" t="s">
        <v>1</v>
      </c>
      <c r="N159" s="230" t="s">
        <v>38</v>
      </c>
      <c r="O159" s="88"/>
      <c r="P159" s="231">
        <f>O159*H159</f>
        <v>0</v>
      </c>
      <c r="Q159" s="231">
        <v>0</v>
      </c>
      <c r="R159" s="231">
        <f>Q159*H159</f>
        <v>0</v>
      </c>
      <c r="S159" s="231">
        <v>0</v>
      </c>
      <c r="T159" s="232">
        <f>S159*H159</f>
        <v>0</v>
      </c>
      <c r="U159" s="35"/>
      <c r="V159" s="35"/>
      <c r="W159" s="35"/>
      <c r="X159" s="35"/>
      <c r="Y159" s="35"/>
      <c r="Z159" s="35"/>
      <c r="AA159" s="35"/>
      <c r="AB159" s="35"/>
      <c r="AC159" s="35"/>
      <c r="AD159" s="35"/>
      <c r="AE159" s="35"/>
      <c r="AR159" s="233" t="s">
        <v>81</v>
      </c>
      <c r="AT159" s="233" t="s">
        <v>269</v>
      </c>
      <c r="AU159" s="233" t="s">
        <v>73</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81</v>
      </c>
      <c r="BM159" s="233" t="s">
        <v>2791</v>
      </c>
    </row>
    <row r="160" s="2" customFormat="1" ht="16.5" customHeight="1">
      <c r="A160" s="35"/>
      <c r="B160" s="36"/>
      <c r="C160" s="222" t="s">
        <v>384</v>
      </c>
      <c r="D160" s="222" t="s">
        <v>269</v>
      </c>
      <c r="E160" s="223" t="s">
        <v>2185</v>
      </c>
      <c r="F160" s="224" t="s">
        <v>2186</v>
      </c>
      <c r="G160" s="225" t="s">
        <v>272</v>
      </c>
      <c r="H160" s="226">
        <v>2</v>
      </c>
      <c r="I160" s="227"/>
      <c r="J160" s="228">
        <f>ROUND(I160*H160,2)</f>
        <v>0</v>
      </c>
      <c r="K160" s="224" t="s">
        <v>273</v>
      </c>
      <c r="L160" s="41"/>
      <c r="M160" s="259" t="s">
        <v>1</v>
      </c>
      <c r="N160" s="260" t="s">
        <v>38</v>
      </c>
      <c r="O160" s="256"/>
      <c r="P160" s="261">
        <f>O160*H160</f>
        <v>0</v>
      </c>
      <c r="Q160" s="261">
        <v>0</v>
      </c>
      <c r="R160" s="261">
        <f>Q160*H160</f>
        <v>0</v>
      </c>
      <c r="S160" s="261">
        <v>0</v>
      </c>
      <c r="T160" s="262">
        <f>S160*H160</f>
        <v>0</v>
      </c>
      <c r="U160" s="35"/>
      <c r="V160" s="35"/>
      <c r="W160" s="35"/>
      <c r="X160" s="35"/>
      <c r="Y160" s="35"/>
      <c r="Z160" s="35"/>
      <c r="AA160" s="35"/>
      <c r="AB160" s="35"/>
      <c r="AC160" s="35"/>
      <c r="AD160" s="35"/>
      <c r="AE160" s="35"/>
      <c r="AR160" s="233" t="s">
        <v>81</v>
      </c>
      <c r="AT160" s="233" t="s">
        <v>269</v>
      </c>
      <c r="AU160" s="233" t="s">
        <v>73</v>
      </c>
      <c r="AY160" s="14" t="s">
        <v>266</v>
      </c>
      <c r="BE160" s="234">
        <f>IF(N160="základní",J160,0)</f>
        <v>0</v>
      </c>
      <c r="BF160" s="234">
        <f>IF(N160="snížená",J160,0)</f>
        <v>0</v>
      </c>
      <c r="BG160" s="234">
        <f>IF(N160="zákl. přenesená",J160,0)</f>
        <v>0</v>
      </c>
      <c r="BH160" s="234">
        <f>IF(N160="sníž. přenesená",J160,0)</f>
        <v>0</v>
      </c>
      <c r="BI160" s="234">
        <f>IF(N160="nulová",J160,0)</f>
        <v>0</v>
      </c>
      <c r="BJ160" s="14" t="s">
        <v>81</v>
      </c>
      <c r="BK160" s="234">
        <f>ROUND(I160*H160,2)</f>
        <v>0</v>
      </c>
      <c r="BL160" s="14" t="s">
        <v>81</v>
      </c>
      <c r="BM160" s="233" t="s">
        <v>2792</v>
      </c>
    </row>
    <row r="161" s="2" customFormat="1" ht="6.96" customHeight="1">
      <c r="A161" s="35"/>
      <c r="B161" s="63"/>
      <c r="C161" s="64"/>
      <c r="D161" s="64"/>
      <c r="E161" s="64"/>
      <c r="F161" s="64"/>
      <c r="G161" s="64"/>
      <c r="H161" s="64"/>
      <c r="I161" s="64"/>
      <c r="J161" s="64"/>
      <c r="K161" s="64"/>
      <c r="L161" s="41"/>
      <c r="M161" s="35"/>
      <c r="O161" s="35"/>
      <c r="P161" s="35"/>
      <c r="Q161" s="35"/>
      <c r="R161" s="35"/>
      <c r="S161" s="35"/>
      <c r="T161" s="35"/>
      <c r="U161" s="35"/>
      <c r="V161" s="35"/>
      <c r="W161" s="35"/>
      <c r="X161" s="35"/>
      <c r="Y161" s="35"/>
      <c r="Z161" s="35"/>
      <c r="AA161" s="35"/>
      <c r="AB161" s="35"/>
      <c r="AC161" s="35"/>
      <c r="AD161" s="35"/>
      <c r="AE161" s="35"/>
    </row>
  </sheetData>
  <sheetProtection sheet="1" autoFilter="0" formatColumns="0" formatRows="0" objects="1" scenarios="1" spinCount="100000" saltValue="12PXBCxPGM0kCjhsNQ5N47inRCo4kRu0N1Y2yeF9LlQSksTkA3IabB4idk8cFmXCYVdaJb+od9y2fAJSQM9YxA==" hashValue="qPFicwwfFYOhmudEoL4OZfVeqbdveXTVvFO4p5wHTbk055fEmb5sO3C8KsCNflqnaRT07doMUyQm9Mk9dCSFnQ==" algorithmName="SHA-512" password="CC35"/>
  <autoFilter ref="C123:K160"/>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224</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2793</v>
      </c>
      <c r="F9" s="1"/>
      <c r="G9" s="1"/>
      <c r="H9" s="1"/>
      <c r="L9" s="17"/>
    </row>
    <row r="10" s="1" customFormat="1" ht="12" customHeight="1">
      <c r="B10" s="17"/>
      <c r="D10" s="148" t="s">
        <v>1615</v>
      </c>
      <c r="L10" s="17"/>
    </row>
    <row r="11" s="2" customFormat="1" ht="16.5" customHeight="1">
      <c r="A11" s="35"/>
      <c r="B11" s="41"/>
      <c r="C11" s="35"/>
      <c r="D11" s="35"/>
      <c r="E11" s="160" t="s">
        <v>2794</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1964</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2189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2795</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1967</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ROUND((SUM(BE125:BE152)),  2)</f>
        <v>0</v>
      </c>
      <c r="G37" s="35"/>
      <c r="H37" s="35"/>
      <c r="I37" s="162">
        <v>0.20999999999999999</v>
      </c>
      <c r="J37" s="161">
        <f>ROUND(((SUM(BE125:BE152))*I37),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ROUND((SUM(BF125:BF152)),  2)</f>
        <v>0</v>
      </c>
      <c r="G38" s="35"/>
      <c r="H38" s="35"/>
      <c r="I38" s="162">
        <v>0.12</v>
      </c>
      <c r="J38" s="161">
        <f>ROUND(((SUM(BF125:BF152))*I38),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ROUND((SUM(BG125:BG152)),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ROUND((SUM(BH125:BH152)),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ROUND((SUM(BI125:BI152)),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2793</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2794</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1964</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Kostěnice - Pardubice</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246</v>
      </c>
    </row>
    <row r="101" s="9" customFormat="1" ht="24.96" customHeight="1">
      <c r="A101" s="9"/>
      <c r="B101" s="186"/>
      <c r="C101" s="187"/>
      <c r="D101" s="188" t="s">
        <v>1970</v>
      </c>
      <c r="E101" s="189"/>
      <c r="F101" s="189"/>
      <c r="G101" s="189"/>
      <c r="H101" s="189"/>
      <c r="I101" s="189"/>
      <c r="J101" s="190">
        <f>J151</f>
        <v>0</v>
      </c>
      <c r="K101" s="187"/>
      <c r="L101" s="191"/>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251</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Choceň (včetně) – Pardubice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240</v>
      </c>
      <c r="D112" s="19"/>
      <c r="E112" s="19"/>
      <c r="F112" s="19"/>
      <c r="G112" s="19"/>
      <c r="H112" s="19"/>
      <c r="I112" s="19"/>
      <c r="J112" s="19"/>
      <c r="K112" s="19"/>
      <c r="L112" s="17"/>
    </row>
    <row r="113" s="1" customFormat="1" ht="16.5" customHeight="1">
      <c r="B113" s="18"/>
      <c r="C113" s="19"/>
      <c r="D113" s="19"/>
      <c r="E113" s="181" t="s">
        <v>2793</v>
      </c>
      <c r="F113" s="19"/>
      <c r="G113" s="19"/>
      <c r="H113" s="19"/>
      <c r="I113" s="19"/>
      <c r="J113" s="19"/>
      <c r="K113" s="19"/>
      <c r="L113" s="17"/>
    </row>
    <row r="114" s="1" customFormat="1" ht="12" customHeight="1">
      <c r="B114" s="18"/>
      <c r="C114" s="29" t="s">
        <v>1615</v>
      </c>
      <c r="D114" s="19"/>
      <c r="E114" s="19"/>
      <c r="F114" s="19"/>
      <c r="G114" s="19"/>
      <c r="H114" s="19"/>
      <c r="I114" s="19"/>
      <c r="J114" s="19"/>
      <c r="K114" s="19"/>
      <c r="L114" s="17"/>
    </row>
    <row r="115" s="2" customFormat="1" ht="16.5" customHeight="1">
      <c r="A115" s="35"/>
      <c r="B115" s="36"/>
      <c r="C115" s="37"/>
      <c r="D115" s="37"/>
      <c r="E115" s="263" t="s">
        <v>2794</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1964</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UOŽI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TÚ Kostěnice - Pardubice</v>
      </c>
      <c r="G119" s="37"/>
      <c r="H119" s="37"/>
      <c r="I119" s="29" t="s">
        <v>22</v>
      </c>
      <c r="J119" s="76" t="str">
        <f>IF(J16="","",J16)</f>
        <v>9. 1. 2025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 xml:space="preserve"> </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Slezák Jiří</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7"/>
      <c r="B124" s="198"/>
      <c r="C124" s="199" t="s">
        <v>252</v>
      </c>
      <c r="D124" s="200" t="s">
        <v>58</v>
      </c>
      <c r="E124" s="200" t="s">
        <v>54</v>
      </c>
      <c r="F124" s="200" t="s">
        <v>55</v>
      </c>
      <c r="G124" s="200" t="s">
        <v>253</v>
      </c>
      <c r="H124" s="200" t="s">
        <v>254</v>
      </c>
      <c r="I124" s="200" t="s">
        <v>255</v>
      </c>
      <c r="J124" s="200" t="s">
        <v>244</v>
      </c>
      <c r="K124" s="201" t="s">
        <v>256</v>
      </c>
      <c r="L124" s="202"/>
      <c r="M124" s="97" t="s">
        <v>1</v>
      </c>
      <c r="N124" s="98" t="s">
        <v>37</v>
      </c>
      <c r="O124" s="98" t="s">
        <v>257</v>
      </c>
      <c r="P124" s="98" t="s">
        <v>258</v>
      </c>
      <c r="Q124" s="98" t="s">
        <v>259</v>
      </c>
      <c r="R124" s="98" t="s">
        <v>260</v>
      </c>
      <c r="S124" s="98" t="s">
        <v>261</v>
      </c>
      <c r="T124" s="99" t="s">
        <v>262</v>
      </c>
      <c r="U124" s="197"/>
      <c r="V124" s="197"/>
      <c r="W124" s="197"/>
      <c r="X124" s="197"/>
      <c r="Y124" s="197"/>
      <c r="Z124" s="197"/>
      <c r="AA124" s="197"/>
      <c r="AB124" s="197"/>
      <c r="AC124" s="197"/>
      <c r="AD124" s="197"/>
      <c r="AE124" s="197"/>
    </row>
    <row r="125" s="2" customFormat="1" ht="22.8" customHeight="1">
      <c r="A125" s="35"/>
      <c r="B125" s="36"/>
      <c r="C125" s="104" t="s">
        <v>263</v>
      </c>
      <c r="D125" s="37"/>
      <c r="E125" s="37"/>
      <c r="F125" s="37"/>
      <c r="G125" s="37"/>
      <c r="H125" s="37"/>
      <c r="I125" s="37"/>
      <c r="J125" s="203">
        <f>BK125</f>
        <v>0</v>
      </c>
      <c r="K125" s="37"/>
      <c r="L125" s="41"/>
      <c r="M125" s="100"/>
      <c r="N125" s="204"/>
      <c r="O125" s="101"/>
      <c r="P125" s="205">
        <f>P126+SUM(P127:P151)</f>
        <v>0</v>
      </c>
      <c r="Q125" s="101"/>
      <c r="R125" s="205">
        <f>R126+SUM(R127:R151)</f>
        <v>0</v>
      </c>
      <c r="S125" s="101"/>
      <c r="T125" s="206">
        <f>T126+SUM(T127:T151)</f>
        <v>0</v>
      </c>
      <c r="U125" s="35"/>
      <c r="V125" s="35"/>
      <c r="W125" s="35"/>
      <c r="X125" s="35"/>
      <c r="Y125" s="35"/>
      <c r="Z125" s="35"/>
      <c r="AA125" s="35"/>
      <c r="AB125" s="35"/>
      <c r="AC125" s="35"/>
      <c r="AD125" s="35"/>
      <c r="AE125" s="35"/>
      <c r="AT125" s="14" t="s">
        <v>72</v>
      </c>
      <c r="AU125" s="14" t="s">
        <v>246</v>
      </c>
      <c r="BK125" s="207">
        <f>BK126+SUM(BK127:BK151)</f>
        <v>0</v>
      </c>
    </row>
    <row r="126" s="2" customFormat="1" ht="24.15" customHeight="1">
      <c r="A126" s="35"/>
      <c r="B126" s="36"/>
      <c r="C126" s="222" t="s">
        <v>316</v>
      </c>
      <c r="D126" s="222" t="s">
        <v>269</v>
      </c>
      <c r="E126" s="223" t="s">
        <v>1993</v>
      </c>
      <c r="F126" s="224" t="s">
        <v>1994</v>
      </c>
      <c r="G126" s="225" t="s">
        <v>272</v>
      </c>
      <c r="H126" s="226">
        <v>20</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81</v>
      </c>
      <c r="AT126" s="233" t="s">
        <v>269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2796</v>
      </c>
    </row>
    <row r="127" s="2" customFormat="1">
      <c r="A127" s="35"/>
      <c r="B127" s="36"/>
      <c r="C127" s="37"/>
      <c r="D127" s="235" t="s">
        <v>275</v>
      </c>
      <c r="E127" s="37"/>
      <c r="F127" s="236" t="s">
        <v>1996</v>
      </c>
      <c r="G127" s="37"/>
      <c r="H127" s="37"/>
      <c r="I127" s="237"/>
      <c r="J127" s="37"/>
      <c r="K127" s="37"/>
      <c r="L127" s="41"/>
      <c r="M127" s="238"/>
      <c r="N127" s="239"/>
      <c r="O127" s="88"/>
      <c r="P127" s="88"/>
      <c r="Q127" s="88"/>
      <c r="R127" s="88"/>
      <c r="S127" s="88"/>
      <c r="T127" s="89"/>
      <c r="U127" s="35"/>
      <c r="V127" s="35"/>
      <c r="W127" s="35"/>
      <c r="X127" s="35"/>
      <c r="Y127" s="35"/>
      <c r="Z127" s="35"/>
      <c r="AA127" s="35"/>
      <c r="AB127" s="35"/>
      <c r="AC127" s="35"/>
      <c r="AD127" s="35"/>
      <c r="AE127" s="35"/>
      <c r="AT127" s="14" t="s">
        <v>275</v>
      </c>
      <c r="AU127" s="14" t="s">
        <v>73</v>
      </c>
    </row>
    <row r="128" s="2" customFormat="1" ht="24.15" customHeight="1">
      <c r="A128" s="35"/>
      <c r="B128" s="36"/>
      <c r="C128" s="240" t="s">
        <v>918</v>
      </c>
      <c r="D128" s="240" t="s">
        <v>329</v>
      </c>
      <c r="E128" s="241" t="s">
        <v>1997</v>
      </c>
      <c r="F128" s="242" t="s">
        <v>1998</v>
      </c>
      <c r="G128" s="243" t="s">
        <v>272</v>
      </c>
      <c r="H128" s="244">
        <v>24</v>
      </c>
      <c r="I128" s="245"/>
      <c r="J128" s="246">
        <f>ROUND(I128*H128,2)</f>
        <v>0</v>
      </c>
      <c r="K128" s="242" t="s">
        <v>273</v>
      </c>
      <c r="L128" s="247"/>
      <c r="M128" s="248" t="s">
        <v>1</v>
      </c>
      <c r="N128" s="249"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83</v>
      </c>
      <c r="AT128" s="233" t="s">
        <v>329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2797</v>
      </c>
    </row>
    <row r="129" s="2" customFormat="1" ht="37.8" customHeight="1">
      <c r="A129" s="35"/>
      <c r="B129" s="36"/>
      <c r="C129" s="222" t="s">
        <v>137</v>
      </c>
      <c r="D129" s="222" t="s">
        <v>269</v>
      </c>
      <c r="E129" s="223" t="s">
        <v>1973</v>
      </c>
      <c r="F129" s="224" t="s">
        <v>1974</v>
      </c>
      <c r="G129" s="225" t="s">
        <v>279</v>
      </c>
      <c r="H129" s="226">
        <v>76</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1975</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1975</v>
      </c>
      <c r="BM129" s="233" t="s">
        <v>2798</v>
      </c>
    </row>
    <row r="130" s="2" customFormat="1" ht="33" customHeight="1">
      <c r="A130" s="35"/>
      <c r="B130" s="36"/>
      <c r="C130" s="240" t="s">
        <v>274</v>
      </c>
      <c r="D130" s="240" t="s">
        <v>329</v>
      </c>
      <c r="E130" s="241" t="s">
        <v>1985</v>
      </c>
      <c r="F130" s="242" t="s">
        <v>1986</v>
      </c>
      <c r="G130" s="243" t="s">
        <v>279</v>
      </c>
      <c r="H130" s="244">
        <v>76</v>
      </c>
      <c r="I130" s="245"/>
      <c r="J130" s="246">
        <f>ROUND(I130*H130,2)</f>
        <v>0</v>
      </c>
      <c r="K130" s="242" t="s">
        <v>273</v>
      </c>
      <c r="L130" s="247"/>
      <c r="M130" s="248" t="s">
        <v>1</v>
      </c>
      <c r="N130" s="249"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522</v>
      </c>
      <c r="AT130" s="233" t="s">
        <v>329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522</v>
      </c>
      <c r="BM130" s="233" t="s">
        <v>2799</v>
      </c>
    </row>
    <row r="131" s="2" customFormat="1" ht="33" customHeight="1">
      <c r="A131" s="35"/>
      <c r="B131" s="36"/>
      <c r="C131" s="240" t="s">
        <v>267</v>
      </c>
      <c r="D131" s="240" t="s">
        <v>329</v>
      </c>
      <c r="E131" s="241" t="s">
        <v>1988</v>
      </c>
      <c r="F131" s="242" t="s">
        <v>1989</v>
      </c>
      <c r="G131" s="243" t="s">
        <v>279</v>
      </c>
      <c r="H131" s="244">
        <v>20</v>
      </c>
      <c r="I131" s="245"/>
      <c r="J131" s="246">
        <f>ROUND(I131*H131,2)</f>
        <v>0</v>
      </c>
      <c r="K131" s="242" t="s">
        <v>273</v>
      </c>
      <c r="L131" s="247"/>
      <c r="M131" s="248" t="s">
        <v>1</v>
      </c>
      <c r="N131" s="249"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83</v>
      </c>
      <c r="AT131" s="233" t="s">
        <v>329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2800</v>
      </c>
    </row>
    <row r="132" s="2" customFormat="1" ht="24.15" customHeight="1">
      <c r="A132" s="35"/>
      <c r="B132" s="36"/>
      <c r="C132" s="222" t="s">
        <v>81</v>
      </c>
      <c r="D132" s="222" t="s">
        <v>269</v>
      </c>
      <c r="E132" s="223" t="s">
        <v>1977</v>
      </c>
      <c r="F132" s="224" t="s">
        <v>1978</v>
      </c>
      <c r="G132" s="225" t="s">
        <v>272</v>
      </c>
      <c r="H132" s="226">
        <v>44</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81</v>
      </c>
      <c r="AT132" s="233" t="s">
        <v>269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2801</v>
      </c>
    </row>
    <row r="133" s="2" customFormat="1" ht="33" customHeight="1">
      <c r="A133" s="35"/>
      <c r="B133" s="36"/>
      <c r="C133" s="240" t="s">
        <v>83</v>
      </c>
      <c r="D133" s="240" t="s">
        <v>329</v>
      </c>
      <c r="E133" s="241" t="s">
        <v>2537</v>
      </c>
      <c r="F133" s="242" t="s">
        <v>2538</v>
      </c>
      <c r="G133" s="243" t="s">
        <v>279</v>
      </c>
      <c r="H133" s="244">
        <v>76</v>
      </c>
      <c r="I133" s="245"/>
      <c r="J133" s="246">
        <f>ROUND(I133*H133,2)</f>
        <v>0</v>
      </c>
      <c r="K133" s="242" t="s">
        <v>273</v>
      </c>
      <c r="L133" s="247"/>
      <c r="M133" s="248" t="s">
        <v>1</v>
      </c>
      <c r="N133" s="249"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83</v>
      </c>
      <c r="AT133" s="233" t="s">
        <v>329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2802</v>
      </c>
    </row>
    <row r="134" s="2" customFormat="1" ht="16.5" customHeight="1">
      <c r="A134" s="35"/>
      <c r="B134" s="36"/>
      <c r="C134" s="222" t="s">
        <v>283</v>
      </c>
      <c r="D134" s="222" t="s">
        <v>269</v>
      </c>
      <c r="E134" s="223" t="s">
        <v>2000</v>
      </c>
      <c r="F134" s="224" t="s">
        <v>2001</v>
      </c>
      <c r="G134" s="225" t="s">
        <v>272</v>
      </c>
      <c r="H134" s="226">
        <v>44</v>
      </c>
      <c r="I134" s="227"/>
      <c r="J134" s="228">
        <f>ROUND(I134*H134,2)</f>
        <v>0</v>
      </c>
      <c r="K134" s="224" t="s">
        <v>273</v>
      </c>
      <c r="L134" s="41"/>
      <c r="M134" s="229" t="s">
        <v>1</v>
      </c>
      <c r="N134" s="230"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81</v>
      </c>
      <c r="AT134" s="233" t="s">
        <v>269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2803</v>
      </c>
    </row>
    <row r="135" s="2" customFormat="1" ht="16.5" customHeight="1">
      <c r="A135" s="35"/>
      <c r="B135" s="36"/>
      <c r="C135" s="222" t="s">
        <v>309</v>
      </c>
      <c r="D135" s="222" t="s">
        <v>269</v>
      </c>
      <c r="E135" s="223" t="s">
        <v>2003</v>
      </c>
      <c r="F135" s="224" t="s">
        <v>2004</v>
      </c>
      <c r="G135" s="225" t="s">
        <v>272</v>
      </c>
      <c r="H135" s="226">
        <v>24</v>
      </c>
      <c r="I135" s="227"/>
      <c r="J135" s="228">
        <f>ROUND(I135*H135,2)</f>
        <v>0</v>
      </c>
      <c r="K135" s="224" t="s">
        <v>273</v>
      </c>
      <c r="L135" s="41"/>
      <c r="M135" s="229" t="s">
        <v>1</v>
      </c>
      <c r="N135" s="230"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81</v>
      </c>
      <c r="AT135" s="233" t="s">
        <v>269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2804</v>
      </c>
    </row>
    <row r="136" s="2" customFormat="1" ht="33" customHeight="1">
      <c r="A136" s="35"/>
      <c r="B136" s="36"/>
      <c r="C136" s="240" t="s">
        <v>8</v>
      </c>
      <c r="D136" s="240" t="s">
        <v>329</v>
      </c>
      <c r="E136" s="241" t="s">
        <v>2006</v>
      </c>
      <c r="F136" s="242" t="s">
        <v>2007</v>
      </c>
      <c r="G136" s="243" t="s">
        <v>272</v>
      </c>
      <c r="H136" s="244">
        <v>20</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2805</v>
      </c>
    </row>
    <row r="137" s="2" customFormat="1" ht="21.75" customHeight="1">
      <c r="A137" s="35"/>
      <c r="B137" s="36"/>
      <c r="C137" s="222" t="s">
        <v>347</v>
      </c>
      <c r="D137" s="222" t="s">
        <v>269</v>
      </c>
      <c r="E137" s="223" t="s">
        <v>1826</v>
      </c>
      <c r="F137" s="224" t="s">
        <v>2009</v>
      </c>
      <c r="G137" s="225" t="s">
        <v>272</v>
      </c>
      <c r="H137" s="226">
        <v>80</v>
      </c>
      <c r="I137" s="227"/>
      <c r="J137" s="228">
        <f>ROUND(I137*H137,2)</f>
        <v>0</v>
      </c>
      <c r="K137" s="224" t="s">
        <v>273</v>
      </c>
      <c r="L137" s="41"/>
      <c r="M137" s="229" t="s">
        <v>1</v>
      </c>
      <c r="N137" s="230"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81</v>
      </c>
      <c r="AT137" s="233" t="s">
        <v>269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2806</v>
      </c>
    </row>
    <row r="138" s="2" customFormat="1" ht="37.8" customHeight="1">
      <c r="A138" s="35"/>
      <c r="B138" s="36"/>
      <c r="C138" s="240" t="s">
        <v>314</v>
      </c>
      <c r="D138" s="240" t="s">
        <v>329</v>
      </c>
      <c r="E138" s="241" t="s">
        <v>2011</v>
      </c>
      <c r="F138" s="242" t="s">
        <v>2012</v>
      </c>
      <c r="G138" s="243" t="s">
        <v>272</v>
      </c>
      <c r="H138" s="244">
        <v>8</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2807</v>
      </c>
    </row>
    <row r="139" s="2" customFormat="1" ht="24.15" customHeight="1">
      <c r="A139" s="35"/>
      <c r="B139" s="36"/>
      <c r="C139" s="222" t="s">
        <v>917</v>
      </c>
      <c r="D139" s="222" t="s">
        <v>269</v>
      </c>
      <c r="E139" s="223" t="s">
        <v>2014</v>
      </c>
      <c r="F139" s="224" t="s">
        <v>2015</v>
      </c>
      <c r="G139" s="225" t="s">
        <v>272</v>
      </c>
      <c r="H139" s="226">
        <v>44</v>
      </c>
      <c r="I139" s="227"/>
      <c r="J139" s="228">
        <f>ROUND(I139*H139,2)</f>
        <v>0</v>
      </c>
      <c r="K139" s="224" t="s">
        <v>273</v>
      </c>
      <c r="L139" s="41"/>
      <c r="M139" s="229" t="s">
        <v>1</v>
      </c>
      <c r="N139" s="230"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81</v>
      </c>
      <c r="AT139" s="233" t="s">
        <v>269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2808</v>
      </c>
    </row>
    <row r="140" s="2" customFormat="1" ht="24.15" customHeight="1">
      <c r="A140" s="35"/>
      <c r="B140" s="36"/>
      <c r="C140" s="222" t="s">
        <v>286</v>
      </c>
      <c r="D140" s="222" t="s">
        <v>269</v>
      </c>
      <c r="E140" s="223" t="s">
        <v>2017</v>
      </c>
      <c r="F140" s="224" t="s">
        <v>2018</v>
      </c>
      <c r="G140" s="225" t="s">
        <v>272</v>
      </c>
      <c r="H140" s="226">
        <v>44</v>
      </c>
      <c r="I140" s="227"/>
      <c r="J140" s="228">
        <f>ROUND(I140*H140,2)</f>
        <v>0</v>
      </c>
      <c r="K140" s="224" t="s">
        <v>273</v>
      </c>
      <c r="L140" s="41"/>
      <c r="M140" s="229" t="s">
        <v>1</v>
      </c>
      <c r="N140" s="230"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81</v>
      </c>
      <c r="AT140" s="233" t="s">
        <v>269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2809</v>
      </c>
    </row>
    <row r="141" s="2" customFormat="1" ht="21.75" customHeight="1">
      <c r="A141" s="35"/>
      <c r="B141" s="36"/>
      <c r="C141" s="222" t="s">
        <v>310</v>
      </c>
      <c r="D141" s="222" t="s">
        <v>269</v>
      </c>
      <c r="E141" s="223" t="s">
        <v>2020</v>
      </c>
      <c r="F141" s="224" t="s">
        <v>2021</v>
      </c>
      <c r="G141" s="225" t="s">
        <v>272</v>
      </c>
      <c r="H141" s="226">
        <v>8</v>
      </c>
      <c r="I141" s="227"/>
      <c r="J141" s="228">
        <f>ROUND(I141*H141,2)</f>
        <v>0</v>
      </c>
      <c r="K141" s="224" t="s">
        <v>273</v>
      </c>
      <c r="L141" s="41"/>
      <c r="M141" s="229" t="s">
        <v>1</v>
      </c>
      <c r="N141" s="230"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81</v>
      </c>
      <c r="AT141" s="233" t="s">
        <v>269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2810</v>
      </c>
    </row>
    <row r="142" s="2" customFormat="1" ht="16.5" customHeight="1">
      <c r="A142" s="35"/>
      <c r="B142" s="36"/>
      <c r="C142" s="222" t="s">
        <v>299</v>
      </c>
      <c r="D142" s="222" t="s">
        <v>269</v>
      </c>
      <c r="E142" s="223" t="s">
        <v>2023</v>
      </c>
      <c r="F142" s="224" t="s">
        <v>2024</v>
      </c>
      <c r="G142" s="225" t="s">
        <v>272</v>
      </c>
      <c r="H142" s="226">
        <v>44</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81</v>
      </c>
      <c r="AT142" s="233" t="s">
        <v>269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2811</v>
      </c>
    </row>
    <row r="143" s="2" customFormat="1" ht="24.15" customHeight="1">
      <c r="A143" s="35"/>
      <c r="B143" s="36"/>
      <c r="C143" s="240" t="s">
        <v>290</v>
      </c>
      <c r="D143" s="240" t="s">
        <v>329</v>
      </c>
      <c r="E143" s="241" t="s">
        <v>2026</v>
      </c>
      <c r="F143" s="242" t="s">
        <v>2027</v>
      </c>
      <c r="G143" s="243" t="s">
        <v>272</v>
      </c>
      <c r="H143" s="244">
        <v>24</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2812</v>
      </c>
    </row>
    <row r="144" s="2" customFormat="1" ht="33" customHeight="1">
      <c r="A144" s="35"/>
      <c r="B144" s="36"/>
      <c r="C144" s="222" t="s">
        <v>321</v>
      </c>
      <c r="D144" s="222" t="s">
        <v>269</v>
      </c>
      <c r="E144" s="223" t="s">
        <v>2029</v>
      </c>
      <c r="F144" s="224" t="s">
        <v>2030</v>
      </c>
      <c r="G144" s="225" t="s">
        <v>272</v>
      </c>
      <c r="H144" s="226">
        <v>24</v>
      </c>
      <c r="I144" s="227"/>
      <c r="J144" s="228">
        <f>ROUND(I144*H144,2)</f>
        <v>0</v>
      </c>
      <c r="K144" s="224" t="s">
        <v>273</v>
      </c>
      <c r="L144" s="41"/>
      <c r="M144" s="229" t="s">
        <v>1</v>
      </c>
      <c r="N144" s="230"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81</v>
      </c>
      <c r="AT144" s="233" t="s">
        <v>269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2813</v>
      </c>
    </row>
    <row r="145" s="2" customFormat="1" ht="24.15" customHeight="1">
      <c r="A145" s="35"/>
      <c r="B145" s="36"/>
      <c r="C145" s="240" t="s">
        <v>297</v>
      </c>
      <c r="D145" s="240" t="s">
        <v>329</v>
      </c>
      <c r="E145" s="241" t="s">
        <v>2032</v>
      </c>
      <c r="F145" s="242" t="s">
        <v>2033</v>
      </c>
      <c r="G145" s="243" t="s">
        <v>272</v>
      </c>
      <c r="H145" s="244">
        <v>24</v>
      </c>
      <c r="I145" s="245"/>
      <c r="J145" s="246">
        <f>ROUND(I145*H145,2)</f>
        <v>0</v>
      </c>
      <c r="K145" s="242" t="s">
        <v>273</v>
      </c>
      <c r="L145" s="247"/>
      <c r="M145" s="248" t="s">
        <v>1</v>
      </c>
      <c r="N145" s="249"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83</v>
      </c>
      <c r="AT145" s="233" t="s">
        <v>329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2814</v>
      </c>
    </row>
    <row r="146" s="2" customFormat="1" ht="24.15" customHeight="1">
      <c r="A146" s="35"/>
      <c r="B146" s="36"/>
      <c r="C146" s="240" t="s">
        <v>328</v>
      </c>
      <c r="D146" s="240" t="s">
        <v>329</v>
      </c>
      <c r="E146" s="241" t="s">
        <v>2035</v>
      </c>
      <c r="F146" s="242" t="s">
        <v>2036</v>
      </c>
      <c r="G146" s="243" t="s">
        <v>272</v>
      </c>
      <c r="H146" s="244">
        <v>24</v>
      </c>
      <c r="I146" s="245"/>
      <c r="J146" s="246">
        <f>ROUND(I146*H146,2)</f>
        <v>0</v>
      </c>
      <c r="K146" s="242" t="s">
        <v>273</v>
      </c>
      <c r="L146" s="247"/>
      <c r="M146" s="248" t="s">
        <v>1</v>
      </c>
      <c r="N146" s="249"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83</v>
      </c>
      <c r="AT146" s="233" t="s">
        <v>329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2815</v>
      </c>
    </row>
    <row r="147" s="2" customFormat="1" ht="24.15" customHeight="1">
      <c r="A147" s="35"/>
      <c r="B147" s="36"/>
      <c r="C147" s="240" t="s">
        <v>303</v>
      </c>
      <c r="D147" s="240" t="s">
        <v>329</v>
      </c>
      <c r="E147" s="241" t="s">
        <v>2038</v>
      </c>
      <c r="F147" s="242" t="s">
        <v>2039</v>
      </c>
      <c r="G147" s="243" t="s">
        <v>272</v>
      </c>
      <c r="H147" s="244">
        <v>24</v>
      </c>
      <c r="I147" s="245"/>
      <c r="J147" s="246">
        <f>ROUND(I147*H147,2)</f>
        <v>0</v>
      </c>
      <c r="K147" s="242" t="s">
        <v>273</v>
      </c>
      <c r="L147" s="247"/>
      <c r="M147" s="248" t="s">
        <v>1</v>
      </c>
      <c r="N147" s="249"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83</v>
      </c>
      <c r="AT147" s="233" t="s">
        <v>329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2816</v>
      </c>
    </row>
    <row r="148" s="2" customFormat="1" ht="33" customHeight="1">
      <c r="A148" s="35"/>
      <c r="B148" s="36"/>
      <c r="C148" s="240" t="s">
        <v>334</v>
      </c>
      <c r="D148" s="240" t="s">
        <v>329</v>
      </c>
      <c r="E148" s="241" t="s">
        <v>2041</v>
      </c>
      <c r="F148" s="242" t="s">
        <v>2042</v>
      </c>
      <c r="G148" s="243" t="s">
        <v>500</v>
      </c>
      <c r="H148" s="244">
        <v>24</v>
      </c>
      <c r="I148" s="245"/>
      <c r="J148" s="246">
        <f>ROUND(I148*H148,2)</f>
        <v>0</v>
      </c>
      <c r="K148" s="242" t="s">
        <v>273</v>
      </c>
      <c r="L148" s="247"/>
      <c r="M148" s="248" t="s">
        <v>1</v>
      </c>
      <c r="N148" s="249"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83</v>
      </c>
      <c r="AT148" s="233" t="s">
        <v>329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2817</v>
      </c>
    </row>
    <row r="149" s="2" customFormat="1" ht="24.15" customHeight="1">
      <c r="A149" s="35"/>
      <c r="B149" s="36"/>
      <c r="C149" s="240" t="s">
        <v>307</v>
      </c>
      <c r="D149" s="240" t="s">
        <v>329</v>
      </c>
      <c r="E149" s="241" t="s">
        <v>2044</v>
      </c>
      <c r="F149" s="242" t="s">
        <v>2045</v>
      </c>
      <c r="G149" s="243" t="s">
        <v>272</v>
      </c>
      <c r="H149" s="244">
        <v>20</v>
      </c>
      <c r="I149" s="245"/>
      <c r="J149" s="246">
        <f>ROUND(I149*H149,2)</f>
        <v>0</v>
      </c>
      <c r="K149" s="242" t="s">
        <v>273</v>
      </c>
      <c r="L149" s="247"/>
      <c r="M149" s="248" t="s">
        <v>1</v>
      </c>
      <c r="N149" s="249"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83</v>
      </c>
      <c r="AT149" s="233" t="s">
        <v>329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2818</v>
      </c>
    </row>
    <row r="150" s="2" customFormat="1" ht="24.15" customHeight="1">
      <c r="A150" s="35"/>
      <c r="B150" s="36"/>
      <c r="C150" s="240" t="s">
        <v>7</v>
      </c>
      <c r="D150" s="240" t="s">
        <v>329</v>
      </c>
      <c r="E150" s="241" t="s">
        <v>2047</v>
      </c>
      <c r="F150" s="242" t="s">
        <v>2048</v>
      </c>
      <c r="G150" s="243" t="s">
        <v>272</v>
      </c>
      <c r="H150" s="244">
        <v>24</v>
      </c>
      <c r="I150" s="245"/>
      <c r="J150" s="246">
        <f>ROUND(I150*H150,2)</f>
        <v>0</v>
      </c>
      <c r="K150" s="242" t="s">
        <v>273</v>
      </c>
      <c r="L150" s="247"/>
      <c r="M150" s="248" t="s">
        <v>1</v>
      </c>
      <c r="N150" s="249"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83</v>
      </c>
      <c r="AT150" s="233" t="s">
        <v>329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2819</v>
      </c>
    </row>
    <row r="151" s="12" customFormat="1" ht="25.92" customHeight="1">
      <c r="A151" s="12"/>
      <c r="B151" s="208"/>
      <c r="C151" s="209"/>
      <c r="D151" s="210" t="s">
        <v>72</v>
      </c>
      <c r="E151" s="211" t="s">
        <v>1991</v>
      </c>
      <c r="F151" s="211" t="s">
        <v>1992</v>
      </c>
      <c r="G151" s="209"/>
      <c r="H151" s="209"/>
      <c r="I151" s="212"/>
      <c r="J151" s="213">
        <f>BK151</f>
        <v>0</v>
      </c>
      <c r="K151" s="209"/>
      <c r="L151" s="214"/>
      <c r="M151" s="215"/>
      <c r="N151" s="216"/>
      <c r="O151" s="216"/>
      <c r="P151" s="217">
        <f>P152</f>
        <v>0</v>
      </c>
      <c r="Q151" s="216"/>
      <c r="R151" s="217">
        <f>R152</f>
        <v>0</v>
      </c>
      <c r="S151" s="216"/>
      <c r="T151" s="218">
        <f>T152</f>
        <v>0</v>
      </c>
      <c r="U151" s="12"/>
      <c r="V151" s="12"/>
      <c r="W151" s="12"/>
      <c r="X151" s="12"/>
      <c r="Y151" s="12"/>
      <c r="Z151" s="12"/>
      <c r="AA151" s="12"/>
      <c r="AB151" s="12"/>
      <c r="AC151" s="12"/>
      <c r="AD151" s="12"/>
      <c r="AE151" s="12"/>
      <c r="AR151" s="219" t="s">
        <v>274</v>
      </c>
      <c r="AT151" s="220" t="s">
        <v>72</v>
      </c>
      <c r="AU151" s="220" t="s">
        <v>73</v>
      </c>
      <c r="AY151" s="219" t="s">
        <v>266</v>
      </c>
      <c r="BK151" s="221">
        <f>BK152</f>
        <v>0</v>
      </c>
    </row>
    <row r="152" s="2" customFormat="1" ht="24.15" customHeight="1">
      <c r="A152" s="35"/>
      <c r="B152" s="36"/>
      <c r="C152" s="222" t="s">
        <v>356</v>
      </c>
      <c r="D152" s="222" t="s">
        <v>269</v>
      </c>
      <c r="E152" s="223" t="s">
        <v>2050</v>
      </c>
      <c r="F152" s="224" t="s">
        <v>2051</v>
      </c>
      <c r="G152" s="225" t="s">
        <v>272</v>
      </c>
      <c r="H152" s="226">
        <v>20</v>
      </c>
      <c r="I152" s="227"/>
      <c r="J152" s="228">
        <f>ROUND(I152*H152,2)</f>
        <v>0</v>
      </c>
      <c r="K152" s="224" t="s">
        <v>273</v>
      </c>
      <c r="L152" s="41"/>
      <c r="M152" s="259" t="s">
        <v>1</v>
      </c>
      <c r="N152" s="260" t="s">
        <v>38</v>
      </c>
      <c r="O152" s="256"/>
      <c r="P152" s="261">
        <f>O152*H152</f>
        <v>0</v>
      </c>
      <c r="Q152" s="261">
        <v>0</v>
      </c>
      <c r="R152" s="261">
        <f>Q152*H152</f>
        <v>0</v>
      </c>
      <c r="S152" s="261">
        <v>0</v>
      </c>
      <c r="T152" s="262">
        <f>S152*H152</f>
        <v>0</v>
      </c>
      <c r="U152" s="35"/>
      <c r="V152" s="35"/>
      <c r="W152" s="35"/>
      <c r="X152" s="35"/>
      <c r="Y152" s="35"/>
      <c r="Z152" s="35"/>
      <c r="AA152" s="35"/>
      <c r="AB152" s="35"/>
      <c r="AC152" s="35"/>
      <c r="AD152" s="35"/>
      <c r="AE152" s="35"/>
      <c r="AR152" s="233" t="s">
        <v>81</v>
      </c>
      <c r="AT152" s="233" t="s">
        <v>269</v>
      </c>
      <c r="AU152" s="233" t="s">
        <v>81</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2820</v>
      </c>
    </row>
    <row r="153" s="2" customFormat="1" ht="6.96" customHeight="1">
      <c r="A153" s="35"/>
      <c r="B153" s="63"/>
      <c r="C153" s="64"/>
      <c r="D153" s="64"/>
      <c r="E153" s="64"/>
      <c r="F153" s="64"/>
      <c r="G153" s="64"/>
      <c r="H153" s="64"/>
      <c r="I153" s="64"/>
      <c r="J153" s="64"/>
      <c r="K153" s="64"/>
      <c r="L153" s="41"/>
      <c r="M153" s="35"/>
      <c r="O153" s="35"/>
      <c r="P153" s="35"/>
      <c r="Q153" s="35"/>
      <c r="R153" s="35"/>
      <c r="S153" s="35"/>
      <c r="T153" s="35"/>
      <c r="U153" s="35"/>
      <c r="V153" s="35"/>
      <c r="W153" s="35"/>
      <c r="X153" s="35"/>
      <c r="Y153" s="35"/>
      <c r="Z153" s="35"/>
      <c r="AA153" s="35"/>
      <c r="AB153" s="35"/>
      <c r="AC153" s="35"/>
      <c r="AD153" s="35"/>
      <c r="AE153" s="35"/>
    </row>
  </sheetData>
  <sheetProtection sheet="1" autoFilter="0" formatColumns="0" formatRows="0" objects="1" scenarios="1" spinCount="100000" saltValue="COaWiYXQUucN1i6NaFFb//bAI9A1O9MeOCTxT+y1SZbFNmLm0FrfbMo0NWMdkUfPPEfyouJsUx8lSc265dFx7A==" hashValue="xXvqK/oi2xOTfYwliRClqje/E4BwFeUUR1Pd4L/VyRVXc1/nIe2ganlrmq7dpHen6pVKfcyEFumldENfjNciOg==" algorithmName="SHA-512" password="CC35"/>
  <autoFilter ref="C124:K152"/>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225</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2793</v>
      </c>
      <c r="F9" s="1"/>
      <c r="G9" s="1"/>
      <c r="H9" s="1"/>
      <c r="L9" s="17"/>
    </row>
    <row r="10" s="1" customFormat="1" ht="12" customHeight="1">
      <c r="B10" s="17"/>
      <c r="D10" s="148" t="s">
        <v>1615</v>
      </c>
      <c r="L10" s="17"/>
    </row>
    <row r="11" s="2" customFormat="1" ht="16.5" customHeight="1">
      <c r="A11" s="35"/>
      <c r="B11" s="41"/>
      <c r="C11" s="35"/>
      <c r="D11" s="35"/>
      <c r="E11" s="160" t="s">
        <v>2794</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1964</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2316</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2795</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1967</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ROUND((SUM(BE124:BE134)),  2)</f>
        <v>0</v>
      </c>
      <c r="G37" s="35"/>
      <c r="H37" s="35"/>
      <c r="I37" s="162">
        <v>0.20999999999999999</v>
      </c>
      <c r="J37" s="161">
        <f>ROUND(((SUM(BE124:BE134))*I37),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ROUND((SUM(BF124:BF134)),  2)</f>
        <v>0</v>
      </c>
      <c r="G38" s="35"/>
      <c r="H38" s="35"/>
      <c r="I38" s="162">
        <v>0.12</v>
      </c>
      <c r="J38" s="161">
        <f>ROUND(((SUM(BF124:BF134))*I38),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ROUND((SUM(BG124:BG134)),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ROUND((SUM(BH124:BH134)),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ROUND((SUM(BI124:BI134)),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2793</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2794</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1964</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Kostěnice - Pardubice</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2793</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63" t="s">
        <v>2794</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1964</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02 - Dle sborníku URS</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Kostěnice - Pardubice</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SUM(P125:P134)</f>
        <v>0</v>
      </c>
      <c r="Q124" s="101"/>
      <c r="R124" s="205">
        <f>SUM(R125:R134)</f>
        <v>0.058560000000000001</v>
      </c>
      <c r="S124" s="101"/>
      <c r="T124" s="206">
        <f>SUM(T125:T134)</f>
        <v>0</v>
      </c>
      <c r="U124" s="35"/>
      <c r="V124" s="35"/>
      <c r="W124" s="35"/>
      <c r="X124" s="35"/>
      <c r="Y124" s="35"/>
      <c r="Z124" s="35"/>
      <c r="AA124" s="35"/>
      <c r="AB124" s="35"/>
      <c r="AC124" s="35"/>
      <c r="AD124" s="35"/>
      <c r="AE124" s="35"/>
      <c r="AT124" s="14" t="s">
        <v>72</v>
      </c>
      <c r="AU124" s="14" t="s">
        <v>246</v>
      </c>
      <c r="BK124" s="207">
        <f>SUM(BK125:BK134)</f>
        <v>0</v>
      </c>
    </row>
    <row r="125" s="2" customFormat="1" ht="24.15" customHeight="1">
      <c r="A125" s="35"/>
      <c r="B125" s="36"/>
      <c r="C125" s="222" t="s">
        <v>81</v>
      </c>
      <c r="D125" s="222" t="s">
        <v>269</v>
      </c>
      <c r="E125" s="223" t="s">
        <v>2059</v>
      </c>
      <c r="F125" s="224" t="s">
        <v>2060</v>
      </c>
      <c r="G125" s="225" t="s">
        <v>279</v>
      </c>
      <c r="H125" s="226">
        <v>76</v>
      </c>
      <c r="I125" s="227"/>
      <c r="J125" s="228">
        <f>ROUND(I125*H125,2)</f>
        <v>0</v>
      </c>
      <c r="K125" s="224" t="s">
        <v>878</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387</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387</v>
      </c>
      <c r="BM125" s="233" t="s">
        <v>2821</v>
      </c>
    </row>
    <row r="126" s="2" customFormat="1">
      <c r="A126" s="35"/>
      <c r="B126" s="36"/>
      <c r="C126" s="37"/>
      <c r="D126" s="252" t="s">
        <v>880</v>
      </c>
      <c r="E126" s="37"/>
      <c r="F126" s="253" t="s">
        <v>2062</v>
      </c>
      <c r="G126" s="37"/>
      <c r="H126" s="37"/>
      <c r="I126" s="237"/>
      <c r="J126" s="37"/>
      <c r="K126" s="37"/>
      <c r="L126" s="41"/>
      <c r="M126" s="238"/>
      <c r="N126" s="239"/>
      <c r="O126" s="88"/>
      <c r="P126" s="88"/>
      <c r="Q126" s="88"/>
      <c r="R126" s="88"/>
      <c r="S126" s="88"/>
      <c r="T126" s="89"/>
      <c r="U126" s="35"/>
      <c r="V126" s="35"/>
      <c r="W126" s="35"/>
      <c r="X126" s="35"/>
      <c r="Y126" s="35"/>
      <c r="Z126" s="35"/>
      <c r="AA126" s="35"/>
      <c r="AB126" s="35"/>
      <c r="AC126" s="35"/>
      <c r="AD126" s="35"/>
      <c r="AE126" s="35"/>
      <c r="AT126" s="14" t="s">
        <v>880</v>
      </c>
      <c r="AU126" s="14" t="s">
        <v>73</v>
      </c>
    </row>
    <row r="127" s="2" customFormat="1" ht="24.15" customHeight="1">
      <c r="A127" s="35"/>
      <c r="B127" s="36"/>
      <c r="C127" s="222" t="s">
        <v>83</v>
      </c>
      <c r="D127" s="222" t="s">
        <v>269</v>
      </c>
      <c r="E127" s="223" t="s">
        <v>2063</v>
      </c>
      <c r="F127" s="224" t="s">
        <v>2064</v>
      </c>
      <c r="G127" s="225" t="s">
        <v>279</v>
      </c>
      <c r="H127" s="226">
        <v>76</v>
      </c>
      <c r="I127" s="227"/>
      <c r="J127" s="228">
        <f>ROUND(I127*H127,2)</f>
        <v>0</v>
      </c>
      <c r="K127" s="224" t="s">
        <v>878</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387</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387</v>
      </c>
      <c r="BM127" s="233" t="s">
        <v>2822</v>
      </c>
    </row>
    <row r="128" s="2" customFormat="1">
      <c r="A128" s="35"/>
      <c r="B128" s="36"/>
      <c r="C128" s="37"/>
      <c r="D128" s="252" t="s">
        <v>880</v>
      </c>
      <c r="E128" s="37"/>
      <c r="F128" s="253" t="s">
        <v>2066</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880</v>
      </c>
      <c r="AU128" s="14" t="s">
        <v>73</v>
      </c>
    </row>
    <row r="129" s="2" customFormat="1" ht="37.8" customHeight="1">
      <c r="A129" s="35"/>
      <c r="B129" s="36"/>
      <c r="C129" s="222" t="s">
        <v>137</v>
      </c>
      <c r="D129" s="222" t="s">
        <v>269</v>
      </c>
      <c r="E129" s="223" t="s">
        <v>2067</v>
      </c>
      <c r="F129" s="224" t="s">
        <v>2068</v>
      </c>
      <c r="G129" s="225" t="s">
        <v>279</v>
      </c>
      <c r="H129" s="226">
        <v>16</v>
      </c>
      <c r="I129" s="227"/>
      <c r="J129" s="228">
        <f>ROUND(I129*H129,2)</f>
        <v>0</v>
      </c>
      <c r="K129" s="224" t="s">
        <v>878</v>
      </c>
      <c r="L129" s="41"/>
      <c r="M129" s="229" t="s">
        <v>1</v>
      </c>
      <c r="N129" s="230" t="s">
        <v>38</v>
      </c>
      <c r="O129" s="88"/>
      <c r="P129" s="231">
        <f>O129*H129</f>
        <v>0</v>
      </c>
      <c r="Q129" s="231">
        <v>0.0036600000000000001</v>
      </c>
      <c r="R129" s="231">
        <f>Q129*H129</f>
        <v>0.058560000000000001</v>
      </c>
      <c r="S129" s="231">
        <v>0</v>
      </c>
      <c r="T129" s="232">
        <f>S129*H129</f>
        <v>0</v>
      </c>
      <c r="U129" s="35"/>
      <c r="V129" s="35"/>
      <c r="W129" s="35"/>
      <c r="X129" s="35"/>
      <c r="Y129" s="35"/>
      <c r="Z129" s="35"/>
      <c r="AA129" s="35"/>
      <c r="AB129" s="35"/>
      <c r="AC129" s="35"/>
      <c r="AD129" s="35"/>
      <c r="AE129" s="35"/>
      <c r="AR129" s="233" t="s">
        <v>387</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387</v>
      </c>
      <c r="BM129" s="233" t="s">
        <v>2823</v>
      </c>
    </row>
    <row r="130" s="2" customFormat="1">
      <c r="A130" s="35"/>
      <c r="B130" s="36"/>
      <c r="C130" s="37"/>
      <c r="D130" s="252" t="s">
        <v>880</v>
      </c>
      <c r="E130" s="37"/>
      <c r="F130" s="253" t="s">
        <v>2070</v>
      </c>
      <c r="G130" s="37"/>
      <c r="H130" s="37"/>
      <c r="I130" s="237"/>
      <c r="J130" s="37"/>
      <c r="K130" s="37"/>
      <c r="L130" s="41"/>
      <c r="M130" s="238"/>
      <c r="N130" s="239"/>
      <c r="O130" s="88"/>
      <c r="P130" s="88"/>
      <c r="Q130" s="88"/>
      <c r="R130" s="88"/>
      <c r="S130" s="88"/>
      <c r="T130" s="89"/>
      <c r="U130" s="35"/>
      <c r="V130" s="35"/>
      <c r="W130" s="35"/>
      <c r="X130" s="35"/>
      <c r="Y130" s="35"/>
      <c r="Z130" s="35"/>
      <c r="AA130" s="35"/>
      <c r="AB130" s="35"/>
      <c r="AC130" s="35"/>
      <c r="AD130" s="35"/>
      <c r="AE130" s="35"/>
      <c r="AT130" s="14" t="s">
        <v>880</v>
      </c>
      <c r="AU130" s="14" t="s">
        <v>73</v>
      </c>
    </row>
    <row r="131" s="2" customFormat="1" ht="24.15" customHeight="1">
      <c r="A131" s="35"/>
      <c r="B131" s="36"/>
      <c r="C131" s="222" t="s">
        <v>274</v>
      </c>
      <c r="D131" s="222" t="s">
        <v>269</v>
      </c>
      <c r="E131" s="223" t="s">
        <v>2071</v>
      </c>
      <c r="F131" s="224" t="s">
        <v>2072</v>
      </c>
      <c r="G131" s="225" t="s">
        <v>272</v>
      </c>
      <c r="H131" s="226">
        <v>7</v>
      </c>
      <c r="I131" s="227"/>
      <c r="J131" s="228">
        <f>ROUND(I131*H131,2)</f>
        <v>0</v>
      </c>
      <c r="K131" s="224" t="s">
        <v>878</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387</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387</v>
      </c>
      <c r="BM131" s="233" t="s">
        <v>2824</v>
      </c>
    </row>
    <row r="132" s="2" customFormat="1">
      <c r="A132" s="35"/>
      <c r="B132" s="36"/>
      <c r="C132" s="37"/>
      <c r="D132" s="252" t="s">
        <v>880</v>
      </c>
      <c r="E132" s="37"/>
      <c r="F132" s="253" t="s">
        <v>2074</v>
      </c>
      <c r="G132" s="37"/>
      <c r="H132" s="37"/>
      <c r="I132" s="237"/>
      <c r="J132" s="37"/>
      <c r="K132" s="37"/>
      <c r="L132" s="41"/>
      <c r="M132" s="238"/>
      <c r="N132" s="239"/>
      <c r="O132" s="88"/>
      <c r="P132" s="88"/>
      <c r="Q132" s="88"/>
      <c r="R132" s="88"/>
      <c r="S132" s="88"/>
      <c r="T132" s="89"/>
      <c r="U132" s="35"/>
      <c r="V132" s="35"/>
      <c r="W132" s="35"/>
      <c r="X132" s="35"/>
      <c r="Y132" s="35"/>
      <c r="Z132" s="35"/>
      <c r="AA132" s="35"/>
      <c r="AB132" s="35"/>
      <c r="AC132" s="35"/>
      <c r="AD132" s="35"/>
      <c r="AE132" s="35"/>
      <c r="AT132" s="14" t="s">
        <v>880</v>
      </c>
      <c r="AU132" s="14" t="s">
        <v>73</v>
      </c>
    </row>
    <row r="133" s="2" customFormat="1" ht="24.15" customHeight="1">
      <c r="A133" s="35"/>
      <c r="B133" s="36"/>
      <c r="C133" s="222" t="s">
        <v>267</v>
      </c>
      <c r="D133" s="222" t="s">
        <v>269</v>
      </c>
      <c r="E133" s="223" t="s">
        <v>2075</v>
      </c>
      <c r="F133" s="224" t="s">
        <v>2076</v>
      </c>
      <c r="G133" s="225" t="s">
        <v>272</v>
      </c>
      <c r="H133" s="226">
        <v>7</v>
      </c>
      <c r="I133" s="227"/>
      <c r="J133" s="228">
        <f>ROUND(I133*H133,2)</f>
        <v>0</v>
      </c>
      <c r="K133" s="224" t="s">
        <v>878</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387</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387</v>
      </c>
      <c r="BM133" s="233" t="s">
        <v>2825</v>
      </c>
    </row>
    <row r="134" s="2" customFormat="1">
      <c r="A134" s="35"/>
      <c r="B134" s="36"/>
      <c r="C134" s="37"/>
      <c r="D134" s="252" t="s">
        <v>880</v>
      </c>
      <c r="E134" s="37"/>
      <c r="F134" s="253" t="s">
        <v>2078</v>
      </c>
      <c r="G134" s="37"/>
      <c r="H134" s="37"/>
      <c r="I134" s="237"/>
      <c r="J134" s="37"/>
      <c r="K134" s="37"/>
      <c r="L134" s="41"/>
      <c r="M134" s="254"/>
      <c r="N134" s="255"/>
      <c r="O134" s="256"/>
      <c r="P134" s="256"/>
      <c r="Q134" s="256"/>
      <c r="R134" s="256"/>
      <c r="S134" s="256"/>
      <c r="T134" s="257"/>
      <c r="U134" s="35"/>
      <c r="V134" s="35"/>
      <c r="W134" s="35"/>
      <c r="X134" s="35"/>
      <c r="Y134" s="35"/>
      <c r="Z134" s="35"/>
      <c r="AA134" s="35"/>
      <c r="AB134" s="35"/>
      <c r="AC134" s="35"/>
      <c r="AD134" s="35"/>
      <c r="AE134" s="35"/>
      <c r="AT134" s="14" t="s">
        <v>880</v>
      </c>
      <c r="AU134" s="14" t="s">
        <v>73</v>
      </c>
    </row>
    <row r="135" s="2" customFormat="1" ht="6.96" customHeight="1">
      <c r="A135" s="35"/>
      <c r="B135" s="63"/>
      <c r="C135" s="64"/>
      <c r="D135" s="64"/>
      <c r="E135" s="64"/>
      <c r="F135" s="64"/>
      <c r="G135" s="64"/>
      <c r="H135" s="64"/>
      <c r="I135" s="64"/>
      <c r="J135" s="64"/>
      <c r="K135" s="64"/>
      <c r="L135" s="41"/>
      <c r="M135" s="35"/>
      <c r="O135" s="35"/>
      <c r="P135" s="35"/>
      <c r="Q135" s="35"/>
      <c r="R135" s="35"/>
      <c r="S135" s="35"/>
      <c r="T135" s="35"/>
      <c r="U135" s="35"/>
      <c r="V135" s="35"/>
      <c r="W135" s="35"/>
      <c r="X135" s="35"/>
      <c r="Y135" s="35"/>
      <c r="Z135" s="35"/>
      <c r="AA135" s="35"/>
      <c r="AB135" s="35"/>
      <c r="AC135" s="35"/>
      <c r="AD135" s="35"/>
      <c r="AE135" s="35"/>
    </row>
  </sheetData>
  <sheetProtection sheet="1" autoFilter="0" formatColumns="0" formatRows="0" objects="1" scenarios="1" spinCount="100000" saltValue="gyefaHBPwl8kRFqC0YXZWKclqdSxUmfpHThpDGFqL1wx9MvU0Ly7XNG85/OI/988grrAP8h1aC7dS/758Ll8Vg==" hashValue="wSmDax/SqGSU34MaMV0p8v2qSi0VhCIl+ZEcVEY1brBAsFcvtUZhFD/88tHrwDee6nT873Ov3H5pxRt1/Fjs0g==" algorithmName="SHA-512" password="CC35"/>
  <autoFilter ref="C123:K134"/>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hyperlinks>
    <hyperlink ref="F126" r:id="rId1" display="https://podminky.urs.cz/item/CS_URS_2024_02/460161282"/>
    <hyperlink ref="F128" r:id="rId2" display="https://podminky.urs.cz/item/CS_URS_2024_02/460431292"/>
    <hyperlink ref="F130" r:id="rId3" display="https://podminky.urs.cz/item/CS_URS_2024_02/460631214"/>
    <hyperlink ref="F132" r:id="rId4" display="https://podminky.urs.cz/item/CS_URS_2024_02/460632112"/>
    <hyperlink ref="F134" r:id="rId5" display="https://podminky.urs.cz/item/CS_URS_2024_02/460632212"/>
  </hyperlinks>
  <pageMargins left="0.39375" right="0.39375" top="0.39375" bottom="0.39375" header="0" footer="0"/>
  <pageSetup paperSize="9" orientation="portrait" blackAndWhite="1" fitToHeight="100"/>
  <headerFooter>
    <oddFooter>&amp;CStrana &amp;P z &amp;N</oddFooter>
  </headerFooter>
  <drawing r:id="rId6"/>
</worksheet>
</file>

<file path=xl/worksheets/sheet4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227</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2793</v>
      </c>
      <c r="F9" s="1"/>
      <c r="G9" s="1"/>
      <c r="H9" s="1"/>
      <c r="L9" s="17"/>
    </row>
    <row r="10" s="1" customFormat="1" ht="12" customHeight="1">
      <c r="B10" s="17"/>
      <c r="D10" s="148" t="s">
        <v>1615</v>
      </c>
      <c r="L10" s="17"/>
    </row>
    <row r="11" s="2" customFormat="1" ht="16.5" customHeight="1">
      <c r="A11" s="35"/>
      <c r="B11" s="41"/>
      <c r="C11" s="35"/>
      <c r="D11" s="35"/>
      <c r="E11" s="160" t="s">
        <v>2826</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1964</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2189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2795</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1967</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ROUND((SUM(BE124:BE155)),  2)</f>
        <v>0</v>
      </c>
      <c r="G37" s="35"/>
      <c r="H37" s="35"/>
      <c r="I37" s="162">
        <v>0.20999999999999999</v>
      </c>
      <c r="J37" s="161">
        <f>ROUND(((SUM(BE124:BE155))*I37),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ROUND((SUM(BF124:BF155)),  2)</f>
        <v>0</v>
      </c>
      <c r="G38" s="35"/>
      <c r="H38" s="35"/>
      <c r="I38" s="162">
        <v>0.12</v>
      </c>
      <c r="J38" s="161">
        <f>ROUND(((SUM(BF124:BF155))*I38),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ROUND((SUM(BG124:BG155)),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ROUND((SUM(BH124:BH155)),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ROUND((SUM(BI124:BI155)),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2793</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2826</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1964</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Kostěnice - Pardubice</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2793</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63" t="s">
        <v>2826</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1964</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UOŽI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Kostěnice - Pardubice</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SUM(P125:P155)</f>
        <v>0</v>
      </c>
      <c r="Q124" s="101"/>
      <c r="R124" s="205">
        <f>SUM(R125:R155)</f>
        <v>0</v>
      </c>
      <c r="S124" s="101"/>
      <c r="T124" s="206">
        <f>SUM(T125:T155)</f>
        <v>0</v>
      </c>
      <c r="U124" s="35"/>
      <c r="V124" s="35"/>
      <c r="W124" s="35"/>
      <c r="X124" s="35"/>
      <c r="Y124" s="35"/>
      <c r="Z124" s="35"/>
      <c r="AA124" s="35"/>
      <c r="AB124" s="35"/>
      <c r="AC124" s="35"/>
      <c r="AD124" s="35"/>
      <c r="AE124" s="35"/>
      <c r="AT124" s="14" t="s">
        <v>72</v>
      </c>
      <c r="AU124" s="14" t="s">
        <v>246</v>
      </c>
      <c r="BK124" s="207">
        <f>SUM(BK125:BK155)</f>
        <v>0</v>
      </c>
    </row>
    <row r="125" s="2" customFormat="1" ht="16.5" customHeight="1">
      <c r="A125" s="35"/>
      <c r="B125" s="36"/>
      <c r="C125" s="222" t="s">
        <v>267</v>
      </c>
      <c r="D125" s="222" t="s">
        <v>269</v>
      </c>
      <c r="E125" s="223" t="s">
        <v>2089</v>
      </c>
      <c r="F125" s="224" t="s">
        <v>2090</v>
      </c>
      <c r="G125" s="225" t="s">
        <v>272</v>
      </c>
      <c r="H125" s="226">
        <v>185</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2827</v>
      </c>
    </row>
    <row r="126" s="2" customFormat="1" ht="21.75" customHeight="1">
      <c r="A126" s="35"/>
      <c r="B126" s="36"/>
      <c r="C126" s="240" t="s">
        <v>283</v>
      </c>
      <c r="D126" s="240" t="s">
        <v>329</v>
      </c>
      <c r="E126" s="241" t="s">
        <v>2092</v>
      </c>
      <c r="F126" s="242" t="s">
        <v>2093</v>
      </c>
      <c r="G126" s="243" t="s">
        <v>272</v>
      </c>
      <c r="H126" s="244">
        <v>2</v>
      </c>
      <c r="I126" s="245"/>
      <c r="J126" s="246">
        <f>ROUND(I126*H126,2)</f>
        <v>0</v>
      </c>
      <c r="K126" s="242" t="s">
        <v>273</v>
      </c>
      <c r="L126" s="247"/>
      <c r="M126" s="248" t="s">
        <v>1</v>
      </c>
      <c r="N126" s="249"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83</v>
      </c>
      <c r="AT126" s="233" t="s">
        <v>329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2828</v>
      </c>
    </row>
    <row r="127" s="2" customFormat="1" ht="16.5" customHeight="1">
      <c r="A127" s="35"/>
      <c r="B127" s="36"/>
      <c r="C127" s="222" t="s">
        <v>274</v>
      </c>
      <c r="D127" s="222" t="s">
        <v>269</v>
      </c>
      <c r="E127" s="223" t="s">
        <v>2095</v>
      </c>
      <c r="F127" s="224" t="s">
        <v>2096</v>
      </c>
      <c r="G127" s="225" t="s">
        <v>272</v>
      </c>
      <c r="H127" s="226">
        <v>245</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81</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2829</v>
      </c>
    </row>
    <row r="128" s="2" customFormat="1" ht="16.5" customHeight="1">
      <c r="A128" s="35"/>
      <c r="B128" s="36"/>
      <c r="C128" s="222" t="s">
        <v>137</v>
      </c>
      <c r="D128" s="222" t="s">
        <v>269</v>
      </c>
      <c r="E128" s="223" t="s">
        <v>2098</v>
      </c>
      <c r="F128" s="224" t="s">
        <v>2099</v>
      </c>
      <c r="G128" s="225" t="s">
        <v>272</v>
      </c>
      <c r="H128" s="226">
        <v>2</v>
      </c>
      <c r="I128" s="227"/>
      <c r="J128" s="228">
        <f>ROUND(I128*H128,2)</f>
        <v>0</v>
      </c>
      <c r="K128" s="224" t="s">
        <v>273</v>
      </c>
      <c r="L128" s="41"/>
      <c r="M128" s="229" t="s">
        <v>1</v>
      </c>
      <c r="N128" s="230"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81</v>
      </c>
      <c r="AT128" s="233" t="s">
        <v>269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2830</v>
      </c>
    </row>
    <row r="129" s="2" customFormat="1" ht="16.5" customHeight="1">
      <c r="A129" s="35"/>
      <c r="B129" s="36"/>
      <c r="C129" s="222" t="s">
        <v>917</v>
      </c>
      <c r="D129" s="222" t="s">
        <v>269</v>
      </c>
      <c r="E129" s="223" t="s">
        <v>2101</v>
      </c>
      <c r="F129" s="224" t="s">
        <v>2102</v>
      </c>
      <c r="G129" s="225" t="s">
        <v>272</v>
      </c>
      <c r="H129" s="226">
        <v>2</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81</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2831</v>
      </c>
    </row>
    <row r="130" s="2" customFormat="1" ht="16.5" customHeight="1">
      <c r="A130" s="35"/>
      <c r="B130" s="36"/>
      <c r="C130" s="222" t="s">
        <v>286</v>
      </c>
      <c r="D130" s="222" t="s">
        <v>269</v>
      </c>
      <c r="E130" s="223" t="s">
        <v>2104</v>
      </c>
      <c r="F130" s="224" t="s">
        <v>2105</v>
      </c>
      <c r="G130" s="225" t="s">
        <v>272</v>
      </c>
      <c r="H130" s="226">
        <v>2</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81</v>
      </c>
      <c r="AT130" s="233" t="s">
        <v>269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2832</v>
      </c>
    </row>
    <row r="131" s="2" customFormat="1" ht="24.15" customHeight="1">
      <c r="A131" s="35"/>
      <c r="B131" s="36"/>
      <c r="C131" s="240" t="s">
        <v>299</v>
      </c>
      <c r="D131" s="240" t="s">
        <v>329</v>
      </c>
      <c r="E131" s="241" t="s">
        <v>2107</v>
      </c>
      <c r="F131" s="242" t="s">
        <v>2108</v>
      </c>
      <c r="G131" s="243" t="s">
        <v>272</v>
      </c>
      <c r="H131" s="244">
        <v>2</v>
      </c>
      <c r="I131" s="245"/>
      <c r="J131" s="246">
        <f>ROUND(I131*H131,2)</f>
        <v>0</v>
      </c>
      <c r="K131" s="242" t="s">
        <v>273</v>
      </c>
      <c r="L131" s="247"/>
      <c r="M131" s="248" t="s">
        <v>1</v>
      </c>
      <c r="N131" s="249"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83</v>
      </c>
      <c r="AT131" s="233" t="s">
        <v>329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2833</v>
      </c>
    </row>
    <row r="132" s="2" customFormat="1" ht="24.15" customHeight="1">
      <c r="A132" s="35"/>
      <c r="B132" s="36"/>
      <c r="C132" s="240" t="s">
        <v>290</v>
      </c>
      <c r="D132" s="240" t="s">
        <v>329</v>
      </c>
      <c r="E132" s="241" t="s">
        <v>2110</v>
      </c>
      <c r="F132" s="242" t="s">
        <v>2111</v>
      </c>
      <c r="G132" s="243" t="s">
        <v>272</v>
      </c>
      <c r="H132" s="244">
        <v>2</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83</v>
      </c>
      <c r="AT132" s="233" t="s">
        <v>329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2834</v>
      </c>
    </row>
    <row r="133" s="2" customFormat="1" ht="24.15" customHeight="1">
      <c r="A133" s="35"/>
      <c r="B133" s="36"/>
      <c r="C133" s="240" t="s">
        <v>309</v>
      </c>
      <c r="D133" s="240" t="s">
        <v>329</v>
      </c>
      <c r="E133" s="241" t="s">
        <v>2113</v>
      </c>
      <c r="F133" s="242" t="s">
        <v>2114</v>
      </c>
      <c r="G133" s="243" t="s">
        <v>272</v>
      </c>
      <c r="H133" s="244">
        <v>2</v>
      </c>
      <c r="I133" s="245"/>
      <c r="J133" s="246">
        <f>ROUND(I133*H133,2)</f>
        <v>0</v>
      </c>
      <c r="K133" s="242" t="s">
        <v>273</v>
      </c>
      <c r="L133" s="247"/>
      <c r="M133" s="248" t="s">
        <v>1</v>
      </c>
      <c r="N133" s="249"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83</v>
      </c>
      <c r="AT133" s="233" t="s">
        <v>329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2835</v>
      </c>
    </row>
    <row r="134" s="2" customFormat="1" ht="24.15" customHeight="1">
      <c r="A134" s="35"/>
      <c r="B134" s="36"/>
      <c r="C134" s="240" t="s">
        <v>8</v>
      </c>
      <c r="D134" s="240" t="s">
        <v>329</v>
      </c>
      <c r="E134" s="241" t="s">
        <v>2116</v>
      </c>
      <c r="F134" s="242" t="s">
        <v>2117</v>
      </c>
      <c r="G134" s="243" t="s">
        <v>272</v>
      </c>
      <c r="H134" s="244">
        <v>2</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329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2836</v>
      </c>
    </row>
    <row r="135" s="2" customFormat="1" ht="24.15" customHeight="1">
      <c r="A135" s="35"/>
      <c r="B135" s="36"/>
      <c r="C135" s="240" t="s">
        <v>332</v>
      </c>
      <c r="D135" s="240" t="s">
        <v>329</v>
      </c>
      <c r="E135" s="241" t="s">
        <v>2119</v>
      </c>
      <c r="F135" s="242" t="s">
        <v>2120</v>
      </c>
      <c r="G135" s="243" t="s">
        <v>272</v>
      </c>
      <c r="H135" s="244">
        <v>2</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2837</v>
      </c>
    </row>
    <row r="136" s="2" customFormat="1" ht="24.15" customHeight="1">
      <c r="A136" s="35"/>
      <c r="B136" s="36"/>
      <c r="C136" s="240" t="s">
        <v>316</v>
      </c>
      <c r="D136" s="240" t="s">
        <v>329</v>
      </c>
      <c r="E136" s="241" t="s">
        <v>2122</v>
      </c>
      <c r="F136" s="242" t="s">
        <v>2123</v>
      </c>
      <c r="G136" s="243" t="s">
        <v>272</v>
      </c>
      <c r="H136" s="244">
        <v>6</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2838</v>
      </c>
    </row>
    <row r="137" s="2" customFormat="1" ht="24.15" customHeight="1">
      <c r="A137" s="35"/>
      <c r="B137" s="36"/>
      <c r="C137" s="240" t="s">
        <v>402</v>
      </c>
      <c r="D137" s="240" t="s">
        <v>329</v>
      </c>
      <c r="E137" s="241" t="s">
        <v>2579</v>
      </c>
      <c r="F137" s="242" t="s">
        <v>2580</v>
      </c>
      <c r="G137" s="243" t="s">
        <v>272</v>
      </c>
      <c r="H137" s="244">
        <v>2</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2839</v>
      </c>
    </row>
    <row r="138" s="2" customFormat="1" ht="24.15" customHeight="1">
      <c r="A138" s="35"/>
      <c r="B138" s="36"/>
      <c r="C138" s="240" t="s">
        <v>918</v>
      </c>
      <c r="D138" s="240" t="s">
        <v>329</v>
      </c>
      <c r="E138" s="241" t="s">
        <v>2128</v>
      </c>
      <c r="F138" s="242" t="s">
        <v>2129</v>
      </c>
      <c r="G138" s="243" t="s">
        <v>272</v>
      </c>
      <c r="H138" s="244">
        <v>4</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2840</v>
      </c>
    </row>
    <row r="139" s="2" customFormat="1" ht="24.15" customHeight="1">
      <c r="A139" s="35"/>
      <c r="B139" s="36"/>
      <c r="C139" s="240" t="s">
        <v>321</v>
      </c>
      <c r="D139" s="240" t="s">
        <v>329</v>
      </c>
      <c r="E139" s="241" t="s">
        <v>2131</v>
      </c>
      <c r="F139" s="242" t="s">
        <v>2132</v>
      </c>
      <c r="G139" s="243" t="s">
        <v>272</v>
      </c>
      <c r="H139" s="244">
        <v>2</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2841</v>
      </c>
    </row>
    <row r="140" s="2" customFormat="1" ht="24.15" customHeight="1">
      <c r="A140" s="35"/>
      <c r="B140" s="36"/>
      <c r="C140" s="240" t="s">
        <v>297</v>
      </c>
      <c r="D140" s="240" t="s">
        <v>329</v>
      </c>
      <c r="E140" s="241" t="s">
        <v>2134</v>
      </c>
      <c r="F140" s="242" t="s">
        <v>2135</v>
      </c>
      <c r="G140" s="243" t="s">
        <v>272</v>
      </c>
      <c r="H140" s="244">
        <v>10</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329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2842</v>
      </c>
    </row>
    <row r="141" s="2" customFormat="1" ht="24.15" customHeight="1">
      <c r="A141" s="35"/>
      <c r="B141" s="36"/>
      <c r="C141" s="240" t="s">
        <v>328</v>
      </c>
      <c r="D141" s="240" t="s">
        <v>329</v>
      </c>
      <c r="E141" s="241" t="s">
        <v>2137</v>
      </c>
      <c r="F141" s="242" t="s">
        <v>2138</v>
      </c>
      <c r="G141" s="243" t="s">
        <v>272</v>
      </c>
      <c r="H141" s="244">
        <v>12</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329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2843</v>
      </c>
    </row>
    <row r="142" s="2" customFormat="1" ht="24.15" customHeight="1">
      <c r="A142" s="35"/>
      <c r="B142" s="36"/>
      <c r="C142" s="240" t="s">
        <v>303</v>
      </c>
      <c r="D142" s="240" t="s">
        <v>329</v>
      </c>
      <c r="E142" s="241" t="s">
        <v>2272</v>
      </c>
      <c r="F142" s="242" t="s">
        <v>2273</v>
      </c>
      <c r="G142" s="243" t="s">
        <v>272</v>
      </c>
      <c r="H142" s="244">
        <v>1</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329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2844</v>
      </c>
    </row>
    <row r="143" s="2" customFormat="1" ht="24.15" customHeight="1">
      <c r="A143" s="35"/>
      <c r="B143" s="36"/>
      <c r="C143" s="240" t="s">
        <v>334</v>
      </c>
      <c r="D143" s="240" t="s">
        <v>329</v>
      </c>
      <c r="E143" s="241" t="s">
        <v>2140</v>
      </c>
      <c r="F143" s="242" t="s">
        <v>2141</v>
      </c>
      <c r="G143" s="243" t="s">
        <v>272</v>
      </c>
      <c r="H143" s="244">
        <v>1</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2845</v>
      </c>
    </row>
    <row r="144" s="2" customFormat="1" ht="24.15" customHeight="1">
      <c r="A144" s="35"/>
      <c r="B144" s="36"/>
      <c r="C144" s="240" t="s">
        <v>307</v>
      </c>
      <c r="D144" s="240" t="s">
        <v>329</v>
      </c>
      <c r="E144" s="241" t="s">
        <v>2143</v>
      </c>
      <c r="F144" s="242" t="s">
        <v>2144</v>
      </c>
      <c r="G144" s="243" t="s">
        <v>272</v>
      </c>
      <c r="H144" s="244">
        <v>1</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329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2846</v>
      </c>
    </row>
    <row r="145" s="2" customFormat="1" ht="24.15" customHeight="1">
      <c r="A145" s="35"/>
      <c r="B145" s="36"/>
      <c r="C145" s="240" t="s">
        <v>7</v>
      </c>
      <c r="D145" s="240" t="s">
        <v>329</v>
      </c>
      <c r="E145" s="241" t="s">
        <v>2146</v>
      </c>
      <c r="F145" s="242" t="s">
        <v>2147</v>
      </c>
      <c r="G145" s="243" t="s">
        <v>272</v>
      </c>
      <c r="H145" s="244">
        <v>2</v>
      </c>
      <c r="I145" s="245"/>
      <c r="J145" s="246">
        <f>ROUND(I145*H145,2)</f>
        <v>0</v>
      </c>
      <c r="K145" s="242" t="s">
        <v>273</v>
      </c>
      <c r="L145" s="247"/>
      <c r="M145" s="248" t="s">
        <v>1</v>
      </c>
      <c r="N145" s="249"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83</v>
      </c>
      <c r="AT145" s="233" t="s">
        <v>329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2847</v>
      </c>
    </row>
    <row r="146" s="2" customFormat="1" ht="33" customHeight="1">
      <c r="A146" s="35"/>
      <c r="B146" s="36"/>
      <c r="C146" s="240" t="s">
        <v>310</v>
      </c>
      <c r="D146" s="240" t="s">
        <v>329</v>
      </c>
      <c r="E146" s="241" t="s">
        <v>2149</v>
      </c>
      <c r="F146" s="242" t="s">
        <v>2150</v>
      </c>
      <c r="G146" s="243" t="s">
        <v>272</v>
      </c>
      <c r="H146" s="244">
        <v>10</v>
      </c>
      <c r="I146" s="245"/>
      <c r="J146" s="246">
        <f>ROUND(I146*H146,2)</f>
        <v>0</v>
      </c>
      <c r="K146" s="242" t="s">
        <v>273</v>
      </c>
      <c r="L146" s="247"/>
      <c r="M146" s="248" t="s">
        <v>1</v>
      </c>
      <c r="N146" s="249"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83</v>
      </c>
      <c r="AT146" s="233" t="s">
        <v>329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2848</v>
      </c>
    </row>
    <row r="147" s="2" customFormat="1" ht="16.5" customHeight="1">
      <c r="A147" s="35"/>
      <c r="B147" s="36"/>
      <c r="C147" s="222" t="s">
        <v>83</v>
      </c>
      <c r="D147" s="222" t="s">
        <v>269</v>
      </c>
      <c r="E147" s="223" t="s">
        <v>2152</v>
      </c>
      <c r="F147" s="224" t="s">
        <v>2153</v>
      </c>
      <c r="G147" s="225" t="s">
        <v>272</v>
      </c>
      <c r="H147" s="226">
        <v>8</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81</v>
      </c>
      <c r="AT147" s="233" t="s">
        <v>269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2849</v>
      </c>
    </row>
    <row r="148" s="2" customFormat="1" ht="16.5" customHeight="1">
      <c r="A148" s="35"/>
      <c r="B148" s="36"/>
      <c r="C148" s="222" t="s">
        <v>81</v>
      </c>
      <c r="D148" s="222" t="s">
        <v>269</v>
      </c>
      <c r="E148" s="223" t="s">
        <v>2155</v>
      </c>
      <c r="F148" s="224" t="s">
        <v>2156</v>
      </c>
      <c r="G148" s="225" t="s">
        <v>272</v>
      </c>
      <c r="H148" s="226">
        <v>8</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81</v>
      </c>
      <c r="AT148" s="233" t="s">
        <v>269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2850</v>
      </c>
    </row>
    <row r="149" s="2" customFormat="1" ht="24.15" customHeight="1">
      <c r="A149" s="35"/>
      <c r="B149" s="36"/>
      <c r="C149" s="222" t="s">
        <v>347</v>
      </c>
      <c r="D149" s="222" t="s">
        <v>269</v>
      </c>
      <c r="E149" s="223" t="s">
        <v>2158</v>
      </c>
      <c r="F149" s="224" t="s">
        <v>2159</v>
      </c>
      <c r="G149" s="225" t="s">
        <v>272</v>
      </c>
      <c r="H149" s="226">
        <v>8</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81</v>
      </c>
      <c r="AT149" s="233" t="s">
        <v>269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2851</v>
      </c>
    </row>
    <row r="150" s="2" customFormat="1" ht="24.15" customHeight="1">
      <c r="A150" s="35"/>
      <c r="B150" s="36"/>
      <c r="C150" s="240" t="s">
        <v>314</v>
      </c>
      <c r="D150" s="240" t="s">
        <v>329</v>
      </c>
      <c r="E150" s="241" t="s">
        <v>2161</v>
      </c>
      <c r="F150" s="242" t="s">
        <v>2162</v>
      </c>
      <c r="G150" s="243" t="s">
        <v>272</v>
      </c>
      <c r="H150" s="244">
        <v>4</v>
      </c>
      <c r="I150" s="245"/>
      <c r="J150" s="246">
        <f>ROUND(I150*H150,2)</f>
        <v>0</v>
      </c>
      <c r="K150" s="242" t="s">
        <v>273</v>
      </c>
      <c r="L150" s="247"/>
      <c r="M150" s="248" t="s">
        <v>1</v>
      </c>
      <c r="N150" s="249"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83</v>
      </c>
      <c r="AT150" s="233" t="s">
        <v>329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2852</v>
      </c>
    </row>
    <row r="151" s="2" customFormat="1" ht="24.15" customHeight="1">
      <c r="A151" s="35"/>
      <c r="B151" s="36"/>
      <c r="C151" s="240" t="s">
        <v>356</v>
      </c>
      <c r="D151" s="240" t="s">
        <v>329</v>
      </c>
      <c r="E151" s="241" t="s">
        <v>2164</v>
      </c>
      <c r="F151" s="242" t="s">
        <v>2165</v>
      </c>
      <c r="G151" s="243" t="s">
        <v>272</v>
      </c>
      <c r="H151" s="244">
        <v>24</v>
      </c>
      <c r="I151" s="245"/>
      <c r="J151" s="246">
        <f>ROUND(I151*H151,2)</f>
        <v>0</v>
      </c>
      <c r="K151" s="242" t="s">
        <v>273</v>
      </c>
      <c r="L151" s="247"/>
      <c r="M151" s="248" t="s">
        <v>1</v>
      </c>
      <c r="N151" s="249"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83</v>
      </c>
      <c r="AT151" s="233" t="s">
        <v>329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2853</v>
      </c>
    </row>
    <row r="152" s="2" customFormat="1" ht="21.75" customHeight="1">
      <c r="A152" s="35"/>
      <c r="B152" s="36"/>
      <c r="C152" s="222" t="s">
        <v>319</v>
      </c>
      <c r="D152" s="222" t="s">
        <v>269</v>
      </c>
      <c r="E152" s="223" t="s">
        <v>2167</v>
      </c>
      <c r="F152" s="224" t="s">
        <v>2168</v>
      </c>
      <c r="G152" s="225" t="s">
        <v>272</v>
      </c>
      <c r="H152" s="226">
        <v>2</v>
      </c>
      <c r="I152" s="227"/>
      <c r="J152" s="228">
        <f>ROUND(I152*H152,2)</f>
        <v>0</v>
      </c>
      <c r="K152" s="224" t="s">
        <v>273</v>
      </c>
      <c r="L152" s="41"/>
      <c r="M152" s="229" t="s">
        <v>1</v>
      </c>
      <c r="N152" s="230"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81</v>
      </c>
      <c r="AT152" s="233" t="s">
        <v>269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2854</v>
      </c>
    </row>
    <row r="153" s="2" customFormat="1" ht="37.8" customHeight="1">
      <c r="A153" s="35"/>
      <c r="B153" s="36"/>
      <c r="C153" s="222" t="s">
        <v>365</v>
      </c>
      <c r="D153" s="222" t="s">
        <v>269</v>
      </c>
      <c r="E153" s="223" t="s">
        <v>2170</v>
      </c>
      <c r="F153" s="224" t="s">
        <v>2171</v>
      </c>
      <c r="G153" s="225" t="s">
        <v>272</v>
      </c>
      <c r="H153" s="226">
        <v>4</v>
      </c>
      <c r="I153" s="227"/>
      <c r="J153" s="228">
        <f>ROUND(I153*H153,2)</f>
        <v>0</v>
      </c>
      <c r="K153" s="224" t="s">
        <v>273</v>
      </c>
      <c r="L153" s="41"/>
      <c r="M153" s="229" t="s">
        <v>1</v>
      </c>
      <c r="N153" s="230"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81</v>
      </c>
      <c r="AT153" s="233" t="s">
        <v>269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2855</v>
      </c>
    </row>
    <row r="154" s="2" customFormat="1" ht="24.15" customHeight="1">
      <c r="A154" s="35"/>
      <c r="B154" s="36"/>
      <c r="C154" s="222" t="s">
        <v>324</v>
      </c>
      <c r="D154" s="222" t="s">
        <v>269</v>
      </c>
      <c r="E154" s="223" t="s">
        <v>2179</v>
      </c>
      <c r="F154" s="224" t="s">
        <v>2180</v>
      </c>
      <c r="G154" s="225" t="s">
        <v>272</v>
      </c>
      <c r="H154" s="226">
        <v>2</v>
      </c>
      <c r="I154" s="227"/>
      <c r="J154" s="228">
        <f>ROUND(I154*H154,2)</f>
        <v>0</v>
      </c>
      <c r="K154" s="224" t="s">
        <v>273</v>
      </c>
      <c r="L154" s="41"/>
      <c r="M154" s="229" t="s">
        <v>1</v>
      </c>
      <c r="N154" s="230"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81</v>
      </c>
      <c r="AT154" s="233" t="s">
        <v>269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2856</v>
      </c>
    </row>
    <row r="155" s="2" customFormat="1" ht="16.5" customHeight="1">
      <c r="A155" s="35"/>
      <c r="B155" s="36"/>
      <c r="C155" s="222" t="s">
        <v>327</v>
      </c>
      <c r="D155" s="222" t="s">
        <v>269</v>
      </c>
      <c r="E155" s="223" t="s">
        <v>2185</v>
      </c>
      <c r="F155" s="224" t="s">
        <v>2186</v>
      </c>
      <c r="G155" s="225" t="s">
        <v>272</v>
      </c>
      <c r="H155" s="226">
        <v>2</v>
      </c>
      <c r="I155" s="227"/>
      <c r="J155" s="228">
        <f>ROUND(I155*H155,2)</f>
        <v>0</v>
      </c>
      <c r="K155" s="224" t="s">
        <v>273</v>
      </c>
      <c r="L155" s="41"/>
      <c r="M155" s="259" t="s">
        <v>1</v>
      </c>
      <c r="N155" s="260" t="s">
        <v>38</v>
      </c>
      <c r="O155" s="256"/>
      <c r="P155" s="261">
        <f>O155*H155</f>
        <v>0</v>
      </c>
      <c r="Q155" s="261">
        <v>0</v>
      </c>
      <c r="R155" s="261">
        <f>Q155*H155</f>
        <v>0</v>
      </c>
      <c r="S155" s="261">
        <v>0</v>
      </c>
      <c r="T155" s="262">
        <f>S155*H155</f>
        <v>0</v>
      </c>
      <c r="U155" s="35"/>
      <c r="V155" s="35"/>
      <c r="W155" s="35"/>
      <c r="X155" s="35"/>
      <c r="Y155" s="35"/>
      <c r="Z155" s="35"/>
      <c r="AA155" s="35"/>
      <c r="AB155" s="35"/>
      <c r="AC155" s="35"/>
      <c r="AD155" s="35"/>
      <c r="AE155" s="35"/>
      <c r="AR155" s="233" t="s">
        <v>81</v>
      </c>
      <c r="AT155" s="233" t="s">
        <v>269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2857</v>
      </c>
    </row>
    <row r="156" s="2" customFormat="1" ht="6.96" customHeight="1">
      <c r="A156" s="35"/>
      <c r="B156" s="63"/>
      <c r="C156" s="64"/>
      <c r="D156" s="64"/>
      <c r="E156" s="64"/>
      <c r="F156" s="64"/>
      <c r="G156" s="64"/>
      <c r="H156" s="64"/>
      <c r="I156" s="64"/>
      <c r="J156" s="64"/>
      <c r="K156" s="64"/>
      <c r="L156" s="41"/>
      <c r="M156" s="35"/>
      <c r="O156" s="35"/>
      <c r="P156" s="35"/>
      <c r="Q156" s="35"/>
      <c r="R156" s="35"/>
      <c r="S156" s="35"/>
      <c r="T156" s="35"/>
      <c r="U156" s="35"/>
      <c r="V156" s="35"/>
      <c r="W156" s="35"/>
      <c r="X156" s="35"/>
      <c r="Y156" s="35"/>
      <c r="Z156" s="35"/>
      <c r="AA156" s="35"/>
      <c r="AB156" s="35"/>
      <c r="AC156" s="35"/>
      <c r="AD156" s="35"/>
      <c r="AE156" s="35"/>
    </row>
  </sheetData>
  <sheetProtection sheet="1" autoFilter="0" formatColumns="0" formatRows="0" objects="1" scenarios="1" spinCount="100000" saltValue="YmUqsa6zLeYIA5TTVlJwKGJoeK2CI//wvZFcPmXxt+E7puAbDzkNcFl/SquSSH690AX9Z1V7AibIbW2eP4ABSg==" hashValue="5UFvSmvbxL1zdoWLJc14uZVmeaNEtlZxTzz0JN86v/vUciDuEKhx1LMAdWmQTB5pFcdBSwC4PEv97fgeY/GdYw==" algorithmName="SHA-512" password="CC35"/>
  <autoFilter ref="C123:K155"/>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230</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2793</v>
      </c>
      <c r="F9" s="1"/>
      <c r="G9" s="1"/>
      <c r="H9" s="1"/>
      <c r="L9" s="17"/>
    </row>
    <row r="10" s="1" customFormat="1" ht="12" customHeight="1">
      <c r="B10" s="17"/>
      <c r="D10" s="148" t="s">
        <v>1615</v>
      </c>
      <c r="L10" s="17"/>
    </row>
    <row r="11" s="2" customFormat="1" ht="16.5" customHeight="1">
      <c r="A11" s="35"/>
      <c r="B11" s="41"/>
      <c r="C11" s="35"/>
      <c r="D11" s="35"/>
      <c r="E11" s="160" t="s">
        <v>2858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1964</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2189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2795</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1967</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ROUND((SUM(BE125:BE143)),  2)</f>
        <v>0</v>
      </c>
      <c r="G37" s="35"/>
      <c r="H37" s="35"/>
      <c r="I37" s="162">
        <v>0.20999999999999999</v>
      </c>
      <c r="J37" s="161">
        <f>ROUND(((SUM(BE125:BE143))*I37),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ROUND((SUM(BF125:BF143)),  2)</f>
        <v>0</v>
      </c>
      <c r="G38" s="35"/>
      <c r="H38" s="35"/>
      <c r="I38" s="162">
        <v>0.12</v>
      </c>
      <c r="J38" s="161">
        <f>ROUND(((SUM(BF125:BF143))*I38),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ROUND((SUM(BG125:BG143)),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ROUND((SUM(BH125:BH143)),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ROUND((SUM(BI125:BI143)),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2793</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2858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1964</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Kostěnice - Pardubice</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246</v>
      </c>
    </row>
    <row r="101" s="9" customFormat="1" ht="24.96" customHeight="1">
      <c r="A101" s="9"/>
      <c r="B101" s="186"/>
      <c r="C101" s="187"/>
      <c r="D101" s="188" t="s">
        <v>1970</v>
      </c>
      <c r="E101" s="189"/>
      <c r="F101" s="189"/>
      <c r="G101" s="189"/>
      <c r="H101" s="189"/>
      <c r="I101" s="189"/>
      <c r="J101" s="190">
        <f>J140</f>
        <v>0</v>
      </c>
      <c r="K101" s="187"/>
      <c r="L101" s="191"/>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251</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Choceň (včetně) – Pardubice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240</v>
      </c>
      <c r="D112" s="19"/>
      <c r="E112" s="19"/>
      <c r="F112" s="19"/>
      <c r="G112" s="19"/>
      <c r="H112" s="19"/>
      <c r="I112" s="19"/>
      <c r="J112" s="19"/>
      <c r="K112" s="19"/>
      <c r="L112" s="17"/>
    </row>
    <row r="113" s="1" customFormat="1" ht="16.5" customHeight="1">
      <c r="B113" s="18"/>
      <c r="C113" s="19"/>
      <c r="D113" s="19"/>
      <c r="E113" s="181" t="s">
        <v>2793</v>
      </c>
      <c r="F113" s="19"/>
      <c r="G113" s="19"/>
      <c r="H113" s="19"/>
      <c r="I113" s="19"/>
      <c r="J113" s="19"/>
      <c r="K113" s="19"/>
      <c r="L113" s="17"/>
    </row>
    <row r="114" s="1" customFormat="1" ht="12" customHeight="1">
      <c r="B114" s="18"/>
      <c r="C114" s="29" t="s">
        <v>1615</v>
      </c>
      <c r="D114" s="19"/>
      <c r="E114" s="19"/>
      <c r="F114" s="19"/>
      <c r="G114" s="19"/>
      <c r="H114" s="19"/>
      <c r="I114" s="19"/>
      <c r="J114" s="19"/>
      <c r="K114" s="19"/>
      <c r="L114" s="17"/>
    </row>
    <row r="115" s="2" customFormat="1" ht="16.5" customHeight="1">
      <c r="A115" s="35"/>
      <c r="B115" s="36"/>
      <c r="C115" s="37"/>
      <c r="D115" s="37"/>
      <c r="E115" s="263" t="s">
        <v>2858</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1964</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UOŽI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TÚ Kostěnice - Pardubice</v>
      </c>
      <c r="G119" s="37"/>
      <c r="H119" s="37"/>
      <c r="I119" s="29" t="s">
        <v>22</v>
      </c>
      <c r="J119" s="76" t="str">
        <f>IF(J16="","",J16)</f>
        <v>9. 1. 2025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 xml:space="preserve"> </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Slezák Jiří</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7"/>
      <c r="B124" s="198"/>
      <c r="C124" s="199" t="s">
        <v>252</v>
      </c>
      <c r="D124" s="200" t="s">
        <v>58</v>
      </c>
      <c r="E124" s="200" t="s">
        <v>54</v>
      </c>
      <c r="F124" s="200" t="s">
        <v>55</v>
      </c>
      <c r="G124" s="200" t="s">
        <v>253</v>
      </c>
      <c r="H124" s="200" t="s">
        <v>254</v>
      </c>
      <c r="I124" s="200" t="s">
        <v>255</v>
      </c>
      <c r="J124" s="200" t="s">
        <v>244</v>
      </c>
      <c r="K124" s="201" t="s">
        <v>256</v>
      </c>
      <c r="L124" s="202"/>
      <c r="M124" s="97" t="s">
        <v>1</v>
      </c>
      <c r="N124" s="98" t="s">
        <v>37</v>
      </c>
      <c r="O124" s="98" t="s">
        <v>257</v>
      </c>
      <c r="P124" s="98" t="s">
        <v>258</v>
      </c>
      <c r="Q124" s="98" t="s">
        <v>259</v>
      </c>
      <c r="R124" s="98" t="s">
        <v>260</v>
      </c>
      <c r="S124" s="98" t="s">
        <v>261</v>
      </c>
      <c r="T124" s="99" t="s">
        <v>262</v>
      </c>
      <c r="U124" s="197"/>
      <c r="V124" s="197"/>
      <c r="W124" s="197"/>
      <c r="X124" s="197"/>
      <c r="Y124" s="197"/>
      <c r="Z124" s="197"/>
      <c r="AA124" s="197"/>
      <c r="AB124" s="197"/>
      <c r="AC124" s="197"/>
      <c r="AD124" s="197"/>
      <c r="AE124" s="197"/>
    </row>
    <row r="125" s="2" customFormat="1" ht="22.8" customHeight="1">
      <c r="A125" s="35"/>
      <c r="B125" s="36"/>
      <c r="C125" s="104" t="s">
        <v>263</v>
      </c>
      <c r="D125" s="37"/>
      <c r="E125" s="37"/>
      <c r="F125" s="37"/>
      <c r="G125" s="37"/>
      <c r="H125" s="37"/>
      <c r="I125" s="37"/>
      <c r="J125" s="203">
        <f>BK125</f>
        <v>0</v>
      </c>
      <c r="K125" s="37"/>
      <c r="L125" s="41"/>
      <c r="M125" s="100"/>
      <c r="N125" s="204"/>
      <c r="O125" s="101"/>
      <c r="P125" s="205">
        <f>P126+SUM(P127:P140)</f>
        <v>0</v>
      </c>
      <c r="Q125" s="101"/>
      <c r="R125" s="205">
        <f>R126+SUM(R127:R140)</f>
        <v>0</v>
      </c>
      <c r="S125" s="101"/>
      <c r="T125" s="206">
        <f>T126+SUM(T127:T140)</f>
        <v>0</v>
      </c>
      <c r="U125" s="35"/>
      <c r="V125" s="35"/>
      <c r="W125" s="35"/>
      <c r="X125" s="35"/>
      <c r="Y125" s="35"/>
      <c r="Z125" s="35"/>
      <c r="AA125" s="35"/>
      <c r="AB125" s="35"/>
      <c r="AC125" s="35"/>
      <c r="AD125" s="35"/>
      <c r="AE125" s="35"/>
      <c r="AT125" s="14" t="s">
        <v>72</v>
      </c>
      <c r="AU125" s="14" t="s">
        <v>246</v>
      </c>
      <c r="BK125" s="207">
        <f>BK126+SUM(BK127:BK140)</f>
        <v>0</v>
      </c>
    </row>
    <row r="126" s="2" customFormat="1" ht="24.15" customHeight="1">
      <c r="A126" s="35"/>
      <c r="B126" s="36"/>
      <c r="C126" s="240" t="s">
        <v>321</v>
      </c>
      <c r="D126" s="240" t="s">
        <v>329</v>
      </c>
      <c r="E126" s="241" t="s">
        <v>2653</v>
      </c>
      <c r="F126" s="242" t="s">
        <v>2654</v>
      </c>
      <c r="G126" s="243" t="s">
        <v>272</v>
      </c>
      <c r="H126" s="244">
        <v>1</v>
      </c>
      <c r="I126" s="245"/>
      <c r="J126" s="246">
        <f>ROUND(I126*H126,2)</f>
        <v>0</v>
      </c>
      <c r="K126" s="242" t="s">
        <v>273</v>
      </c>
      <c r="L126" s="247"/>
      <c r="M126" s="248" t="s">
        <v>1</v>
      </c>
      <c r="N126" s="249"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83</v>
      </c>
      <c r="AT126" s="233" t="s">
        <v>329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2859</v>
      </c>
    </row>
    <row r="127" s="2" customFormat="1" ht="24.15" customHeight="1">
      <c r="A127" s="35"/>
      <c r="B127" s="36"/>
      <c r="C127" s="240" t="s">
        <v>297</v>
      </c>
      <c r="D127" s="240" t="s">
        <v>329</v>
      </c>
      <c r="E127" s="241" t="s">
        <v>2657</v>
      </c>
      <c r="F127" s="242" t="s">
        <v>2658</v>
      </c>
      <c r="G127" s="243" t="s">
        <v>272</v>
      </c>
      <c r="H127" s="244">
        <v>1</v>
      </c>
      <c r="I127" s="245"/>
      <c r="J127" s="246">
        <f>ROUND(I127*H127,2)</f>
        <v>0</v>
      </c>
      <c r="K127" s="242" t="s">
        <v>273</v>
      </c>
      <c r="L127" s="247"/>
      <c r="M127" s="248" t="s">
        <v>1</v>
      </c>
      <c r="N127" s="249"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83</v>
      </c>
      <c r="AT127" s="233" t="s">
        <v>329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2860</v>
      </c>
    </row>
    <row r="128" s="2" customFormat="1" ht="24.15" customHeight="1">
      <c r="A128" s="35"/>
      <c r="B128" s="36"/>
      <c r="C128" s="240" t="s">
        <v>137</v>
      </c>
      <c r="D128" s="240" t="s">
        <v>329</v>
      </c>
      <c r="E128" s="241" t="s">
        <v>2107</v>
      </c>
      <c r="F128" s="242" t="s">
        <v>2108</v>
      </c>
      <c r="G128" s="243" t="s">
        <v>272</v>
      </c>
      <c r="H128" s="244">
        <v>4</v>
      </c>
      <c r="I128" s="245"/>
      <c r="J128" s="246">
        <f>ROUND(I128*H128,2)</f>
        <v>0</v>
      </c>
      <c r="K128" s="242" t="s">
        <v>273</v>
      </c>
      <c r="L128" s="247"/>
      <c r="M128" s="248" t="s">
        <v>1</v>
      </c>
      <c r="N128" s="249"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83</v>
      </c>
      <c r="AT128" s="233" t="s">
        <v>329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2861</v>
      </c>
    </row>
    <row r="129" s="2" customFormat="1" ht="24.15" customHeight="1">
      <c r="A129" s="35"/>
      <c r="B129" s="36"/>
      <c r="C129" s="240" t="s">
        <v>274</v>
      </c>
      <c r="D129" s="240" t="s">
        <v>329</v>
      </c>
      <c r="E129" s="241" t="s">
        <v>2119</v>
      </c>
      <c r="F129" s="242" t="s">
        <v>2120</v>
      </c>
      <c r="G129" s="243" t="s">
        <v>272</v>
      </c>
      <c r="H129" s="244">
        <v>1</v>
      </c>
      <c r="I129" s="245"/>
      <c r="J129" s="246">
        <f>ROUND(I129*H129,2)</f>
        <v>0</v>
      </c>
      <c r="K129" s="242" t="s">
        <v>273</v>
      </c>
      <c r="L129" s="247"/>
      <c r="M129" s="248" t="s">
        <v>1</v>
      </c>
      <c r="N129" s="249"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83</v>
      </c>
      <c r="AT129" s="233" t="s">
        <v>329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2862</v>
      </c>
    </row>
    <row r="130" s="2" customFormat="1" ht="24.15" customHeight="1">
      <c r="A130" s="35"/>
      <c r="B130" s="36"/>
      <c r="C130" s="240" t="s">
        <v>267</v>
      </c>
      <c r="D130" s="240" t="s">
        <v>329</v>
      </c>
      <c r="E130" s="241" t="s">
        <v>2116</v>
      </c>
      <c r="F130" s="242" t="s">
        <v>2117</v>
      </c>
      <c r="G130" s="243" t="s">
        <v>272</v>
      </c>
      <c r="H130" s="244">
        <v>1</v>
      </c>
      <c r="I130" s="245"/>
      <c r="J130" s="246">
        <f>ROUND(I130*H130,2)</f>
        <v>0</v>
      </c>
      <c r="K130" s="242" t="s">
        <v>273</v>
      </c>
      <c r="L130" s="247"/>
      <c r="M130" s="248" t="s">
        <v>1</v>
      </c>
      <c r="N130" s="249"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83</v>
      </c>
      <c r="AT130" s="233" t="s">
        <v>329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2863</v>
      </c>
    </row>
    <row r="131" s="2" customFormat="1" ht="24.15" customHeight="1">
      <c r="A131" s="35"/>
      <c r="B131" s="36"/>
      <c r="C131" s="240" t="s">
        <v>283</v>
      </c>
      <c r="D131" s="240" t="s">
        <v>329</v>
      </c>
      <c r="E131" s="241" t="s">
        <v>2122</v>
      </c>
      <c r="F131" s="242" t="s">
        <v>2123</v>
      </c>
      <c r="G131" s="243" t="s">
        <v>272</v>
      </c>
      <c r="H131" s="244">
        <v>2</v>
      </c>
      <c r="I131" s="245"/>
      <c r="J131" s="246">
        <f>ROUND(I131*H131,2)</f>
        <v>0</v>
      </c>
      <c r="K131" s="242" t="s">
        <v>273</v>
      </c>
      <c r="L131" s="247"/>
      <c r="M131" s="248" t="s">
        <v>1</v>
      </c>
      <c r="N131" s="249"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83</v>
      </c>
      <c r="AT131" s="233" t="s">
        <v>329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2864</v>
      </c>
    </row>
    <row r="132" s="2" customFormat="1" ht="24.15" customHeight="1">
      <c r="A132" s="35"/>
      <c r="B132" s="36"/>
      <c r="C132" s="240" t="s">
        <v>917</v>
      </c>
      <c r="D132" s="240" t="s">
        <v>329</v>
      </c>
      <c r="E132" s="241" t="s">
        <v>2125</v>
      </c>
      <c r="F132" s="242" t="s">
        <v>2126</v>
      </c>
      <c r="G132" s="243" t="s">
        <v>272</v>
      </c>
      <c r="H132" s="244">
        <v>2</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83</v>
      </c>
      <c r="AT132" s="233" t="s">
        <v>329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2865</v>
      </c>
    </row>
    <row r="133" s="2" customFormat="1" ht="24.15" customHeight="1">
      <c r="A133" s="35"/>
      <c r="B133" s="36"/>
      <c r="C133" s="240" t="s">
        <v>286</v>
      </c>
      <c r="D133" s="240" t="s">
        <v>329</v>
      </c>
      <c r="E133" s="241" t="s">
        <v>2238</v>
      </c>
      <c r="F133" s="242" t="s">
        <v>2239</v>
      </c>
      <c r="G133" s="243" t="s">
        <v>272</v>
      </c>
      <c r="H133" s="244">
        <v>1</v>
      </c>
      <c r="I133" s="245"/>
      <c r="J133" s="246">
        <f>ROUND(I133*H133,2)</f>
        <v>0</v>
      </c>
      <c r="K133" s="242" t="s">
        <v>273</v>
      </c>
      <c r="L133" s="247"/>
      <c r="M133" s="248" t="s">
        <v>1</v>
      </c>
      <c r="N133" s="249"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83</v>
      </c>
      <c r="AT133" s="233" t="s">
        <v>329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2866</v>
      </c>
    </row>
    <row r="134" s="2" customFormat="1" ht="24.15" customHeight="1">
      <c r="A134" s="35"/>
      <c r="B134" s="36"/>
      <c r="C134" s="240" t="s">
        <v>299</v>
      </c>
      <c r="D134" s="240" t="s">
        <v>329</v>
      </c>
      <c r="E134" s="241" t="s">
        <v>2128</v>
      </c>
      <c r="F134" s="242" t="s">
        <v>2129</v>
      </c>
      <c r="G134" s="243" t="s">
        <v>272</v>
      </c>
      <c r="H134" s="244">
        <v>3</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329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2867</v>
      </c>
    </row>
    <row r="135" s="2" customFormat="1" ht="24.15" customHeight="1">
      <c r="A135" s="35"/>
      <c r="B135" s="36"/>
      <c r="C135" s="240" t="s">
        <v>290</v>
      </c>
      <c r="D135" s="240" t="s">
        <v>329</v>
      </c>
      <c r="E135" s="241" t="s">
        <v>2131</v>
      </c>
      <c r="F135" s="242" t="s">
        <v>2132</v>
      </c>
      <c r="G135" s="243" t="s">
        <v>272</v>
      </c>
      <c r="H135" s="244">
        <v>3</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2868</v>
      </c>
    </row>
    <row r="136" s="2" customFormat="1" ht="24.15" customHeight="1">
      <c r="A136" s="35"/>
      <c r="B136" s="36"/>
      <c r="C136" s="240" t="s">
        <v>309</v>
      </c>
      <c r="D136" s="240" t="s">
        <v>329</v>
      </c>
      <c r="E136" s="241" t="s">
        <v>2134</v>
      </c>
      <c r="F136" s="242" t="s">
        <v>2135</v>
      </c>
      <c r="G136" s="243" t="s">
        <v>272</v>
      </c>
      <c r="H136" s="244">
        <v>6</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2869</v>
      </c>
    </row>
    <row r="137" s="2" customFormat="1" ht="33" customHeight="1">
      <c r="A137" s="35"/>
      <c r="B137" s="36"/>
      <c r="C137" s="240" t="s">
        <v>8</v>
      </c>
      <c r="D137" s="240" t="s">
        <v>329</v>
      </c>
      <c r="E137" s="241" t="s">
        <v>2149</v>
      </c>
      <c r="F137" s="242" t="s">
        <v>2150</v>
      </c>
      <c r="G137" s="243" t="s">
        <v>272</v>
      </c>
      <c r="H137" s="244">
        <v>4</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2870</v>
      </c>
    </row>
    <row r="138" s="2" customFormat="1" ht="24.15" customHeight="1">
      <c r="A138" s="35"/>
      <c r="B138" s="36"/>
      <c r="C138" s="240" t="s">
        <v>316</v>
      </c>
      <c r="D138" s="240" t="s">
        <v>329</v>
      </c>
      <c r="E138" s="241" t="s">
        <v>2137</v>
      </c>
      <c r="F138" s="242" t="s">
        <v>2138</v>
      </c>
      <c r="G138" s="243" t="s">
        <v>272</v>
      </c>
      <c r="H138" s="244">
        <v>5</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2871</v>
      </c>
    </row>
    <row r="139" s="2" customFormat="1" ht="24.15" customHeight="1">
      <c r="A139" s="35"/>
      <c r="B139" s="36"/>
      <c r="C139" s="240" t="s">
        <v>918</v>
      </c>
      <c r="D139" s="240" t="s">
        <v>329</v>
      </c>
      <c r="E139" s="241" t="s">
        <v>2146</v>
      </c>
      <c r="F139" s="242" t="s">
        <v>2147</v>
      </c>
      <c r="G139" s="243" t="s">
        <v>272</v>
      </c>
      <c r="H139" s="244">
        <v>2</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2872</v>
      </c>
    </row>
    <row r="140" s="12" customFormat="1" ht="25.92" customHeight="1">
      <c r="A140" s="12"/>
      <c r="B140" s="208"/>
      <c r="C140" s="209"/>
      <c r="D140" s="210" t="s">
        <v>72</v>
      </c>
      <c r="E140" s="211" t="s">
        <v>1991</v>
      </c>
      <c r="F140" s="211" t="s">
        <v>1992</v>
      </c>
      <c r="G140" s="209"/>
      <c r="H140" s="209"/>
      <c r="I140" s="212"/>
      <c r="J140" s="213">
        <f>BK140</f>
        <v>0</v>
      </c>
      <c r="K140" s="209"/>
      <c r="L140" s="214"/>
      <c r="M140" s="215"/>
      <c r="N140" s="216"/>
      <c r="O140" s="216"/>
      <c r="P140" s="217">
        <f>SUM(P141:P143)</f>
        <v>0</v>
      </c>
      <c r="Q140" s="216"/>
      <c r="R140" s="217">
        <f>SUM(R141:R143)</f>
        <v>0</v>
      </c>
      <c r="S140" s="216"/>
      <c r="T140" s="218">
        <f>SUM(T141:T143)</f>
        <v>0</v>
      </c>
      <c r="U140" s="12"/>
      <c r="V140" s="12"/>
      <c r="W140" s="12"/>
      <c r="X140" s="12"/>
      <c r="Y140" s="12"/>
      <c r="Z140" s="12"/>
      <c r="AA140" s="12"/>
      <c r="AB140" s="12"/>
      <c r="AC140" s="12"/>
      <c r="AD140" s="12"/>
      <c r="AE140" s="12"/>
      <c r="AR140" s="219" t="s">
        <v>274</v>
      </c>
      <c r="AT140" s="220" t="s">
        <v>72</v>
      </c>
      <c r="AU140" s="220" t="s">
        <v>73</v>
      </c>
      <c r="AY140" s="219" t="s">
        <v>266</v>
      </c>
      <c r="BK140" s="221">
        <f>SUM(BK141:BK143)</f>
        <v>0</v>
      </c>
    </row>
    <row r="141" s="2" customFormat="1" ht="24.15" customHeight="1">
      <c r="A141" s="35"/>
      <c r="B141" s="36"/>
      <c r="C141" s="222" t="s">
        <v>334</v>
      </c>
      <c r="D141" s="222" t="s">
        <v>269</v>
      </c>
      <c r="E141" s="223" t="s">
        <v>2158</v>
      </c>
      <c r="F141" s="224" t="s">
        <v>2159</v>
      </c>
      <c r="G141" s="225" t="s">
        <v>272</v>
      </c>
      <c r="H141" s="226">
        <v>4</v>
      </c>
      <c r="I141" s="227"/>
      <c r="J141" s="228">
        <f>ROUND(I141*H141,2)</f>
        <v>0</v>
      </c>
      <c r="K141" s="224" t="s">
        <v>273</v>
      </c>
      <c r="L141" s="41"/>
      <c r="M141" s="229" t="s">
        <v>1</v>
      </c>
      <c r="N141" s="230"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81</v>
      </c>
      <c r="AT141" s="233" t="s">
        <v>269</v>
      </c>
      <c r="AU141" s="233" t="s">
        <v>81</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2873</v>
      </c>
    </row>
    <row r="142" s="2" customFormat="1" ht="21.75" customHeight="1">
      <c r="A142" s="35"/>
      <c r="B142" s="36"/>
      <c r="C142" s="222" t="s">
        <v>303</v>
      </c>
      <c r="D142" s="222" t="s">
        <v>269</v>
      </c>
      <c r="E142" s="223" t="s">
        <v>2167</v>
      </c>
      <c r="F142" s="224" t="s">
        <v>2168</v>
      </c>
      <c r="G142" s="225" t="s">
        <v>272</v>
      </c>
      <c r="H142" s="226">
        <v>1</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81</v>
      </c>
      <c r="AT142" s="233" t="s">
        <v>269</v>
      </c>
      <c r="AU142" s="233" t="s">
        <v>81</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2874</v>
      </c>
    </row>
    <row r="143" s="2" customFormat="1" ht="24.15" customHeight="1">
      <c r="A143" s="35"/>
      <c r="B143" s="36"/>
      <c r="C143" s="222" t="s">
        <v>328</v>
      </c>
      <c r="D143" s="222" t="s">
        <v>269</v>
      </c>
      <c r="E143" s="223" t="s">
        <v>2875</v>
      </c>
      <c r="F143" s="224" t="s">
        <v>2876</v>
      </c>
      <c r="G143" s="225" t="s">
        <v>272</v>
      </c>
      <c r="H143" s="226">
        <v>1</v>
      </c>
      <c r="I143" s="227"/>
      <c r="J143" s="228">
        <f>ROUND(I143*H143,2)</f>
        <v>0</v>
      </c>
      <c r="K143" s="224" t="s">
        <v>273</v>
      </c>
      <c r="L143" s="41"/>
      <c r="M143" s="259" t="s">
        <v>1</v>
      </c>
      <c r="N143" s="260" t="s">
        <v>38</v>
      </c>
      <c r="O143" s="256"/>
      <c r="P143" s="261">
        <f>O143*H143</f>
        <v>0</v>
      </c>
      <c r="Q143" s="261">
        <v>0</v>
      </c>
      <c r="R143" s="261">
        <f>Q143*H143</f>
        <v>0</v>
      </c>
      <c r="S143" s="261">
        <v>0</v>
      </c>
      <c r="T143" s="262">
        <f>S143*H143</f>
        <v>0</v>
      </c>
      <c r="U143" s="35"/>
      <c r="V143" s="35"/>
      <c r="W143" s="35"/>
      <c r="X143" s="35"/>
      <c r="Y143" s="35"/>
      <c r="Z143" s="35"/>
      <c r="AA143" s="35"/>
      <c r="AB143" s="35"/>
      <c r="AC143" s="35"/>
      <c r="AD143" s="35"/>
      <c r="AE143" s="35"/>
      <c r="AR143" s="233" t="s">
        <v>81</v>
      </c>
      <c r="AT143" s="233" t="s">
        <v>269</v>
      </c>
      <c r="AU143" s="233" t="s">
        <v>81</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2877</v>
      </c>
    </row>
    <row r="144" s="2" customFormat="1" ht="6.96" customHeight="1">
      <c r="A144" s="35"/>
      <c r="B144" s="63"/>
      <c r="C144" s="64"/>
      <c r="D144" s="64"/>
      <c r="E144" s="64"/>
      <c r="F144" s="64"/>
      <c r="G144" s="64"/>
      <c r="H144" s="64"/>
      <c r="I144" s="64"/>
      <c r="J144" s="64"/>
      <c r="K144" s="64"/>
      <c r="L144" s="41"/>
      <c r="M144" s="35"/>
      <c r="O144" s="35"/>
      <c r="P144" s="35"/>
      <c r="Q144" s="35"/>
      <c r="R144" s="35"/>
      <c r="S144" s="35"/>
      <c r="T144" s="35"/>
      <c r="U144" s="35"/>
      <c r="V144" s="35"/>
      <c r="W144" s="35"/>
      <c r="X144" s="35"/>
      <c r="Y144" s="35"/>
      <c r="Z144" s="35"/>
      <c r="AA144" s="35"/>
      <c r="AB144" s="35"/>
      <c r="AC144" s="35"/>
      <c r="AD144" s="35"/>
      <c r="AE144" s="35"/>
    </row>
  </sheetData>
  <sheetProtection sheet="1" autoFilter="0" formatColumns="0" formatRows="0" objects="1" scenarios="1" spinCount="100000" saltValue="+TkkWoPx8+WYxn5/+fu+4JReKSbEGMjz0+YTvIguxHi9eu9FsPvJnKqX+35pvZ3GgUMByLHRBSrbnqfb7iG2HQ==" hashValue="ezANLRCTi78WS0IybavjCRzZLEEJ+cIt+Pl20Kz8NRvKbnC1+49S8tPrPZIvyotgZxgvjVwlBcMq4luhyyDpDg==" algorithmName="SHA-512" password="CC35"/>
  <autoFilter ref="C124:K143"/>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233</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2793</v>
      </c>
      <c r="F9" s="1"/>
      <c r="G9" s="1"/>
      <c r="H9" s="1"/>
      <c r="L9" s="17"/>
    </row>
    <row r="10" s="1" customFormat="1" ht="12" customHeight="1">
      <c r="B10" s="17"/>
      <c r="D10" s="148" t="s">
        <v>1615</v>
      </c>
      <c r="L10" s="17"/>
    </row>
    <row r="11" s="2" customFormat="1" ht="16.5" customHeight="1">
      <c r="A11" s="35"/>
      <c r="B11" s="41"/>
      <c r="C11" s="35"/>
      <c r="D11" s="35"/>
      <c r="E11" s="160" t="s">
        <v>2878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1964</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2189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2795</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1967</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ROUND((SUM(BE124:BE159)),  2)</f>
        <v>0</v>
      </c>
      <c r="G37" s="35"/>
      <c r="H37" s="35"/>
      <c r="I37" s="162">
        <v>0.20999999999999999</v>
      </c>
      <c r="J37" s="161">
        <f>ROUND(((SUM(BE124:BE159))*I37),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ROUND((SUM(BF124:BF159)),  2)</f>
        <v>0</v>
      </c>
      <c r="G38" s="35"/>
      <c r="H38" s="35"/>
      <c r="I38" s="162">
        <v>0.12</v>
      </c>
      <c r="J38" s="161">
        <f>ROUND(((SUM(BF124:BF159))*I38),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ROUND((SUM(BG124:BG159)),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ROUND((SUM(BH124:BH159)),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ROUND((SUM(BI124:BI159)),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2793</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2878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1964</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Kostěnice - Pardubice</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2793</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63" t="s">
        <v>2878</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1964</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UOŽI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Kostěnice - Pardubice</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SUM(P125:P159)</f>
        <v>0</v>
      </c>
      <c r="Q124" s="101"/>
      <c r="R124" s="205">
        <f>SUM(R125:R159)</f>
        <v>0</v>
      </c>
      <c r="S124" s="101"/>
      <c r="T124" s="206">
        <f>SUM(T125:T159)</f>
        <v>0</v>
      </c>
      <c r="U124" s="35"/>
      <c r="V124" s="35"/>
      <c r="W124" s="35"/>
      <c r="X124" s="35"/>
      <c r="Y124" s="35"/>
      <c r="Z124" s="35"/>
      <c r="AA124" s="35"/>
      <c r="AB124" s="35"/>
      <c r="AC124" s="35"/>
      <c r="AD124" s="35"/>
      <c r="AE124" s="35"/>
      <c r="AT124" s="14" t="s">
        <v>72</v>
      </c>
      <c r="AU124" s="14" t="s">
        <v>246</v>
      </c>
      <c r="BK124" s="207">
        <f>SUM(BK125:BK159)</f>
        <v>0</v>
      </c>
    </row>
    <row r="125" s="2" customFormat="1" ht="16.5" customHeight="1">
      <c r="A125" s="35"/>
      <c r="B125" s="36"/>
      <c r="C125" s="222" t="s">
        <v>393</v>
      </c>
      <c r="D125" s="222" t="s">
        <v>269</v>
      </c>
      <c r="E125" s="223" t="s">
        <v>2080</v>
      </c>
      <c r="F125" s="224" t="s">
        <v>2081</v>
      </c>
      <c r="G125" s="225" t="s">
        <v>2082</v>
      </c>
      <c r="H125" s="226">
        <v>880</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2879</v>
      </c>
    </row>
    <row r="126" s="2" customFormat="1" ht="16.5" customHeight="1">
      <c r="A126" s="35"/>
      <c r="B126" s="36"/>
      <c r="C126" s="222" t="s">
        <v>332</v>
      </c>
      <c r="D126" s="222" t="s">
        <v>269</v>
      </c>
      <c r="E126" s="223" t="s">
        <v>2085</v>
      </c>
      <c r="F126" s="224" t="s">
        <v>2086</v>
      </c>
      <c r="G126" s="225" t="s">
        <v>2082</v>
      </c>
      <c r="H126" s="226">
        <v>1950</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81</v>
      </c>
      <c r="AT126" s="233" t="s">
        <v>269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2880</v>
      </c>
    </row>
    <row r="127" s="2" customFormat="1">
      <c r="A127" s="35"/>
      <c r="B127" s="36"/>
      <c r="C127" s="37"/>
      <c r="D127" s="235" t="s">
        <v>275</v>
      </c>
      <c r="E127" s="37"/>
      <c r="F127" s="236" t="s">
        <v>2881</v>
      </c>
      <c r="G127" s="37"/>
      <c r="H127" s="37"/>
      <c r="I127" s="237"/>
      <c r="J127" s="37"/>
      <c r="K127" s="37"/>
      <c r="L127" s="41"/>
      <c r="M127" s="238"/>
      <c r="N127" s="239"/>
      <c r="O127" s="88"/>
      <c r="P127" s="88"/>
      <c r="Q127" s="88"/>
      <c r="R127" s="88"/>
      <c r="S127" s="88"/>
      <c r="T127" s="89"/>
      <c r="U127" s="35"/>
      <c r="V127" s="35"/>
      <c r="W127" s="35"/>
      <c r="X127" s="35"/>
      <c r="Y127" s="35"/>
      <c r="Z127" s="35"/>
      <c r="AA127" s="35"/>
      <c r="AB127" s="35"/>
      <c r="AC127" s="35"/>
      <c r="AD127" s="35"/>
      <c r="AE127" s="35"/>
      <c r="AT127" s="14" t="s">
        <v>275</v>
      </c>
      <c r="AU127" s="14" t="s">
        <v>73</v>
      </c>
    </row>
    <row r="128" s="2" customFormat="1" ht="16.5" customHeight="1">
      <c r="A128" s="35"/>
      <c r="B128" s="36"/>
      <c r="C128" s="222" t="s">
        <v>267</v>
      </c>
      <c r="D128" s="222" t="s">
        <v>269</v>
      </c>
      <c r="E128" s="223" t="s">
        <v>2089</v>
      </c>
      <c r="F128" s="224" t="s">
        <v>2090</v>
      </c>
      <c r="G128" s="225" t="s">
        <v>272</v>
      </c>
      <c r="H128" s="226">
        <v>190</v>
      </c>
      <c r="I128" s="227"/>
      <c r="J128" s="228">
        <f>ROUND(I128*H128,2)</f>
        <v>0</v>
      </c>
      <c r="K128" s="224" t="s">
        <v>273</v>
      </c>
      <c r="L128" s="41"/>
      <c r="M128" s="229" t="s">
        <v>1</v>
      </c>
      <c r="N128" s="230"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81</v>
      </c>
      <c r="AT128" s="233" t="s">
        <v>269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2882</v>
      </c>
    </row>
    <row r="129" s="2" customFormat="1" ht="21.75" customHeight="1">
      <c r="A129" s="35"/>
      <c r="B129" s="36"/>
      <c r="C129" s="240" t="s">
        <v>283</v>
      </c>
      <c r="D129" s="240" t="s">
        <v>329</v>
      </c>
      <c r="E129" s="241" t="s">
        <v>2092</v>
      </c>
      <c r="F129" s="242" t="s">
        <v>2093</v>
      </c>
      <c r="G129" s="243" t="s">
        <v>272</v>
      </c>
      <c r="H129" s="244">
        <v>2</v>
      </c>
      <c r="I129" s="245"/>
      <c r="J129" s="246">
        <f>ROUND(I129*H129,2)</f>
        <v>0</v>
      </c>
      <c r="K129" s="242" t="s">
        <v>273</v>
      </c>
      <c r="L129" s="247"/>
      <c r="M129" s="248" t="s">
        <v>1</v>
      </c>
      <c r="N129" s="249"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83</v>
      </c>
      <c r="AT129" s="233" t="s">
        <v>329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2883</v>
      </c>
    </row>
    <row r="130" s="2" customFormat="1" ht="16.5" customHeight="1">
      <c r="A130" s="35"/>
      <c r="B130" s="36"/>
      <c r="C130" s="222" t="s">
        <v>274</v>
      </c>
      <c r="D130" s="222" t="s">
        <v>269</v>
      </c>
      <c r="E130" s="223" t="s">
        <v>2095</v>
      </c>
      <c r="F130" s="224" t="s">
        <v>2096</v>
      </c>
      <c r="G130" s="225" t="s">
        <v>272</v>
      </c>
      <c r="H130" s="226">
        <v>260</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81</v>
      </c>
      <c r="AT130" s="233" t="s">
        <v>269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2884</v>
      </c>
    </row>
    <row r="131" s="2" customFormat="1" ht="16.5" customHeight="1">
      <c r="A131" s="35"/>
      <c r="B131" s="36"/>
      <c r="C131" s="222" t="s">
        <v>137</v>
      </c>
      <c r="D131" s="222" t="s">
        <v>269</v>
      </c>
      <c r="E131" s="223" t="s">
        <v>2098</v>
      </c>
      <c r="F131" s="224" t="s">
        <v>2099</v>
      </c>
      <c r="G131" s="225" t="s">
        <v>272</v>
      </c>
      <c r="H131" s="226">
        <v>2</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81</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2885</v>
      </c>
    </row>
    <row r="132" s="2" customFormat="1" ht="16.5" customHeight="1">
      <c r="A132" s="35"/>
      <c r="B132" s="36"/>
      <c r="C132" s="222" t="s">
        <v>917</v>
      </c>
      <c r="D132" s="222" t="s">
        <v>269</v>
      </c>
      <c r="E132" s="223" t="s">
        <v>2101</v>
      </c>
      <c r="F132" s="224" t="s">
        <v>2102</v>
      </c>
      <c r="G132" s="225" t="s">
        <v>272</v>
      </c>
      <c r="H132" s="226">
        <v>2</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81</v>
      </c>
      <c r="AT132" s="233" t="s">
        <v>269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2886</v>
      </c>
    </row>
    <row r="133" s="2" customFormat="1" ht="16.5" customHeight="1">
      <c r="A133" s="35"/>
      <c r="B133" s="36"/>
      <c r="C133" s="222" t="s">
        <v>286</v>
      </c>
      <c r="D133" s="222" t="s">
        <v>269</v>
      </c>
      <c r="E133" s="223" t="s">
        <v>2104</v>
      </c>
      <c r="F133" s="224" t="s">
        <v>2105</v>
      </c>
      <c r="G133" s="225" t="s">
        <v>272</v>
      </c>
      <c r="H133" s="226">
        <v>2</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81</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2887</v>
      </c>
    </row>
    <row r="134" s="2" customFormat="1" ht="24.15" customHeight="1">
      <c r="A134" s="35"/>
      <c r="B134" s="36"/>
      <c r="C134" s="240" t="s">
        <v>299</v>
      </c>
      <c r="D134" s="240" t="s">
        <v>329</v>
      </c>
      <c r="E134" s="241" t="s">
        <v>2107</v>
      </c>
      <c r="F134" s="242" t="s">
        <v>2108</v>
      </c>
      <c r="G134" s="243" t="s">
        <v>272</v>
      </c>
      <c r="H134" s="244">
        <v>2</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329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2888</v>
      </c>
    </row>
    <row r="135" s="2" customFormat="1" ht="24.15" customHeight="1">
      <c r="A135" s="35"/>
      <c r="B135" s="36"/>
      <c r="C135" s="240" t="s">
        <v>290</v>
      </c>
      <c r="D135" s="240" t="s">
        <v>329</v>
      </c>
      <c r="E135" s="241" t="s">
        <v>2110</v>
      </c>
      <c r="F135" s="242" t="s">
        <v>2111</v>
      </c>
      <c r="G135" s="243" t="s">
        <v>272</v>
      </c>
      <c r="H135" s="244">
        <v>3</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2889</v>
      </c>
    </row>
    <row r="136" s="2" customFormat="1" ht="24.15" customHeight="1">
      <c r="A136" s="35"/>
      <c r="B136" s="36"/>
      <c r="C136" s="240" t="s">
        <v>309</v>
      </c>
      <c r="D136" s="240" t="s">
        <v>329</v>
      </c>
      <c r="E136" s="241" t="s">
        <v>2113</v>
      </c>
      <c r="F136" s="242" t="s">
        <v>2114</v>
      </c>
      <c r="G136" s="243" t="s">
        <v>272</v>
      </c>
      <c r="H136" s="244">
        <v>3</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2890</v>
      </c>
    </row>
    <row r="137" s="2" customFormat="1" ht="24.15" customHeight="1">
      <c r="A137" s="35"/>
      <c r="B137" s="36"/>
      <c r="C137" s="240" t="s">
        <v>402</v>
      </c>
      <c r="D137" s="240" t="s">
        <v>329</v>
      </c>
      <c r="E137" s="241" t="s">
        <v>2119</v>
      </c>
      <c r="F137" s="242" t="s">
        <v>2120</v>
      </c>
      <c r="G137" s="243" t="s">
        <v>272</v>
      </c>
      <c r="H137" s="244">
        <v>3</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2891</v>
      </c>
    </row>
    <row r="138" s="2" customFormat="1" ht="24.15" customHeight="1">
      <c r="A138" s="35"/>
      <c r="B138" s="36"/>
      <c r="C138" s="240" t="s">
        <v>8</v>
      </c>
      <c r="D138" s="240" t="s">
        <v>329</v>
      </c>
      <c r="E138" s="241" t="s">
        <v>2116</v>
      </c>
      <c r="F138" s="242" t="s">
        <v>2117</v>
      </c>
      <c r="G138" s="243" t="s">
        <v>272</v>
      </c>
      <c r="H138" s="244">
        <v>3</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2892</v>
      </c>
    </row>
    <row r="139" s="2" customFormat="1" ht="24.15" customHeight="1">
      <c r="A139" s="35"/>
      <c r="B139" s="36"/>
      <c r="C139" s="240" t="s">
        <v>316</v>
      </c>
      <c r="D139" s="240" t="s">
        <v>329</v>
      </c>
      <c r="E139" s="241" t="s">
        <v>2122</v>
      </c>
      <c r="F139" s="242" t="s">
        <v>2123</v>
      </c>
      <c r="G139" s="243" t="s">
        <v>272</v>
      </c>
      <c r="H139" s="244">
        <v>4</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2893</v>
      </c>
    </row>
    <row r="140" s="2" customFormat="1" ht="24.15" customHeight="1">
      <c r="A140" s="35"/>
      <c r="B140" s="36"/>
      <c r="C140" s="240" t="s">
        <v>407</v>
      </c>
      <c r="D140" s="240" t="s">
        <v>329</v>
      </c>
      <c r="E140" s="241" t="s">
        <v>2125</v>
      </c>
      <c r="F140" s="242" t="s">
        <v>2126</v>
      </c>
      <c r="G140" s="243" t="s">
        <v>272</v>
      </c>
      <c r="H140" s="244">
        <v>3</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329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2894</v>
      </c>
    </row>
    <row r="141" s="2" customFormat="1" ht="24.15" customHeight="1">
      <c r="A141" s="35"/>
      <c r="B141" s="36"/>
      <c r="C141" s="240" t="s">
        <v>918</v>
      </c>
      <c r="D141" s="240" t="s">
        <v>329</v>
      </c>
      <c r="E141" s="241" t="s">
        <v>2128</v>
      </c>
      <c r="F141" s="242" t="s">
        <v>2129</v>
      </c>
      <c r="G141" s="243" t="s">
        <v>272</v>
      </c>
      <c r="H141" s="244">
        <v>5</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329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2895</v>
      </c>
    </row>
    <row r="142" s="2" customFormat="1" ht="24.15" customHeight="1">
      <c r="A142" s="35"/>
      <c r="B142" s="36"/>
      <c r="C142" s="240" t="s">
        <v>321</v>
      </c>
      <c r="D142" s="240" t="s">
        <v>329</v>
      </c>
      <c r="E142" s="241" t="s">
        <v>2131</v>
      </c>
      <c r="F142" s="242" t="s">
        <v>2132</v>
      </c>
      <c r="G142" s="243" t="s">
        <v>272</v>
      </c>
      <c r="H142" s="244">
        <v>3</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329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2896</v>
      </c>
    </row>
    <row r="143" s="2" customFormat="1" ht="24.15" customHeight="1">
      <c r="A143" s="35"/>
      <c r="B143" s="36"/>
      <c r="C143" s="240" t="s">
        <v>297</v>
      </c>
      <c r="D143" s="240" t="s">
        <v>329</v>
      </c>
      <c r="E143" s="241" t="s">
        <v>2134</v>
      </c>
      <c r="F143" s="242" t="s">
        <v>2135</v>
      </c>
      <c r="G143" s="243" t="s">
        <v>272</v>
      </c>
      <c r="H143" s="244">
        <v>11</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2897</v>
      </c>
    </row>
    <row r="144" s="2" customFormat="1" ht="24.15" customHeight="1">
      <c r="A144" s="35"/>
      <c r="B144" s="36"/>
      <c r="C144" s="240" t="s">
        <v>328</v>
      </c>
      <c r="D144" s="240" t="s">
        <v>329</v>
      </c>
      <c r="E144" s="241" t="s">
        <v>2137</v>
      </c>
      <c r="F144" s="242" t="s">
        <v>2138</v>
      </c>
      <c r="G144" s="243" t="s">
        <v>272</v>
      </c>
      <c r="H144" s="244">
        <v>16</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329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2898</v>
      </c>
    </row>
    <row r="145" s="2" customFormat="1" ht="24.15" customHeight="1">
      <c r="A145" s="35"/>
      <c r="B145" s="36"/>
      <c r="C145" s="240" t="s">
        <v>334</v>
      </c>
      <c r="D145" s="240" t="s">
        <v>329</v>
      </c>
      <c r="E145" s="241" t="s">
        <v>2143</v>
      </c>
      <c r="F145" s="242" t="s">
        <v>2144</v>
      </c>
      <c r="G145" s="243" t="s">
        <v>272</v>
      </c>
      <c r="H145" s="244">
        <v>1</v>
      </c>
      <c r="I145" s="245"/>
      <c r="J145" s="246">
        <f>ROUND(I145*H145,2)</f>
        <v>0</v>
      </c>
      <c r="K145" s="242" t="s">
        <v>273</v>
      </c>
      <c r="L145" s="247"/>
      <c r="M145" s="248" t="s">
        <v>1</v>
      </c>
      <c r="N145" s="249"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83</v>
      </c>
      <c r="AT145" s="233" t="s">
        <v>329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2899</v>
      </c>
    </row>
    <row r="146" s="2" customFormat="1" ht="24.15" customHeight="1">
      <c r="A146" s="35"/>
      <c r="B146" s="36"/>
      <c r="C146" s="240" t="s">
        <v>307</v>
      </c>
      <c r="D146" s="240" t="s">
        <v>329</v>
      </c>
      <c r="E146" s="241" t="s">
        <v>2146</v>
      </c>
      <c r="F146" s="242" t="s">
        <v>2147</v>
      </c>
      <c r="G146" s="243" t="s">
        <v>272</v>
      </c>
      <c r="H146" s="244">
        <v>2</v>
      </c>
      <c r="I146" s="245"/>
      <c r="J146" s="246">
        <f>ROUND(I146*H146,2)</f>
        <v>0</v>
      </c>
      <c r="K146" s="242" t="s">
        <v>273</v>
      </c>
      <c r="L146" s="247"/>
      <c r="M146" s="248" t="s">
        <v>1</v>
      </c>
      <c r="N146" s="249"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83</v>
      </c>
      <c r="AT146" s="233" t="s">
        <v>329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2900</v>
      </c>
    </row>
    <row r="147" s="2" customFormat="1" ht="33" customHeight="1">
      <c r="A147" s="35"/>
      <c r="B147" s="36"/>
      <c r="C147" s="240" t="s">
        <v>7</v>
      </c>
      <c r="D147" s="240" t="s">
        <v>329</v>
      </c>
      <c r="E147" s="241" t="s">
        <v>2149</v>
      </c>
      <c r="F147" s="242" t="s">
        <v>2150</v>
      </c>
      <c r="G147" s="243" t="s">
        <v>272</v>
      </c>
      <c r="H147" s="244">
        <v>16</v>
      </c>
      <c r="I147" s="245"/>
      <c r="J147" s="246">
        <f>ROUND(I147*H147,2)</f>
        <v>0</v>
      </c>
      <c r="K147" s="242" t="s">
        <v>273</v>
      </c>
      <c r="L147" s="247"/>
      <c r="M147" s="248" t="s">
        <v>1</v>
      </c>
      <c r="N147" s="249"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83</v>
      </c>
      <c r="AT147" s="233" t="s">
        <v>329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2901</v>
      </c>
    </row>
    <row r="148" s="2" customFormat="1" ht="16.5" customHeight="1">
      <c r="A148" s="35"/>
      <c r="B148" s="36"/>
      <c r="C148" s="222" t="s">
        <v>83</v>
      </c>
      <c r="D148" s="222" t="s">
        <v>269</v>
      </c>
      <c r="E148" s="223" t="s">
        <v>2152</v>
      </c>
      <c r="F148" s="224" t="s">
        <v>2153</v>
      </c>
      <c r="G148" s="225" t="s">
        <v>272</v>
      </c>
      <c r="H148" s="226">
        <v>9</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81</v>
      </c>
      <c r="AT148" s="233" t="s">
        <v>269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2902</v>
      </c>
    </row>
    <row r="149" s="2" customFormat="1" ht="16.5" customHeight="1">
      <c r="A149" s="35"/>
      <c r="B149" s="36"/>
      <c r="C149" s="222" t="s">
        <v>81</v>
      </c>
      <c r="D149" s="222" t="s">
        <v>269</v>
      </c>
      <c r="E149" s="223" t="s">
        <v>2155</v>
      </c>
      <c r="F149" s="224" t="s">
        <v>2156</v>
      </c>
      <c r="G149" s="225" t="s">
        <v>272</v>
      </c>
      <c r="H149" s="226">
        <v>9</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81</v>
      </c>
      <c r="AT149" s="233" t="s">
        <v>269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2903</v>
      </c>
    </row>
    <row r="150" s="2" customFormat="1" ht="24.15" customHeight="1">
      <c r="A150" s="35"/>
      <c r="B150" s="36"/>
      <c r="C150" s="222" t="s">
        <v>310</v>
      </c>
      <c r="D150" s="222" t="s">
        <v>269</v>
      </c>
      <c r="E150" s="223" t="s">
        <v>2158</v>
      </c>
      <c r="F150" s="224" t="s">
        <v>2159</v>
      </c>
      <c r="G150" s="225" t="s">
        <v>272</v>
      </c>
      <c r="H150" s="226">
        <v>16</v>
      </c>
      <c r="I150" s="227"/>
      <c r="J150" s="228">
        <f>ROUND(I150*H150,2)</f>
        <v>0</v>
      </c>
      <c r="K150" s="224" t="s">
        <v>273</v>
      </c>
      <c r="L150" s="41"/>
      <c r="M150" s="229" t="s">
        <v>1</v>
      </c>
      <c r="N150" s="230"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81</v>
      </c>
      <c r="AT150" s="233" t="s">
        <v>269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2904</v>
      </c>
    </row>
    <row r="151" s="2" customFormat="1" ht="24.15" customHeight="1">
      <c r="A151" s="35"/>
      <c r="B151" s="36"/>
      <c r="C151" s="240" t="s">
        <v>347</v>
      </c>
      <c r="D151" s="240" t="s">
        <v>329</v>
      </c>
      <c r="E151" s="241" t="s">
        <v>2161</v>
      </c>
      <c r="F151" s="242" t="s">
        <v>2162</v>
      </c>
      <c r="G151" s="243" t="s">
        <v>272</v>
      </c>
      <c r="H151" s="244">
        <v>2</v>
      </c>
      <c r="I151" s="245"/>
      <c r="J151" s="246">
        <f>ROUND(I151*H151,2)</f>
        <v>0</v>
      </c>
      <c r="K151" s="242" t="s">
        <v>273</v>
      </c>
      <c r="L151" s="247"/>
      <c r="M151" s="248" t="s">
        <v>1</v>
      </c>
      <c r="N151" s="249"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83</v>
      </c>
      <c r="AT151" s="233" t="s">
        <v>329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2905</v>
      </c>
    </row>
    <row r="152" s="2" customFormat="1" ht="24.15" customHeight="1">
      <c r="A152" s="35"/>
      <c r="B152" s="36"/>
      <c r="C152" s="240" t="s">
        <v>314</v>
      </c>
      <c r="D152" s="240" t="s">
        <v>329</v>
      </c>
      <c r="E152" s="241" t="s">
        <v>2164</v>
      </c>
      <c r="F152" s="242" t="s">
        <v>2165</v>
      </c>
      <c r="G152" s="243" t="s">
        <v>272</v>
      </c>
      <c r="H152" s="244">
        <v>32</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329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2906</v>
      </c>
    </row>
    <row r="153" s="2" customFormat="1" ht="21.75" customHeight="1">
      <c r="A153" s="35"/>
      <c r="B153" s="36"/>
      <c r="C153" s="222" t="s">
        <v>356</v>
      </c>
      <c r="D153" s="222" t="s">
        <v>269</v>
      </c>
      <c r="E153" s="223" t="s">
        <v>2167</v>
      </c>
      <c r="F153" s="224" t="s">
        <v>2168</v>
      </c>
      <c r="G153" s="225" t="s">
        <v>272</v>
      </c>
      <c r="H153" s="226">
        <v>2</v>
      </c>
      <c r="I153" s="227"/>
      <c r="J153" s="228">
        <f>ROUND(I153*H153,2)</f>
        <v>0</v>
      </c>
      <c r="K153" s="224" t="s">
        <v>273</v>
      </c>
      <c r="L153" s="41"/>
      <c r="M153" s="229" t="s">
        <v>1</v>
      </c>
      <c r="N153" s="230"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81</v>
      </c>
      <c r="AT153" s="233" t="s">
        <v>269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2907</v>
      </c>
    </row>
    <row r="154" s="2" customFormat="1" ht="37.8" customHeight="1">
      <c r="A154" s="35"/>
      <c r="B154" s="36"/>
      <c r="C154" s="222" t="s">
        <v>319</v>
      </c>
      <c r="D154" s="222" t="s">
        <v>269</v>
      </c>
      <c r="E154" s="223" t="s">
        <v>2170</v>
      </c>
      <c r="F154" s="224" t="s">
        <v>2171</v>
      </c>
      <c r="G154" s="225" t="s">
        <v>272</v>
      </c>
      <c r="H154" s="226">
        <v>4</v>
      </c>
      <c r="I154" s="227"/>
      <c r="J154" s="228">
        <f>ROUND(I154*H154,2)</f>
        <v>0</v>
      </c>
      <c r="K154" s="224" t="s">
        <v>273</v>
      </c>
      <c r="L154" s="41"/>
      <c r="M154" s="229" t="s">
        <v>1</v>
      </c>
      <c r="N154" s="230"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81</v>
      </c>
      <c r="AT154" s="233" t="s">
        <v>269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2908</v>
      </c>
    </row>
    <row r="155" s="2" customFormat="1" ht="24.15" customHeight="1">
      <c r="A155" s="35"/>
      <c r="B155" s="36"/>
      <c r="C155" s="222" t="s">
        <v>365</v>
      </c>
      <c r="D155" s="222" t="s">
        <v>269</v>
      </c>
      <c r="E155" s="223" t="s">
        <v>2173</v>
      </c>
      <c r="F155" s="224" t="s">
        <v>2174</v>
      </c>
      <c r="G155" s="225" t="s">
        <v>272</v>
      </c>
      <c r="H155" s="226">
        <v>1</v>
      </c>
      <c r="I155" s="227"/>
      <c r="J155" s="228">
        <f>ROUND(I155*H155,2)</f>
        <v>0</v>
      </c>
      <c r="K155" s="224" t="s">
        <v>273</v>
      </c>
      <c r="L155" s="41"/>
      <c r="M155" s="229" t="s">
        <v>1</v>
      </c>
      <c r="N155" s="230"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81</v>
      </c>
      <c r="AT155" s="233" t="s">
        <v>269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2909</v>
      </c>
    </row>
    <row r="156" s="2" customFormat="1" ht="37.8" customHeight="1">
      <c r="A156" s="35"/>
      <c r="B156" s="36"/>
      <c r="C156" s="222" t="s">
        <v>370</v>
      </c>
      <c r="D156" s="222" t="s">
        <v>269</v>
      </c>
      <c r="E156" s="223" t="s">
        <v>2176</v>
      </c>
      <c r="F156" s="224" t="s">
        <v>2177</v>
      </c>
      <c r="G156" s="225" t="s">
        <v>272</v>
      </c>
      <c r="H156" s="226">
        <v>5</v>
      </c>
      <c r="I156" s="227"/>
      <c r="J156" s="228">
        <f>ROUND(I156*H156,2)</f>
        <v>0</v>
      </c>
      <c r="K156" s="224" t="s">
        <v>273</v>
      </c>
      <c r="L156" s="41"/>
      <c r="M156" s="229" t="s">
        <v>1</v>
      </c>
      <c r="N156" s="230" t="s">
        <v>38</v>
      </c>
      <c r="O156" s="88"/>
      <c r="P156" s="231">
        <f>O156*H156</f>
        <v>0</v>
      </c>
      <c r="Q156" s="231">
        <v>0</v>
      </c>
      <c r="R156" s="231">
        <f>Q156*H156</f>
        <v>0</v>
      </c>
      <c r="S156" s="231">
        <v>0</v>
      </c>
      <c r="T156" s="232">
        <f>S156*H156</f>
        <v>0</v>
      </c>
      <c r="U156" s="35"/>
      <c r="V156" s="35"/>
      <c r="W156" s="35"/>
      <c r="X156" s="35"/>
      <c r="Y156" s="35"/>
      <c r="Z156" s="35"/>
      <c r="AA156" s="35"/>
      <c r="AB156" s="35"/>
      <c r="AC156" s="35"/>
      <c r="AD156" s="35"/>
      <c r="AE156" s="35"/>
      <c r="AR156" s="233" t="s">
        <v>81</v>
      </c>
      <c r="AT156" s="233" t="s">
        <v>269</v>
      </c>
      <c r="AU156" s="233" t="s">
        <v>73</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81</v>
      </c>
      <c r="BM156" s="233" t="s">
        <v>2910</v>
      </c>
    </row>
    <row r="157" s="2" customFormat="1" ht="24.15" customHeight="1">
      <c r="A157" s="35"/>
      <c r="B157" s="36"/>
      <c r="C157" s="222" t="s">
        <v>375</v>
      </c>
      <c r="D157" s="222" t="s">
        <v>269</v>
      </c>
      <c r="E157" s="223" t="s">
        <v>2179</v>
      </c>
      <c r="F157" s="224" t="s">
        <v>2180</v>
      </c>
      <c r="G157" s="225" t="s">
        <v>272</v>
      </c>
      <c r="H157" s="226">
        <v>2</v>
      </c>
      <c r="I157" s="227"/>
      <c r="J157" s="228">
        <f>ROUND(I157*H157,2)</f>
        <v>0</v>
      </c>
      <c r="K157" s="224" t="s">
        <v>273</v>
      </c>
      <c r="L157" s="41"/>
      <c r="M157" s="229" t="s">
        <v>1</v>
      </c>
      <c r="N157" s="230" t="s">
        <v>38</v>
      </c>
      <c r="O157" s="88"/>
      <c r="P157" s="231">
        <f>O157*H157</f>
        <v>0</v>
      </c>
      <c r="Q157" s="231">
        <v>0</v>
      </c>
      <c r="R157" s="231">
        <f>Q157*H157</f>
        <v>0</v>
      </c>
      <c r="S157" s="231">
        <v>0</v>
      </c>
      <c r="T157" s="232">
        <f>S157*H157</f>
        <v>0</v>
      </c>
      <c r="U157" s="35"/>
      <c r="V157" s="35"/>
      <c r="W157" s="35"/>
      <c r="X157" s="35"/>
      <c r="Y157" s="35"/>
      <c r="Z157" s="35"/>
      <c r="AA157" s="35"/>
      <c r="AB157" s="35"/>
      <c r="AC157" s="35"/>
      <c r="AD157" s="35"/>
      <c r="AE157" s="35"/>
      <c r="AR157" s="233" t="s">
        <v>81</v>
      </c>
      <c r="AT157" s="233" t="s">
        <v>269</v>
      </c>
      <c r="AU157" s="233" t="s">
        <v>73</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81</v>
      </c>
      <c r="BM157" s="233" t="s">
        <v>2911</v>
      </c>
    </row>
    <row r="158" s="2" customFormat="1" ht="24.15" customHeight="1">
      <c r="A158" s="35"/>
      <c r="B158" s="36"/>
      <c r="C158" s="222" t="s">
        <v>324</v>
      </c>
      <c r="D158" s="222" t="s">
        <v>269</v>
      </c>
      <c r="E158" s="223" t="s">
        <v>2182</v>
      </c>
      <c r="F158" s="224" t="s">
        <v>2183</v>
      </c>
      <c r="G158" s="225" t="s">
        <v>272</v>
      </c>
      <c r="H158" s="226">
        <v>1</v>
      </c>
      <c r="I158" s="227"/>
      <c r="J158" s="228">
        <f>ROUND(I158*H158,2)</f>
        <v>0</v>
      </c>
      <c r="K158" s="224" t="s">
        <v>273</v>
      </c>
      <c r="L158" s="41"/>
      <c r="M158" s="229" t="s">
        <v>1</v>
      </c>
      <c r="N158" s="230" t="s">
        <v>38</v>
      </c>
      <c r="O158" s="88"/>
      <c r="P158" s="231">
        <f>O158*H158</f>
        <v>0</v>
      </c>
      <c r="Q158" s="231">
        <v>0</v>
      </c>
      <c r="R158" s="231">
        <f>Q158*H158</f>
        <v>0</v>
      </c>
      <c r="S158" s="231">
        <v>0</v>
      </c>
      <c r="T158" s="232">
        <f>S158*H158</f>
        <v>0</v>
      </c>
      <c r="U158" s="35"/>
      <c r="V158" s="35"/>
      <c r="W158" s="35"/>
      <c r="X158" s="35"/>
      <c r="Y158" s="35"/>
      <c r="Z158" s="35"/>
      <c r="AA158" s="35"/>
      <c r="AB158" s="35"/>
      <c r="AC158" s="35"/>
      <c r="AD158" s="35"/>
      <c r="AE158" s="35"/>
      <c r="AR158" s="233" t="s">
        <v>81</v>
      </c>
      <c r="AT158" s="233" t="s">
        <v>269</v>
      </c>
      <c r="AU158" s="233" t="s">
        <v>73</v>
      </c>
      <c r="AY158" s="14" t="s">
        <v>266</v>
      </c>
      <c r="BE158" s="234">
        <f>IF(N158="základní",J158,0)</f>
        <v>0</v>
      </c>
      <c r="BF158" s="234">
        <f>IF(N158="snížená",J158,0)</f>
        <v>0</v>
      </c>
      <c r="BG158" s="234">
        <f>IF(N158="zákl. přenesená",J158,0)</f>
        <v>0</v>
      </c>
      <c r="BH158" s="234">
        <f>IF(N158="sníž. přenesená",J158,0)</f>
        <v>0</v>
      </c>
      <c r="BI158" s="234">
        <f>IF(N158="nulová",J158,0)</f>
        <v>0</v>
      </c>
      <c r="BJ158" s="14" t="s">
        <v>81</v>
      </c>
      <c r="BK158" s="234">
        <f>ROUND(I158*H158,2)</f>
        <v>0</v>
      </c>
      <c r="BL158" s="14" t="s">
        <v>81</v>
      </c>
      <c r="BM158" s="233" t="s">
        <v>2912</v>
      </c>
    </row>
    <row r="159" s="2" customFormat="1" ht="16.5" customHeight="1">
      <c r="A159" s="35"/>
      <c r="B159" s="36"/>
      <c r="C159" s="222" t="s">
        <v>384</v>
      </c>
      <c r="D159" s="222" t="s">
        <v>269</v>
      </c>
      <c r="E159" s="223" t="s">
        <v>2185</v>
      </c>
      <c r="F159" s="224" t="s">
        <v>2186</v>
      </c>
      <c r="G159" s="225" t="s">
        <v>272</v>
      </c>
      <c r="H159" s="226">
        <v>2</v>
      </c>
      <c r="I159" s="227"/>
      <c r="J159" s="228">
        <f>ROUND(I159*H159,2)</f>
        <v>0</v>
      </c>
      <c r="K159" s="224" t="s">
        <v>273</v>
      </c>
      <c r="L159" s="41"/>
      <c r="M159" s="259" t="s">
        <v>1</v>
      </c>
      <c r="N159" s="260" t="s">
        <v>38</v>
      </c>
      <c r="O159" s="256"/>
      <c r="P159" s="261">
        <f>O159*H159</f>
        <v>0</v>
      </c>
      <c r="Q159" s="261">
        <v>0</v>
      </c>
      <c r="R159" s="261">
        <f>Q159*H159</f>
        <v>0</v>
      </c>
      <c r="S159" s="261">
        <v>0</v>
      </c>
      <c r="T159" s="262">
        <f>S159*H159</f>
        <v>0</v>
      </c>
      <c r="U159" s="35"/>
      <c r="V159" s="35"/>
      <c r="W159" s="35"/>
      <c r="X159" s="35"/>
      <c r="Y159" s="35"/>
      <c r="Z159" s="35"/>
      <c r="AA159" s="35"/>
      <c r="AB159" s="35"/>
      <c r="AC159" s="35"/>
      <c r="AD159" s="35"/>
      <c r="AE159" s="35"/>
      <c r="AR159" s="233" t="s">
        <v>81</v>
      </c>
      <c r="AT159" s="233" t="s">
        <v>269</v>
      </c>
      <c r="AU159" s="233" t="s">
        <v>73</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81</v>
      </c>
      <c r="BM159" s="233" t="s">
        <v>2913</v>
      </c>
    </row>
    <row r="160" s="2" customFormat="1" ht="6.96" customHeight="1">
      <c r="A160" s="35"/>
      <c r="B160" s="63"/>
      <c r="C160" s="64"/>
      <c r="D160" s="64"/>
      <c r="E160" s="64"/>
      <c r="F160" s="64"/>
      <c r="G160" s="64"/>
      <c r="H160" s="64"/>
      <c r="I160" s="64"/>
      <c r="J160" s="64"/>
      <c r="K160" s="64"/>
      <c r="L160" s="41"/>
      <c r="M160" s="35"/>
      <c r="O160" s="35"/>
      <c r="P160" s="35"/>
      <c r="Q160" s="35"/>
      <c r="R160" s="35"/>
      <c r="S160" s="35"/>
      <c r="T160" s="35"/>
      <c r="U160" s="35"/>
      <c r="V160" s="35"/>
      <c r="W160" s="35"/>
      <c r="X160" s="35"/>
      <c r="Y160" s="35"/>
      <c r="Z160" s="35"/>
      <c r="AA160" s="35"/>
      <c r="AB160" s="35"/>
      <c r="AC160" s="35"/>
      <c r="AD160" s="35"/>
      <c r="AE160" s="35"/>
    </row>
  </sheetData>
  <sheetProtection sheet="1" autoFilter="0" formatColumns="0" formatRows="0" objects="1" scenarios="1" spinCount="100000" saltValue="REygJ48rTmzupDYL2XuKLpbh794BaUCdAQuE+vFbRkHCyikZfk1tGrPmg0XWaQG6S/snN6M8urTGkEP4U9lcVw==" hashValue="K1mc0WfP95cc9jsst1+8qpq5NAbtD+CGisway9azT4IhjGu2f1UDs8kbavEPpC2vcVe9KE1tUS1VtnMuDxFozw==" algorithmName="SHA-512" password="CC35"/>
  <autoFilter ref="C123:K159"/>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238</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1" customFormat="1" ht="12" customHeight="1">
      <c r="B8" s="17"/>
      <c r="D8" s="148" t="s">
        <v>240</v>
      </c>
      <c r="L8" s="17"/>
    </row>
    <row r="9" s="2" customFormat="1" ht="16.5" customHeight="1">
      <c r="A9" s="35"/>
      <c r="B9" s="41"/>
      <c r="C9" s="35"/>
      <c r="D9" s="35"/>
      <c r="E9" s="149" t="s">
        <v>2914</v>
      </c>
      <c r="F9" s="35"/>
      <c r="G9" s="35"/>
      <c r="H9" s="35"/>
      <c r="I9" s="35"/>
      <c r="J9" s="35"/>
      <c r="K9" s="35"/>
      <c r="L9" s="60"/>
      <c r="S9" s="35"/>
      <c r="T9" s="35"/>
      <c r="U9" s="35"/>
      <c r="V9" s="35"/>
      <c r="W9" s="35"/>
      <c r="X9" s="35"/>
      <c r="Y9" s="35"/>
      <c r="Z9" s="35"/>
      <c r="AA9" s="35"/>
      <c r="AB9" s="35"/>
      <c r="AC9" s="35"/>
      <c r="AD9" s="35"/>
      <c r="AE9" s="35"/>
    </row>
    <row r="10" s="2" customFormat="1" ht="12" customHeight="1">
      <c r="A10" s="35"/>
      <c r="B10" s="41"/>
      <c r="C10" s="35"/>
      <c r="D10" s="148" t="s">
        <v>1615</v>
      </c>
      <c r="E10" s="35"/>
      <c r="F10" s="35"/>
      <c r="G10" s="35"/>
      <c r="H10" s="35"/>
      <c r="I10" s="35"/>
      <c r="J10" s="35"/>
      <c r="K10" s="35"/>
      <c r="L10" s="60"/>
      <c r="S10" s="35"/>
      <c r="T10" s="35"/>
      <c r="U10" s="35"/>
      <c r="V10" s="35"/>
      <c r="W10" s="35"/>
      <c r="X10" s="35"/>
      <c r="Y10" s="35"/>
      <c r="Z10" s="35"/>
      <c r="AA10" s="35"/>
      <c r="AB10" s="35"/>
      <c r="AC10" s="35"/>
      <c r="AD10" s="35"/>
      <c r="AE10" s="35"/>
    </row>
    <row r="11" s="2" customFormat="1" ht="16.5" customHeight="1">
      <c r="A11" s="35"/>
      <c r="B11" s="41"/>
      <c r="C11" s="35"/>
      <c r="D11" s="35"/>
      <c r="E11" s="150" t="s">
        <v>2915</v>
      </c>
      <c r="F11" s="35"/>
      <c r="G11" s="35"/>
      <c r="H11" s="35"/>
      <c r="I11" s="35"/>
      <c r="J11" s="35"/>
      <c r="K11" s="35"/>
      <c r="L11" s="60"/>
      <c r="S11" s="35"/>
      <c r="T11" s="35"/>
      <c r="U11" s="35"/>
      <c r="V11" s="35"/>
      <c r="W11" s="35"/>
      <c r="X11" s="35"/>
      <c r="Y11" s="35"/>
      <c r="Z11" s="35"/>
      <c r="AA11" s="35"/>
      <c r="AB11" s="35"/>
      <c r="AC11" s="35"/>
      <c r="AD11" s="35"/>
      <c r="AE11" s="35"/>
    </row>
    <row r="12" s="2" customFormat="1">
      <c r="A12" s="35"/>
      <c r="B12" s="41"/>
      <c r="C12" s="35"/>
      <c r="D12" s="35"/>
      <c r="E12" s="35"/>
      <c r="F12" s="35"/>
      <c r="G12" s="35"/>
      <c r="H12" s="35"/>
      <c r="I12" s="35"/>
      <c r="J12" s="35"/>
      <c r="K12" s="35"/>
      <c r="L12" s="60"/>
      <c r="S12" s="35"/>
      <c r="T12" s="35"/>
      <c r="U12" s="35"/>
      <c r="V12" s="35"/>
      <c r="W12" s="35"/>
      <c r="X12" s="35"/>
      <c r="Y12" s="35"/>
      <c r="Z12" s="35"/>
      <c r="AA12" s="35"/>
      <c r="AB12" s="35"/>
      <c r="AC12" s="35"/>
      <c r="AD12" s="35"/>
      <c r="AE12" s="35"/>
    </row>
    <row r="13" s="2" customFormat="1" ht="12" customHeight="1">
      <c r="A13" s="35"/>
      <c r="B13" s="41"/>
      <c r="C13" s="35"/>
      <c r="D13" s="148" t="s">
        <v>18</v>
      </c>
      <c r="E13" s="35"/>
      <c r="F13" s="138" t="s">
        <v>1</v>
      </c>
      <c r="G13" s="35"/>
      <c r="H13" s="35"/>
      <c r="I13" s="148" t="s">
        <v>19</v>
      </c>
      <c r="J13" s="138" t="s">
        <v>1</v>
      </c>
      <c r="K13" s="35"/>
      <c r="L13" s="60"/>
      <c r="S13" s="35"/>
      <c r="T13" s="35"/>
      <c r="U13" s="35"/>
      <c r="V13" s="35"/>
      <c r="W13" s="35"/>
      <c r="X13" s="35"/>
      <c r="Y13" s="35"/>
      <c r="Z13" s="35"/>
      <c r="AA13" s="35"/>
      <c r="AB13" s="35"/>
      <c r="AC13" s="35"/>
      <c r="AD13" s="35"/>
      <c r="AE13" s="35"/>
    </row>
    <row r="14" s="2" customFormat="1" ht="12" customHeight="1">
      <c r="A14" s="35"/>
      <c r="B14" s="41"/>
      <c r="C14" s="35"/>
      <c r="D14" s="148" t="s">
        <v>20</v>
      </c>
      <c r="E14" s="35"/>
      <c r="F14" s="138" t="s">
        <v>2916</v>
      </c>
      <c r="G14" s="35"/>
      <c r="H14" s="35"/>
      <c r="I14" s="148" t="s">
        <v>22</v>
      </c>
      <c r="J14" s="151" t="str">
        <f>'Rekapitulace stavby'!AN8</f>
        <v>9. 1. 2025</v>
      </c>
      <c r="K14" s="35"/>
      <c r="L14" s="60"/>
      <c r="S14" s="35"/>
      <c r="T14" s="35"/>
      <c r="U14" s="35"/>
      <c r="V14" s="35"/>
      <c r="W14" s="35"/>
      <c r="X14" s="35"/>
      <c r="Y14" s="35"/>
      <c r="Z14" s="35"/>
      <c r="AA14" s="35"/>
      <c r="AB14" s="35"/>
      <c r="AC14" s="35"/>
      <c r="AD14" s="35"/>
      <c r="AE14" s="35"/>
    </row>
    <row r="15" s="2" customFormat="1" ht="10.8" customHeight="1">
      <c r="A15" s="35"/>
      <c r="B15" s="41"/>
      <c r="C15" s="35"/>
      <c r="D15" s="35"/>
      <c r="E15" s="35"/>
      <c r="F15" s="35"/>
      <c r="G15" s="35"/>
      <c r="H15" s="35"/>
      <c r="I15" s="35"/>
      <c r="J15" s="35"/>
      <c r="K15" s="35"/>
      <c r="L15" s="60"/>
      <c r="S15" s="35"/>
      <c r="T15" s="35"/>
      <c r="U15" s="35"/>
      <c r="V15" s="35"/>
      <c r="W15" s="35"/>
      <c r="X15" s="35"/>
      <c r="Y15" s="35"/>
      <c r="Z15" s="35"/>
      <c r="AA15" s="35"/>
      <c r="AB15" s="35"/>
      <c r="AC15" s="35"/>
      <c r="AD15" s="35"/>
      <c r="AE15" s="35"/>
    </row>
    <row r="16" s="2" customFormat="1" ht="12" customHeight="1">
      <c r="A16" s="35"/>
      <c r="B16" s="41"/>
      <c r="C16" s="35"/>
      <c r="D16" s="148" t="s">
        <v>24</v>
      </c>
      <c r="E16" s="35"/>
      <c r="F16" s="35"/>
      <c r="G16" s="35"/>
      <c r="H16" s="35"/>
      <c r="I16" s="148" t="s">
        <v>25</v>
      </c>
      <c r="J16" s="138" t="s">
        <v>1</v>
      </c>
      <c r="K16" s="35"/>
      <c r="L16" s="60"/>
      <c r="S16" s="35"/>
      <c r="T16" s="35"/>
      <c r="U16" s="35"/>
      <c r="V16" s="35"/>
      <c r="W16" s="35"/>
      <c r="X16" s="35"/>
      <c r="Y16" s="35"/>
      <c r="Z16" s="35"/>
      <c r="AA16" s="35"/>
      <c r="AB16" s="35"/>
      <c r="AC16" s="35"/>
      <c r="AD16" s="35"/>
      <c r="AE16" s="35"/>
    </row>
    <row r="17" s="2" customFormat="1" ht="18" customHeight="1">
      <c r="A17" s="35"/>
      <c r="B17" s="41"/>
      <c r="C17" s="35"/>
      <c r="D17" s="35"/>
      <c r="E17" s="138" t="s">
        <v>21</v>
      </c>
      <c r="F17" s="35"/>
      <c r="G17" s="35"/>
      <c r="H17" s="35"/>
      <c r="I17" s="148" t="s">
        <v>26</v>
      </c>
      <c r="J17" s="138" t="s">
        <v>1</v>
      </c>
      <c r="K17" s="35"/>
      <c r="L17" s="60"/>
      <c r="S17" s="35"/>
      <c r="T17" s="35"/>
      <c r="U17" s="35"/>
      <c r="V17" s="35"/>
      <c r="W17" s="35"/>
      <c r="X17" s="35"/>
      <c r="Y17" s="35"/>
      <c r="Z17" s="35"/>
      <c r="AA17" s="35"/>
      <c r="AB17" s="35"/>
      <c r="AC17" s="35"/>
      <c r="AD17" s="35"/>
      <c r="AE17" s="35"/>
    </row>
    <row r="18" s="2" customFormat="1" ht="6.96" customHeight="1">
      <c r="A18" s="35"/>
      <c r="B18" s="41"/>
      <c r="C18" s="35"/>
      <c r="D18" s="35"/>
      <c r="E18" s="35"/>
      <c r="F18" s="35"/>
      <c r="G18" s="35"/>
      <c r="H18" s="35"/>
      <c r="I18" s="35"/>
      <c r="J18" s="35"/>
      <c r="K18" s="35"/>
      <c r="L18" s="60"/>
      <c r="S18" s="35"/>
      <c r="T18" s="35"/>
      <c r="U18" s="35"/>
      <c r="V18" s="35"/>
      <c r="W18" s="35"/>
      <c r="X18" s="35"/>
      <c r="Y18" s="35"/>
      <c r="Z18" s="35"/>
      <c r="AA18" s="35"/>
      <c r="AB18" s="35"/>
      <c r="AC18" s="35"/>
      <c r="AD18" s="35"/>
      <c r="AE18" s="35"/>
    </row>
    <row r="19" s="2" customFormat="1" ht="12" customHeight="1">
      <c r="A19" s="35"/>
      <c r="B19" s="41"/>
      <c r="C19" s="35"/>
      <c r="D19" s="148" t="s">
        <v>27</v>
      </c>
      <c r="E19" s="35"/>
      <c r="F19" s="35"/>
      <c r="G19" s="35"/>
      <c r="H19" s="35"/>
      <c r="I19" s="148" t="s">
        <v>25</v>
      </c>
      <c r="J19" s="30" t="str">
        <f>'Rekapitulace stavby'!AN13</f>
        <v>Vyplň údaj</v>
      </c>
      <c r="K19" s="35"/>
      <c r="L19" s="60"/>
      <c r="S19" s="35"/>
      <c r="T19" s="35"/>
      <c r="U19" s="35"/>
      <c r="V19" s="35"/>
      <c r="W19" s="35"/>
      <c r="X19" s="35"/>
      <c r="Y19" s="35"/>
      <c r="Z19" s="35"/>
      <c r="AA19" s="35"/>
      <c r="AB19" s="35"/>
      <c r="AC19" s="35"/>
      <c r="AD19" s="35"/>
      <c r="AE19" s="35"/>
    </row>
    <row r="20" s="2" customFormat="1" ht="18" customHeight="1">
      <c r="A20" s="35"/>
      <c r="B20" s="41"/>
      <c r="C20" s="35"/>
      <c r="D20" s="35"/>
      <c r="E20" s="30" t="str">
        <f>'Rekapitulace stavby'!E14</f>
        <v>Vyplň údaj</v>
      </c>
      <c r="F20" s="138"/>
      <c r="G20" s="138"/>
      <c r="H20" s="138"/>
      <c r="I20" s="148" t="s">
        <v>26</v>
      </c>
      <c r="J20" s="30" t="str">
        <f>'Rekapitulace stavby'!AN14</f>
        <v>Vyplň údaj</v>
      </c>
      <c r="K20" s="35"/>
      <c r="L20" s="60"/>
      <c r="S20" s="35"/>
      <c r="T20" s="35"/>
      <c r="U20" s="35"/>
      <c r="V20" s="35"/>
      <c r="W20" s="35"/>
      <c r="X20" s="35"/>
      <c r="Y20" s="35"/>
      <c r="Z20" s="35"/>
      <c r="AA20" s="35"/>
      <c r="AB20" s="35"/>
      <c r="AC20" s="35"/>
      <c r="AD20" s="35"/>
      <c r="AE20" s="35"/>
    </row>
    <row r="21" s="2" customFormat="1" ht="6.96" customHeight="1">
      <c r="A21" s="35"/>
      <c r="B21" s="41"/>
      <c r="C21" s="35"/>
      <c r="D21" s="35"/>
      <c r="E21" s="35"/>
      <c r="F21" s="35"/>
      <c r="G21" s="35"/>
      <c r="H21" s="35"/>
      <c r="I21" s="35"/>
      <c r="J21" s="35"/>
      <c r="K21" s="35"/>
      <c r="L21" s="60"/>
      <c r="S21" s="35"/>
      <c r="T21" s="35"/>
      <c r="U21" s="35"/>
      <c r="V21" s="35"/>
      <c r="W21" s="35"/>
      <c r="X21" s="35"/>
      <c r="Y21" s="35"/>
      <c r="Z21" s="35"/>
      <c r="AA21" s="35"/>
      <c r="AB21" s="35"/>
      <c r="AC21" s="35"/>
      <c r="AD21" s="35"/>
      <c r="AE21" s="35"/>
    </row>
    <row r="22" s="2" customFormat="1" ht="12" customHeight="1">
      <c r="A22" s="35"/>
      <c r="B22" s="41"/>
      <c r="C22" s="35"/>
      <c r="D22" s="148" t="s">
        <v>29</v>
      </c>
      <c r="E22" s="35"/>
      <c r="F22" s="35"/>
      <c r="G22" s="35"/>
      <c r="H22" s="35"/>
      <c r="I22" s="148" t="s">
        <v>25</v>
      </c>
      <c r="J22" s="138" t="s">
        <v>1</v>
      </c>
      <c r="K22" s="35"/>
      <c r="L22" s="60"/>
      <c r="S22" s="35"/>
      <c r="T22" s="35"/>
      <c r="U22" s="35"/>
      <c r="V22" s="35"/>
      <c r="W22" s="35"/>
      <c r="X22" s="35"/>
      <c r="Y22" s="35"/>
      <c r="Z22" s="35"/>
      <c r="AA22" s="35"/>
      <c r="AB22" s="35"/>
      <c r="AC22" s="35"/>
      <c r="AD22" s="35"/>
      <c r="AE22" s="35"/>
    </row>
    <row r="23" s="2" customFormat="1" ht="18" customHeight="1">
      <c r="A23" s="35"/>
      <c r="B23" s="41"/>
      <c r="C23" s="35"/>
      <c r="D23" s="35"/>
      <c r="E23" s="138" t="s">
        <v>21</v>
      </c>
      <c r="F23" s="35"/>
      <c r="G23" s="35"/>
      <c r="H23" s="35"/>
      <c r="I23" s="148" t="s">
        <v>26</v>
      </c>
      <c r="J23" s="138" t="s">
        <v>1</v>
      </c>
      <c r="K23" s="35"/>
      <c r="L23" s="60"/>
      <c r="S23" s="35"/>
      <c r="T23" s="35"/>
      <c r="U23" s="35"/>
      <c r="V23" s="35"/>
      <c r="W23" s="35"/>
      <c r="X23" s="35"/>
      <c r="Y23" s="35"/>
      <c r="Z23" s="35"/>
      <c r="AA23" s="35"/>
      <c r="AB23" s="35"/>
      <c r="AC23" s="35"/>
      <c r="AD23" s="35"/>
      <c r="AE23" s="35"/>
    </row>
    <row r="24" s="2" customFormat="1" ht="6.96" customHeight="1">
      <c r="A24" s="35"/>
      <c r="B24" s="41"/>
      <c r="C24" s="35"/>
      <c r="D24" s="35"/>
      <c r="E24" s="35"/>
      <c r="F24" s="35"/>
      <c r="G24" s="35"/>
      <c r="H24" s="35"/>
      <c r="I24" s="35"/>
      <c r="J24" s="35"/>
      <c r="K24" s="35"/>
      <c r="L24" s="60"/>
      <c r="S24" s="35"/>
      <c r="T24" s="35"/>
      <c r="U24" s="35"/>
      <c r="V24" s="35"/>
      <c r="W24" s="35"/>
      <c r="X24" s="35"/>
      <c r="Y24" s="35"/>
      <c r="Z24" s="35"/>
      <c r="AA24" s="35"/>
      <c r="AB24" s="35"/>
      <c r="AC24" s="35"/>
      <c r="AD24" s="35"/>
      <c r="AE24" s="35"/>
    </row>
    <row r="25" s="2" customFormat="1" ht="12" customHeight="1">
      <c r="A25" s="35"/>
      <c r="B25" s="41"/>
      <c r="C25" s="35"/>
      <c r="D25" s="148" t="s">
        <v>31</v>
      </c>
      <c r="E25" s="35"/>
      <c r="F25" s="35"/>
      <c r="G25" s="35"/>
      <c r="H25" s="35"/>
      <c r="I25" s="148" t="s">
        <v>25</v>
      </c>
      <c r="J25" s="138" t="s">
        <v>1</v>
      </c>
      <c r="K25" s="35"/>
      <c r="L25" s="60"/>
      <c r="S25" s="35"/>
      <c r="T25" s="35"/>
      <c r="U25" s="35"/>
      <c r="V25" s="35"/>
      <c r="W25" s="35"/>
      <c r="X25" s="35"/>
      <c r="Y25" s="35"/>
      <c r="Z25" s="35"/>
      <c r="AA25" s="35"/>
      <c r="AB25" s="35"/>
      <c r="AC25" s="35"/>
      <c r="AD25" s="35"/>
      <c r="AE25" s="35"/>
    </row>
    <row r="26" s="2" customFormat="1" ht="18" customHeight="1">
      <c r="A26" s="35"/>
      <c r="B26" s="41"/>
      <c r="C26" s="35"/>
      <c r="D26" s="35"/>
      <c r="E26" s="138" t="s">
        <v>1967</v>
      </c>
      <c r="F26" s="35"/>
      <c r="G26" s="35"/>
      <c r="H26" s="35"/>
      <c r="I26" s="148" t="s">
        <v>26</v>
      </c>
      <c r="J26" s="138" t="s">
        <v>1</v>
      </c>
      <c r="K26" s="35"/>
      <c r="L26" s="60"/>
      <c r="S26" s="35"/>
      <c r="T26" s="35"/>
      <c r="U26" s="35"/>
      <c r="V26" s="35"/>
      <c r="W26" s="35"/>
      <c r="X26" s="35"/>
      <c r="Y26" s="35"/>
      <c r="Z26" s="35"/>
      <c r="AA26" s="35"/>
      <c r="AB26" s="35"/>
      <c r="AC26" s="35"/>
      <c r="AD26" s="35"/>
      <c r="AE26" s="35"/>
    </row>
    <row r="27" s="2" customFormat="1" ht="6.96" customHeight="1">
      <c r="A27" s="35"/>
      <c r="B27" s="41"/>
      <c r="C27" s="35"/>
      <c r="D27" s="35"/>
      <c r="E27" s="35"/>
      <c r="F27" s="35"/>
      <c r="G27" s="35"/>
      <c r="H27" s="35"/>
      <c r="I27" s="35"/>
      <c r="J27" s="35"/>
      <c r="K27" s="35"/>
      <c r="L27" s="60"/>
      <c r="S27" s="35"/>
      <c r="T27" s="35"/>
      <c r="U27" s="35"/>
      <c r="V27" s="35"/>
      <c r="W27" s="35"/>
      <c r="X27" s="35"/>
      <c r="Y27" s="35"/>
      <c r="Z27" s="35"/>
      <c r="AA27" s="35"/>
      <c r="AB27" s="35"/>
      <c r="AC27" s="35"/>
      <c r="AD27" s="35"/>
      <c r="AE27" s="35"/>
    </row>
    <row r="28" s="2" customFormat="1" ht="12" customHeight="1">
      <c r="A28" s="35"/>
      <c r="B28" s="41"/>
      <c r="C28" s="35"/>
      <c r="D28" s="148" t="s">
        <v>32</v>
      </c>
      <c r="E28" s="35"/>
      <c r="F28" s="35"/>
      <c r="G28" s="35"/>
      <c r="H28" s="35"/>
      <c r="I28" s="35"/>
      <c r="J28" s="35"/>
      <c r="K28" s="35"/>
      <c r="L28" s="60"/>
      <c r="S28" s="35"/>
      <c r="T28" s="35"/>
      <c r="U28" s="35"/>
      <c r="V28" s="35"/>
      <c r="W28" s="35"/>
      <c r="X28" s="35"/>
      <c r="Y28" s="35"/>
      <c r="Z28" s="35"/>
      <c r="AA28" s="35"/>
      <c r="AB28" s="35"/>
      <c r="AC28" s="35"/>
      <c r="AD28" s="35"/>
      <c r="AE28" s="35"/>
    </row>
    <row r="29" s="8" customFormat="1" ht="16.5" customHeight="1">
      <c r="A29" s="152"/>
      <c r="B29" s="153"/>
      <c r="C29" s="152"/>
      <c r="D29" s="152"/>
      <c r="E29" s="154" t="s">
        <v>1</v>
      </c>
      <c r="F29" s="154"/>
      <c r="G29" s="154"/>
      <c r="H29" s="154"/>
      <c r="I29" s="152"/>
      <c r="J29" s="152"/>
      <c r="K29" s="152"/>
      <c r="L29" s="155"/>
      <c r="S29" s="152"/>
      <c r="T29" s="152"/>
      <c r="U29" s="152"/>
      <c r="V29" s="152"/>
      <c r="W29" s="152"/>
      <c r="X29" s="152"/>
      <c r="Y29" s="152"/>
      <c r="Z29" s="152"/>
      <c r="AA29" s="152"/>
      <c r="AB29" s="152"/>
      <c r="AC29" s="152"/>
      <c r="AD29" s="152"/>
      <c r="AE29" s="152"/>
    </row>
    <row r="30" s="2" customFormat="1" ht="6.96" customHeight="1">
      <c r="A30" s="35"/>
      <c r="B30" s="41"/>
      <c r="C30" s="35"/>
      <c r="D30" s="35"/>
      <c r="E30" s="35"/>
      <c r="F30" s="35"/>
      <c r="G30" s="35"/>
      <c r="H30" s="35"/>
      <c r="I30" s="35"/>
      <c r="J30" s="35"/>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25.44" customHeight="1">
      <c r="A32" s="35"/>
      <c r="B32" s="41"/>
      <c r="C32" s="35"/>
      <c r="D32" s="157" t="s">
        <v>33</v>
      </c>
      <c r="E32" s="35"/>
      <c r="F32" s="35"/>
      <c r="G32" s="35"/>
      <c r="H32" s="35"/>
      <c r="I32" s="35"/>
      <c r="J32" s="158">
        <f>ROUND(J120, 2)</f>
        <v>0</v>
      </c>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14.4" customHeight="1">
      <c r="A34" s="35"/>
      <c r="B34" s="41"/>
      <c r="C34" s="35"/>
      <c r="D34" s="35"/>
      <c r="E34" s="35"/>
      <c r="F34" s="159" t="s">
        <v>35</v>
      </c>
      <c r="G34" s="35"/>
      <c r="H34" s="35"/>
      <c r="I34" s="159" t="s">
        <v>34</v>
      </c>
      <c r="J34" s="159" t="s">
        <v>36</v>
      </c>
      <c r="K34" s="35"/>
      <c r="L34" s="60"/>
      <c r="S34" s="35"/>
      <c r="T34" s="35"/>
      <c r="U34" s="35"/>
      <c r="V34" s="35"/>
      <c r="W34" s="35"/>
      <c r="X34" s="35"/>
      <c r="Y34" s="35"/>
      <c r="Z34" s="35"/>
      <c r="AA34" s="35"/>
      <c r="AB34" s="35"/>
      <c r="AC34" s="35"/>
      <c r="AD34" s="35"/>
      <c r="AE34" s="35"/>
    </row>
    <row r="35" s="2" customFormat="1" ht="14.4" customHeight="1">
      <c r="A35" s="35"/>
      <c r="B35" s="41"/>
      <c r="C35" s="35"/>
      <c r="D35" s="160" t="s">
        <v>37</v>
      </c>
      <c r="E35" s="148" t="s">
        <v>38</v>
      </c>
      <c r="F35" s="161">
        <f>ROUND((SUM(BE120:BE125)),  2)</f>
        <v>0</v>
      </c>
      <c r="G35" s="35"/>
      <c r="H35" s="35"/>
      <c r="I35" s="162">
        <v>0.20999999999999999</v>
      </c>
      <c r="J35" s="161">
        <f>ROUND(((SUM(BE120:BE125))*I35),  2)</f>
        <v>0</v>
      </c>
      <c r="K35" s="35"/>
      <c r="L35" s="60"/>
      <c r="S35" s="35"/>
      <c r="T35" s="35"/>
      <c r="U35" s="35"/>
      <c r="V35" s="35"/>
      <c r="W35" s="35"/>
      <c r="X35" s="35"/>
      <c r="Y35" s="35"/>
      <c r="Z35" s="35"/>
      <c r="AA35" s="35"/>
      <c r="AB35" s="35"/>
      <c r="AC35" s="35"/>
      <c r="AD35" s="35"/>
      <c r="AE35" s="35"/>
    </row>
    <row r="36" s="2" customFormat="1" ht="14.4" customHeight="1">
      <c r="A36" s="35"/>
      <c r="B36" s="41"/>
      <c r="C36" s="35"/>
      <c r="D36" s="35"/>
      <c r="E36" s="148" t="s">
        <v>39</v>
      </c>
      <c r="F36" s="161">
        <f>ROUND((SUM(BF120:BF125)),  2)</f>
        <v>0</v>
      </c>
      <c r="G36" s="35"/>
      <c r="H36" s="35"/>
      <c r="I36" s="162">
        <v>0.12</v>
      </c>
      <c r="J36" s="161">
        <f>ROUND(((SUM(BF120:BF125))*I36),  2)</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40</v>
      </c>
      <c r="F37" s="161">
        <f>ROUND((SUM(BG120:BG125)),  2)</f>
        <v>0</v>
      </c>
      <c r="G37" s="35"/>
      <c r="H37" s="35"/>
      <c r="I37" s="162">
        <v>0.20999999999999999</v>
      </c>
      <c r="J37" s="161">
        <f>0</f>
        <v>0</v>
      </c>
      <c r="K37" s="35"/>
      <c r="L37" s="60"/>
      <c r="S37" s="35"/>
      <c r="T37" s="35"/>
      <c r="U37" s="35"/>
      <c r="V37" s="35"/>
      <c r="W37" s="35"/>
      <c r="X37" s="35"/>
      <c r="Y37" s="35"/>
      <c r="Z37" s="35"/>
      <c r="AA37" s="35"/>
      <c r="AB37" s="35"/>
      <c r="AC37" s="35"/>
      <c r="AD37" s="35"/>
      <c r="AE37" s="35"/>
    </row>
    <row r="38" hidden="1" s="2" customFormat="1" ht="14.4" customHeight="1">
      <c r="A38" s="35"/>
      <c r="B38" s="41"/>
      <c r="C38" s="35"/>
      <c r="D38" s="35"/>
      <c r="E38" s="148" t="s">
        <v>41</v>
      </c>
      <c r="F38" s="161">
        <f>ROUND((SUM(BH120:BH125)),  2)</f>
        <v>0</v>
      </c>
      <c r="G38" s="35"/>
      <c r="H38" s="35"/>
      <c r="I38" s="162">
        <v>0.12</v>
      </c>
      <c r="J38" s="161">
        <f>0</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42</v>
      </c>
      <c r="F39" s="161">
        <f>ROUND((SUM(BI120:BI125)),  2)</f>
        <v>0</v>
      </c>
      <c r="G39" s="35"/>
      <c r="H39" s="35"/>
      <c r="I39" s="162">
        <v>0</v>
      </c>
      <c r="J39" s="161">
        <f>0</f>
        <v>0</v>
      </c>
      <c r="K39" s="35"/>
      <c r="L39" s="60"/>
      <c r="S39" s="35"/>
      <c r="T39" s="35"/>
      <c r="U39" s="35"/>
      <c r="V39" s="35"/>
      <c r="W39" s="35"/>
      <c r="X39" s="35"/>
      <c r="Y39" s="35"/>
      <c r="Z39" s="35"/>
      <c r="AA39" s="35"/>
      <c r="AB39" s="35"/>
      <c r="AC39" s="35"/>
      <c r="AD39" s="35"/>
      <c r="AE39" s="35"/>
    </row>
    <row r="40" s="2" customFormat="1" ht="6.96"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2" customFormat="1" ht="25.44" customHeight="1">
      <c r="A41" s="35"/>
      <c r="B41" s="41"/>
      <c r="C41" s="163"/>
      <c r="D41" s="164" t="s">
        <v>43</v>
      </c>
      <c r="E41" s="165"/>
      <c r="F41" s="165"/>
      <c r="G41" s="166" t="s">
        <v>44</v>
      </c>
      <c r="H41" s="167" t="s">
        <v>45</v>
      </c>
      <c r="I41" s="165"/>
      <c r="J41" s="168">
        <f>SUM(J32:J39)</f>
        <v>0</v>
      </c>
      <c r="K41" s="169"/>
      <c r="L41" s="60"/>
      <c r="S41" s="35"/>
      <c r="T41" s="35"/>
      <c r="U41" s="35"/>
      <c r="V41" s="35"/>
      <c r="W41" s="35"/>
      <c r="X41" s="35"/>
      <c r="Y41" s="35"/>
      <c r="Z41" s="35"/>
      <c r="AA41" s="35"/>
      <c r="AB41" s="35"/>
      <c r="AC41" s="35"/>
      <c r="AD41" s="35"/>
      <c r="AE41" s="35"/>
    </row>
    <row r="42" s="2" customFormat="1" ht="14.4"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2" customFormat="1" ht="16.5" customHeight="1">
      <c r="A87" s="35"/>
      <c r="B87" s="36"/>
      <c r="C87" s="37"/>
      <c r="D87" s="37"/>
      <c r="E87" s="181" t="s">
        <v>2914</v>
      </c>
      <c r="F87" s="37"/>
      <c r="G87" s="37"/>
      <c r="H87" s="37"/>
      <c r="I87" s="37"/>
      <c r="J87" s="37"/>
      <c r="K87" s="37"/>
      <c r="L87" s="60"/>
      <c r="S87" s="35"/>
      <c r="T87" s="35"/>
      <c r="U87" s="35"/>
      <c r="V87" s="35"/>
      <c r="W87" s="35"/>
      <c r="X87" s="35"/>
      <c r="Y87" s="35"/>
      <c r="Z87" s="35"/>
      <c r="AA87" s="35"/>
      <c r="AB87" s="35"/>
      <c r="AC87" s="35"/>
      <c r="AD87" s="35"/>
      <c r="AE87" s="35"/>
    </row>
    <row r="88" s="2" customFormat="1" ht="12" customHeight="1">
      <c r="A88" s="35"/>
      <c r="B88" s="36"/>
      <c r="C88" s="29" t="s">
        <v>1615</v>
      </c>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6.5" customHeight="1">
      <c r="A89" s="35"/>
      <c r="B89" s="36"/>
      <c r="C89" s="37"/>
      <c r="D89" s="37"/>
      <c r="E89" s="73" t="str">
        <f>E11</f>
        <v>01 - VRN</v>
      </c>
      <c r="F89" s="37"/>
      <c r="G89" s="37"/>
      <c r="H89" s="37"/>
      <c r="I89" s="37"/>
      <c r="J89" s="37"/>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2" customHeight="1">
      <c r="A91" s="35"/>
      <c r="B91" s="36"/>
      <c r="C91" s="29" t="s">
        <v>20</v>
      </c>
      <c r="D91" s="37"/>
      <c r="E91" s="37"/>
      <c r="F91" s="24" t="str">
        <f>F14</f>
        <v>TÚ Choceň - Pardubice</v>
      </c>
      <c r="G91" s="37"/>
      <c r="H91" s="37"/>
      <c r="I91" s="29" t="s">
        <v>22</v>
      </c>
      <c r="J91" s="76" t="str">
        <f>IF(J14="","",J14)</f>
        <v>9. 1. 2025</v>
      </c>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5.15" customHeight="1">
      <c r="A93" s="35"/>
      <c r="B93" s="36"/>
      <c r="C93" s="29" t="s">
        <v>24</v>
      </c>
      <c r="D93" s="37"/>
      <c r="E93" s="37"/>
      <c r="F93" s="24" t="str">
        <f>E17</f>
        <v xml:space="preserve"> </v>
      </c>
      <c r="G93" s="37"/>
      <c r="H93" s="37"/>
      <c r="I93" s="29" t="s">
        <v>29</v>
      </c>
      <c r="J93" s="33" t="str">
        <f>E23</f>
        <v xml:space="preserve"> </v>
      </c>
      <c r="K93" s="37"/>
      <c r="L93" s="60"/>
      <c r="S93" s="35"/>
      <c r="T93" s="35"/>
      <c r="U93" s="35"/>
      <c r="V93" s="35"/>
      <c r="W93" s="35"/>
      <c r="X93" s="35"/>
      <c r="Y93" s="35"/>
      <c r="Z93" s="35"/>
      <c r="AA93" s="35"/>
      <c r="AB93" s="35"/>
      <c r="AC93" s="35"/>
      <c r="AD93" s="35"/>
      <c r="AE93" s="35"/>
    </row>
    <row r="94" s="2" customFormat="1" ht="15.15" customHeight="1">
      <c r="A94" s="35"/>
      <c r="B94" s="36"/>
      <c r="C94" s="29" t="s">
        <v>27</v>
      </c>
      <c r="D94" s="37"/>
      <c r="E94" s="37"/>
      <c r="F94" s="24" t="str">
        <f>IF(E20="","",E20)</f>
        <v>Vyplň údaj</v>
      </c>
      <c r="G94" s="37"/>
      <c r="H94" s="37"/>
      <c r="I94" s="29" t="s">
        <v>31</v>
      </c>
      <c r="J94" s="33" t="str">
        <f>E26</f>
        <v>Slezák Jiří</v>
      </c>
      <c r="K94" s="37"/>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9.28" customHeight="1">
      <c r="A96" s="35"/>
      <c r="B96" s="36"/>
      <c r="C96" s="182" t="s">
        <v>243</v>
      </c>
      <c r="D96" s="183"/>
      <c r="E96" s="183"/>
      <c r="F96" s="183"/>
      <c r="G96" s="183"/>
      <c r="H96" s="183"/>
      <c r="I96" s="183"/>
      <c r="J96" s="184" t="s">
        <v>244</v>
      </c>
      <c r="K96" s="183"/>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2.8" customHeight="1">
      <c r="A98" s="35"/>
      <c r="B98" s="36"/>
      <c r="C98" s="185" t="s">
        <v>245</v>
      </c>
      <c r="D98" s="37"/>
      <c r="E98" s="37"/>
      <c r="F98" s="37"/>
      <c r="G98" s="37"/>
      <c r="H98" s="37"/>
      <c r="I98" s="37"/>
      <c r="J98" s="107">
        <f>J120</f>
        <v>0</v>
      </c>
      <c r="K98" s="37"/>
      <c r="L98" s="60"/>
      <c r="S98" s="35"/>
      <c r="T98" s="35"/>
      <c r="U98" s="35"/>
      <c r="V98" s="35"/>
      <c r="W98" s="35"/>
      <c r="X98" s="35"/>
      <c r="Y98" s="35"/>
      <c r="Z98" s="35"/>
      <c r="AA98" s="35"/>
      <c r="AB98" s="35"/>
      <c r="AC98" s="35"/>
      <c r="AD98" s="35"/>
      <c r="AE98" s="35"/>
      <c r="AU98" s="14" t="s">
        <v>246</v>
      </c>
    </row>
    <row r="99" s="2" customFormat="1" ht="21.84"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6.96" customHeight="1">
      <c r="A100" s="35"/>
      <c r="B100" s="63"/>
      <c r="C100" s="64"/>
      <c r="D100" s="64"/>
      <c r="E100" s="64"/>
      <c r="F100" s="64"/>
      <c r="G100" s="64"/>
      <c r="H100" s="64"/>
      <c r="I100" s="64"/>
      <c r="J100" s="64"/>
      <c r="K100" s="64"/>
      <c r="L100" s="60"/>
      <c r="S100" s="35"/>
      <c r="T100" s="35"/>
      <c r="U100" s="35"/>
      <c r="V100" s="35"/>
      <c r="W100" s="35"/>
      <c r="X100" s="35"/>
      <c r="Y100" s="35"/>
      <c r="Z100" s="35"/>
      <c r="AA100" s="35"/>
      <c r="AB100" s="35"/>
      <c r="AC100" s="35"/>
      <c r="AD100" s="35"/>
      <c r="AE100" s="35"/>
    </row>
    <row r="104" s="2" customFormat="1" ht="6.96" customHeight="1">
      <c r="A104" s="35"/>
      <c r="B104" s="65"/>
      <c r="C104" s="66"/>
      <c r="D104" s="66"/>
      <c r="E104" s="66"/>
      <c r="F104" s="66"/>
      <c r="G104" s="66"/>
      <c r="H104" s="66"/>
      <c r="I104" s="66"/>
      <c r="J104" s="66"/>
      <c r="K104" s="66"/>
      <c r="L104" s="60"/>
      <c r="S104" s="35"/>
      <c r="T104" s="35"/>
      <c r="U104" s="35"/>
      <c r="V104" s="35"/>
      <c r="W104" s="35"/>
      <c r="X104" s="35"/>
      <c r="Y104" s="35"/>
      <c r="Z104" s="35"/>
      <c r="AA104" s="35"/>
      <c r="AB104" s="35"/>
      <c r="AC104" s="35"/>
      <c r="AD104" s="35"/>
      <c r="AE104" s="35"/>
    </row>
    <row r="105" s="2" customFormat="1" ht="24.96" customHeight="1">
      <c r="A105" s="35"/>
      <c r="B105" s="36"/>
      <c r="C105" s="20" t="s">
        <v>251</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6.96" customHeight="1">
      <c r="A106" s="35"/>
      <c r="B106" s="36"/>
      <c r="C106" s="37"/>
      <c r="D106" s="37"/>
      <c r="E106" s="37"/>
      <c r="F106" s="37"/>
      <c r="G106" s="37"/>
      <c r="H106" s="37"/>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16</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181" t="str">
        <f>E7</f>
        <v>Cyklická obnova trati v úseku Choceň (včetně) – Pardubice (mimo)</v>
      </c>
      <c r="F108" s="29"/>
      <c r="G108" s="29"/>
      <c r="H108" s="29"/>
      <c r="I108" s="37"/>
      <c r="J108" s="37"/>
      <c r="K108" s="37"/>
      <c r="L108" s="60"/>
      <c r="S108" s="35"/>
      <c r="T108" s="35"/>
      <c r="U108" s="35"/>
      <c r="V108" s="35"/>
      <c r="W108" s="35"/>
      <c r="X108" s="35"/>
      <c r="Y108" s="35"/>
      <c r="Z108" s="35"/>
      <c r="AA108" s="35"/>
      <c r="AB108" s="35"/>
      <c r="AC108" s="35"/>
      <c r="AD108" s="35"/>
      <c r="AE108" s="35"/>
    </row>
    <row r="109" s="1" customFormat="1" ht="12" customHeight="1">
      <c r="B109" s="18"/>
      <c r="C109" s="29" t="s">
        <v>240</v>
      </c>
      <c r="D109" s="19"/>
      <c r="E109" s="19"/>
      <c r="F109" s="19"/>
      <c r="G109" s="19"/>
      <c r="H109" s="19"/>
      <c r="I109" s="19"/>
      <c r="J109" s="19"/>
      <c r="K109" s="19"/>
      <c r="L109" s="17"/>
    </row>
    <row r="110" s="2" customFormat="1" ht="16.5" customHeight="1">
      <c r="A110" s="35"/>
      <c r="B110" s="36"/>
      <c r="C110" s="37"/>
      <c r="D110" s="37"/>
      <c r="E110" s="181" t="s">
        <v>2914</v>
      </c>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1615</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73" t="str">
        <f>E11</f>
        <v>01 - VRN</v>
      </c>
      <c r="F112" s="37"/>
      <c r="G112" s="37"/>
      <c r="H112" s="37"/>
      <c r="I112" s="37"/>
      <c r="J112" s="37"/>
      <c r="K112" s="37"/>
      <c r="L112" s="60"/>
      <c r="S112" s="35"/>
      <c r="T112" s="35"/>
      <c r="U112" s="35"/>
      <c r="V112" s="35"/>
      <c r="W112" s="35"/>
      <c r="X112" s="35"/>
      <c r="Y112" s="35"/>
      <c r="Z112" s="35"/>
      <c r="AA112" s="35"/>
      <c r="AB112" s="35"/>
      <c r="AC112" s="35"/>
      <c r="AD112" s="35"/>
      <c r="AE112" s="35"/>
    </row>
    <row r="113" s="2" customFormat="1" ht="6.96" customHeight="1">
      <c r="A113" s="35"/>
      <c r="B113" s="36"/>
      <c r="C113" s="37"/>
      <c r="D113" s="37"/>
      <c r="E113" s="37"/>
      <c r="F113" s="37"/>
      <c r="G113" s="37"/>
      <c r="H113" s="37"/>
      <c r="I113" s="37"/>
      <c r="J113" s="37"/>
      <c r="K113" s="37"/>
      <c r="L113" s="60"/>
      <c r="S113" s="35"/>
      <c r="T113" s="35"/>
      <c r="U113" s="35"/>
      <c r="V113" s="35"/>
      <c r="W113" s="35"/>
      <c r="X113" s="35"/>
      <c r="Y113" s="35"/>
      <c r="Z113" s="35"/>
      <c r="AA113" s="35"/>
      <c r="AB113" s="35"/>
      <c r="AC113" s="35"/>
      <c r="AD113" s="35"/>
      <c r="AE113" s="35"/>
    </row>
    <row r="114" s="2" customFormat="1" ht="12" customHeight="1">
      <c r="A114" s="35"/>
      <c r="B114" s="36"/>
      <c r="C114" s="29" t="s">
        <v>20</v>
      </c>
      <c r="D114" s="37"/>
      <c r="E114" s="37"/>
      <c r="F114" s="24" t="str">
        <f>F14</f>
        <v>TÚ Choceň - Pardubice</v>
      </c>
      <c r="G114" s="37"/>
      <c r="H114" s="37"/>
      <c r="I114" s="29" t="s">
        <v>22</v>
      </c>
      <c r="J114" s="76" t="str">
        <f>IF(J14="","",J14)</f>
        <v>9. 1. 2025</v>
      </c>
      <c r="K114" s="37"/>
      <c r="L114" s="60"/>
      <c r="S114" s="35"/>
      <c r="T114" s="35"/>
      <c r="U114" s="35"/>
      <c r="V114" s="35"/>
      <c r="W114" s="35"/>
      <c r="X114" s="35"/>
      <c r="Y114" s="35"/>
      <c r="Z114" s="35"/>
      <c r="AA114" s="35"/>
      <c r="AB114" s="35"/>
      <c r="AC114" s="35"/>
      <c r="AD114" s="35"/>
      <c r="AE114" s="35"/>
    </row>
    <row r="115" s="2" customFormat="1" ht="6.96" customHeight="1">
      <c r="A115" s="35"/>
      <c r="B115" s="36"/>
      <c r="C115" s="37"/>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5.15" customHeight="1">
      <c r="A116" s="35"/>
      <c r="B116" s="36"/>
      <c r="C116" s="29" t="s">
        <v>24</v>
      </c>
      <c r="D116" s="37"/>
      <c r="E116" s="37"/>
      <c r="F116" s="24" t="str">
        <f>E17</f>
        <v xml:space="preserve"> </v>
      </c>
      <c r="G116" s="37"/>
      <c r="H116" s="37"/>
      <c r="I116" s="29" t="s">
        <v>29</v>
      </c>
      <c r="J116" s="33" t="str">
        <f>E23</f>
        <v xml:space="preserve"> </v>
      </c>
      <c r="K116" s="37"/>
      <c r="L116" s="60"/>
      <c r="S116" s="35"/>
      <c r="T116" s="35"/>
      <c r="U116" s="35"/>
      <c r="V116" s="35"/>
      <c r="W116" s="35"/>
      <c r="X116" s="35"/>
      <c r="Y116" s="35"/>
      <c r="Z116" s="35"/>
      <c r="AA116" s="35"/>
      <c r="AB116" s="35"/>
      <c r="AC116" s="35"/>
      <c r="AD116" s="35"/>
      <c r="AE116" s="35"/>
    </row>
    <row r="117" s="2" customFormat="1" ht="15.15" customHeight="1">
      <c r="A117" s="35"/>
      <c r="B117" s="36"/>
      <c r="C117" s="29" t="s">
        <v>27</v>
      </c>
      <c r="D117" s="37"/>
      <c r="E117" s="37"/>
      <c r="F117" s="24" t="str">
        <f>IF(E20="","",E20)</f>
        <v>Vyplň údaj</v>
      </c>
      <c r="G117" s="37"/>
      <c r="H117" s="37"/>
      <c r="I117" s="29" t="s">
        <v>31</v>
      </c>
      <c r="J117" s="33" t="str">
        <f>E26</f>
        <v>Slezák Jiří</v>
      </c>
      <c r="K117" s="37"/>
      <c r="L117" s="60"/>
      <c r="S117" s="35"/>
      <c r="T117" s="35"/>
      <c r="U117" s="35"/>
      <c r="V117" s="35"/>
      <c r="W117" s="35"/>
      <c r="X117" s="35"/>
      <c r="Y117" s="35"/>
      <c r="Z117" s="35"/>
      <c r="AA117" s="35"/>
      <c r="AB117" s="35"/>
      <c r="AC117" s="35"/>
      <c r="AD117" s="35"/>
      <c r="AE117" s="35"/>
    </row>
    <row r="118" s="2" customFormat="1" ht="10.32"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11" customFormat="1" ht="29.28" customHeight="1">
      <c r="A119" s="197"/>
      <c r="B119" s="198"/>
      <c r="C119" s="199" t="s">
        <v>252</v>
      </c>
      <c r="D119" s="200" t="s">
        <v>58</v>
      </c>
      <c r="E119" s="200" t="s">
        <v>54</v>
      </c>
      <c r="F119" s="200" t="s">
        <v>55</v>
      </c>
      <c r="G119" s="200" t="s">
        <v>253</v>
      </c>
      <c r="H119" s="200" t="s">
        <v>254</v>
      </c>
      <c r="I119" s="200" t="s">
        <v>255</v>
      </c>
      <c r="J119" s="200" t="s">
        <v>244</v>
      </c>
      <c r="K119" s="201" t="s">
        <v>256</v>
      </c>
      <c r="L119" s="202"/>
      <c r="M119" s="97" t="s">
        <v>1</v>
      </c>
      <c r="N119" s="98" t="s">
        <v>37</v>
      </c>
      <c r="O119" s="98" t="s">
        <v>257</v>
      </c>
      <c r="P119" s="98" t="s">
        <v>258</v>
      </c>
      <c r="Q119" s="98" t="s">
        <v>259</v>
      </c>
      <c r="R119" s="98" t="s">
        <v>260</v>
      </c>
      <c r="S119" s="98" t="s">
        <v>261</v>
      </c>
      <c r="T119" s="99" t="s">
        <v>262</v>
      </c>
      <c r="U119" s="197"/>
      <c r="V119" s="197"/>
      <c r="W119" s="197"/>
      <c r="X119" s="197"/>
      <c r="Y119" s="197"/>
      <c r="Z119" s="197"/>
      <c r="AA119" s="197"/>
      <c r="AB119" s="197"/>
      <c r="AC119" s="197"/>
      <c r="AD119" s="197"/>
      <c r="AE119" s="197"/>
    </row>
    <row r="120" s="2" customFormat="1" ht="22.8" customHeight="1">
      <c r="A120" s="35"/>
      <c r="B120" s="36"/>
      <c r="C120" s="104" t="s">
        <v>263</v>
      </c>
      <c r="D120" s="37"/>
      <c r="E120" s="37"/>
      <c r="F120" s="37"/>
      <c r="G120" s="37"/>
      <c r="H120" s="37"/>
      <c r="I120" s="37"/>
      <c r="J120" s="203">
        <f>BK120</f>
        <v>0</v>
      </c>
      <c r="K120" s="37"/>
      <c r="L120" s="41"/>
      <c r="M120" s="100"/>
      <c r="N120" s="204"/>
      <c r="O120" s="101"/>
      <c r="P120" s="205">
        <f>SUM(P121:P125)</f>
        <v>0</v>
      </c>
      <c r="Q120" s="101"/>
      <c r="R120" s="205">
        <f>SUM(R121:R125)</f>
        <v>0</v>
      </c>
      <c r="S120" s="101"/>
      <c r="T120" s="206">
        <f>SUM(T121:T125)</f>
        <v>0</v>
      </c>
      <c r="U120" s="35"/>
      <c r="V120" s="35"/>
      <c r="W120" s="35"/>
      <c r="X120" s="35"/>
      <c r="Y120" s="35"/>
      <c r="Z120" s="35"/>
      <c r="AA120" s="35"/>
      <c r="AB120" s="35"/>
      <c r="AC120" s="35"/>
      <c r="AD120" s="35"/>
      <c r="AE120" s="35"/>
      <c r="AT120" s="14" t="s">
        <v>72</v>
      </c>
      <c r="AU120" s="14" t="s">
        <v>246</v>
      </c>
      <c r="BK120" s="207">
        <f>SUM(BK121:BK125)</f>
        <v>0</v>
      </c>
    </row>
    <row r="121" s="2" customFormat="1" ht="33" customHeight="1">
      <c r="A121" s="35"/>
      <c r="B121" s="36"/>
      <c r="C121" s="222" t="s">
        <v>81</v>
      </c>
      <c r="D121" s="222" t="s">
        <v>269</v>
      </c>
      <c r="E121" s="223" t="s">
        <v>2917</v>
      </c>
      <c r="F121" s="224" t="s">
        <v>2918</v>
      </c>
      <c r="G121" s="225" t="s">
        <v>1946</v>
      </c>
      <c r="H121" s="258"/>
      <c r="I121" s="227"/>
      <c r="J121" s="228">
        <f>ROUND(I121*H121,2)</f>
        <v>0</v>
      </c>
      <c r="K121" s="224" t="s">
        <v>273</v>
      </c>
      <c r="L121" s="41"/>
      <c r="M121" s="229" t="s">
        <v>1</v>
      </c>
      <c r="N121" s="230" t="s">
        <v>38</v>
      </c>
      <c r="O121" s="88"/>
      <c r="P121" s="231">
        <f>O121*H121</f>
        <v>0</v>
      </c>
      <c r="Q121" s="231">
        <v>0</v>
      </c>
      <c r="R121" s="231">
        <f>Q121*H121</f>
        <v>0</v>
      </c>
      <c r="S121" s="231">
        <v>0</v>
      </c>
      <c r="T121" s="232">
        <f>S121*H121</f>
        <v>0</v>
      </c>
      <c r="U121" s="35"/>
      <c r="V121" s="35"/>
      <c r="W121" s="35"/>
      <c r="X121" s="35"/>
      <c r="Y121" s="35"/>
      <c r="Z121" s="35"/>
      <c r="AA121" s="35"/>
      <c r="AB121" s="35"/>
      <c r="AC121" s="35"/>
      <c r="AD121" s="35"/>
      <c r="AE121" s="35"/>
      <c r="AR121" s="233" t="s">
        <v>2919</v>
      </c>
      <c r="AT121" s="233" t="s">
        <v>269</v>
      </c>
      <c r="AU121" s="233" t="s">
        <v>73</v>
      </c>
      <c r="AY121" s="14" t="s">
        <v>266</v>
      </c>
      <c r="BE121" s="234">
        <f>IF(N121="základní",J121,0)</f>
        <v>0</v>
      </c>
      <c r="BF121" s="234">
        <f>IF(N121="snížená",J121,0)</f>
        <v>0</v>
      </c>
      <c r="BG121" s="234">
        <f>IF(N121="zákl. přenesená",J121,0)</f>
        <v>0</v>
      </c>
      <c r="BH121" s="234">
        <f>IF(N121="sníž. přenesená",J121,0)</f>
        <v>0</v>
      </c>
      <c r="BI121" s="234">
        <f>IF(N121="nulová",J121,0)</f>
        <v>0</v>
      </c>
      <c r="BJ121" s="14" t="s">
        <v>81</v>
      </c>
      <c r="BK121" s="234">
        <f>ROUND(I121*H121,2)</f>
        <v>0</v>
      </c>
      <c r="BL121" s="14" t="s">
        <v>2919</v>
      </c>
      <c r="BM121" s="233" t="s">
        <v>2920</v>
      </c>
    </row>
    <row r="122" s="2" customFormat="1" ht="33" customHeight="1">
      <c r="A122" s="35"/>
      <c r="B122" s="36"/>
      <c r="C122" s="222" t="s">
        <v>137</v>
      </c>
      <c r="D122" s="222" t="s">
        <v>269</v>
      </c>
      <c r="E122" s="223" t="s">
        <v>2921</v>
      </c>
      <c r="F122" s="224" t="s">
        <v>2922</v>
      </c>
      <c r="G122" s="225" t="s">
        <v>1946</v>
      </c>
      <c r="H122" s="258"/>
      <c r="I122" s="227"/>
      <c r="J122" s="228">
        <f>ROUND(I122*H122,2)</f>
        <v>0</v>
      </c>
      <c r="K122" s="224" t="s">
        <v>273</v>
      </c>
      <c r="L122" s="41"/>
      <c r="M122" s="229" t="s">
        <v>1</v>
      </c>
      <c r="N122" s="230" t="s">
        <v>38</v>
      </c>
      <c r="O122" s="88"/>
      <c r="P122" s="231">
        <f>O122*H122</f>
        <v>0</v>
      </c>
      <c r="Q122" s="231">
        <v>0</v>
      </c>
      <c r="R122" s="231">
        <f>Q122*H122</f>
        <v>0</v>
      </c>
      <c r="S122" s="231">
        <v>0</v>
      </c>
      <c r="T122" s="232">
        <f>S122*H122</f>
        <v>0</v>
      </c>
      <c r="U122" s="35"/>
      <c r="V122" s="35"/>
      <c r="W122" s="35"/>
      <c r="X122" s="35"/>
      <c r="Y122" s="35"/>
      <c r="Z122" s="35"/>
      <c r="AA122" s="35"/>
      <c r="AB122" s="35"/>
      <c r="AC122" s="35"/>
      <c r="AD122" s="35"/>
      <c r="AE122" s="35"/>
      <c r="AR122" s="233" t="s">
        <v>2919</v>
      </c>
      <c r="AT122" s="233" t="s">
        <v>269</v>
      </c>
      <c r="AU122" s="233" t="s">
        <v>73</v>
      </c>
      <c r="AY122" s="14" t="s">
        <v>266</v>
      </c>
      <c r="BE122" s="234">
        <f>IF(N122="základní",J122,0)</f>
        <v>0</v>
      </c>
      <c r="BF122" s="234">
        <f>IF(N122="snížená",J122,0)</f>
        <v>0</v>
      </c>
      <c r="BG122" s="234">
        <f>IF(N122="zákl. přenesená",J122,0)</f>
        <v>0</v>
      </c>
      <c r="BH122" s="234">
        <f>IF(N122="sníž. přenesená",J122,0)</f>
        <v>0</v>
      </c>
      <c r="BI122" s="234">
        <f>IF(N122="nulová",J122,0)</f>
        <v>0</v>
      </c>
      <c r="BJ122" s="14" t="s">
        <v>81</v>
      </c>
      <c r="BK122" s="234">
        <f>ROUND(I122*H122,2)</f>
        <v>0</v>
      </c>
      <c r="BL122" s="14" t="s">
        <v>2919</v>
      </c>
      <c r="BM122" s="233" t="s">
        <v>2923</v>
      </c>
    </row>
    <row r="123" s="2" customFormat="1">
      <c r="A123" s="35"/>
      <c r="B123" s="36"/>
      <c r="C123" s="37"/>
      <c r="D123" s="235" t="s">
        <v>275</v>
      </c>
      <c r="E123" s="37"/>
      <c r="F123" s="236" t="s">
        <v>2924</v>
      </c>
      <c r="G123" s="37"/>
      <c r="H123" s="37"/>
      <c r="I123" s="237"/>
      <c r="J123" s="37"/>
      <c r="K123" s="37"/>
      <c r="L123" s="41"/>
      <c r="M123" s="238"/>
      <c r="N123" s="239"/>
      <c r="O123" s="88"/>
      <c r="P123" s="88"/>
      <c r="Q123" s="88"/>
      <c r="R123" s="88"/>
      <c r="S123" s="88"/>
      <c r="T123" s="89"/>
      <c r="U123" s="35"/>
      <c r="V123" s="35"/>
      <c r="W123" s="35"/>
      <c r="X123" s="35"/>
      <c r="Y123" s="35"/>
      <c r="Z123" s="35"/>
      <c r="AA123" s="35"/>
      <c r="AB123" s="35"/>
      <c r="AC123" s="35"/>
      <c r="AD123" s="35"/>
      <c r="AE123" s="35"/>
      <c r="AT123" s="14" t="s">
        <v>275</v>
      </c>
      <c r="AU123" s="14" t="s">
        <v>73</v>
      </c>
    </row>
    <row r="124" s="2" customFormat="1" ht="21.75" customHeight="1">
      <c r="A124" s="35"/>
      <c r="B124" s="36"/>
      <c r="C124" s="222" t="s">
        <v>274</v>
      </c>
      <c r="D124" s="222" t="s">
        <v>269</v>
      </c>
      <c r="E124" s="223" t="s">
        <v>2925</v>
      </c>
      <c r="F124" s="224" t="s">
        <v>2926</v>
      </c>
      <c r="G124" s="225" t="s">
        <v>1946</v>
      </c>
      <c r="H124" s="258"/>
      <c r="I124" s="227"/>
      <c r="J124" s="228">
        <f>ROUND(I124*H124,2)</f>
        <v>0</v>
      </c>
      <c r="K124" s="224" t="s">
        <v>273</v>
      </c>
      <c r="L124" s="41"/>
      <c r="M124" s="229" t="s">
        <v>1</v>
      </c>
      <c r="N124" s="230" t="s">
        <v>38</v>
      </c>
      <c r="O124" s="88"/>
      <c r="P124" s="231">
        <f>O124*H124</f>
        <v>0</v>
      </c>
      <c r="Q124" s="231">
        <v>0</v>
      </c>
      <c r="R124" s="231">
        <f>Q124*H124</f>
        <v>0</v>
      </c>
      <c r="S124" s="231">
        <v>0</v>
      </c>
      <c r="T124" s="232">
        <f>S124*H124</f>
        <v>0</v>
      </c>
      <c r="U124" s="35"/>
      <c r="V124" s="35"/>
      <c r="W124" s="35"/>
      <c r="X124" s="35"/>
      <c r="Y124" s="35"/>
      <c r="Z124" s="35"/>
      <c r="AA124" s="35"/>
      <c r="AB124" s="35"/>
      <c r="AC124" s="35"/>
      <c r="AD124" s="35"/>
      <c r="AE124" s="35"/>
      <c r="AR124" s="233" t="s">
        <v>2919</v>
      </c>
      <c r="AT124" s="233" t="s">
        <v>269</v>
      </c>
      <c r="AU124" s="233" t="s">
        <v>73</v>
      </c>
      <c r="AY124" s="14" t="s">
        <v>266</v>
      </c>
      <c r="BE124" s="234">
        <f>IF(N124="základní",J124,0)</f>
        <v>0</v>
      </c>
      <c r="BF124" s="234">
        <f>IF(N124="snížená",J124,0)</f>
        <v>0</v>
      </c>
      <c r="BG124" s="234">
        <f>IF(N124="zákl. přenesená",J124,0)</f>
        <v>0</v>
      </c>
      <c r="BH124" s="234">
        <f>IF(N124="sníž. přenesená",J124,0)</f>
        <v>0</v>
      </c>
      <c r="BI124" s="234">
        <f>IF(N124="nulová",J124,0)</f>
        <v>0</v>
      </c>
      <c r="BJ124" s="14" t="s">
        <v>81</v>
      </c>
      <c r="BK124" s="234">
        <f>ROUND(I124*H124,2)</f>
        <v>0</v>
      </c>
      <c r="BL124" s="14" t="s">
        <v>2919</v>
      </c>
      <c r="BM124" s="233" t="s">
        <v>2927</v>
      </c>
    </row>
    <row r="125" s="2" customFormat="1">
      <c r="A125" s="35"/>
      <c r="B125" s="36"/>
      <c r="C125" s="37"/>
      <c r="D125" s="235" t="s">
        <v>275</v>
      </c>
      <c r="E125" s="37"/>
      <c r="F125" s="236" t="s">
        <v>2928</v>
      </c>
      <c r="G125" s="37"/>
      <c r="H125" s="37"/>
      <c r="I125" s="237"/>
      <c r="J125" s="37"/>
      <c r="K125" s="37"/>
      <c r="L125" s="41"/>
      <c r="M125" s="254"/>
      <c r="N125" s="255"/>
      <c r="O125" s="256"/>
      <c r="P125" s="256"/>
      <c r="Q125" s="256"/>
      <c r="R125" s="256"/>
      <c r="S125" s="256"/>
      <c r="T125" s="257"/>
      <c r="U125" s="35"/>
      <c r="V125" s="35"/>
      <c r="W125" s="35"/>
      <c r="X125" s="35"/>
      <c r="Y125" s="35"/>
      <c r="Z125" s="35"/>
      <c r="AA125" s="35"/>
      <c r="AB125" s="35"/>
      <c r="AC125" s="35"/>
      <c r="AD125" s="35"/>
      <c r="AE125" s="35"/>
      <c r="AT125" s="14" t="s">
        <v>275</v>
      </c>
      <c r="AU125" s="14" t="s">
        <v>73</v>
      </c>
    </row>
    <row r="126" s="2" customFormat="1" ht="6.96" customHeight="1">
      <c r="A126" s="35"/>
      <c r="B126" s="63"/>
      <c r="C126" s="64"/>
      <c r="D126" s="64"/>
      <c r="E126" s="64"/>
      <c r="F126" s="64"/>
      <c r="G126" s="64"/>
      <c r="H126" s="64"/>
      <c r="I126" s="64"/>
      <c r="J126" s="64"/>
      <c r="K126" s="64"/>
      <c r="L126" s="41"/>
      <c r="M126" s="35"/>
      <c r="O126" s="35"/>
      <c r="P126" s="35"/>
      <c r="Q126" s="35"/>
      <c r="R126" s="35"/>
      <c r="S126" s="35"/>
      <c r="T126" s="35"/>
      <c r="U126" s="35"/>
      <c r="V126" s="35"/>
      <c r="W126" s="35"/>
      <c r="X126" s="35"/>
      <c r="Y126" s="35"/>
      <c r="Z126" s="35"/>
      <c r="AA126" s="35"/>
      <c r="AB126" s="35"/>
      <c r="AC126" s="35"/>
      <c r="AD126" s="35"/>
      <c r="AE126" s="35"/>
    </row>
  </sheetData>
  <sheetProtection sheet="1" autoFilter="0" formatColumns="0" formatRows="0" objects="1" scenarios="1" spinCount="100000" saltValue="JRrPhB8rEdDjINEWWmKTGsxLsuyqv10rkmRnqUuuTGR9v1uWlowNdX8EkTJLY+on6Ywbg5zItw5OJ41Qg9oppA==" hashValue="HJWrVD1JqA2+QYsYQ1qwxVcgKiFL/BTn5hde3b2E0hmuZmw9n760d4o7U/w4WyEXF/VDUAuv7eY0R6Wui7tFOw==" algorithmName="SHA-512" password="CC35"/>
  <autoFilter ref="C119:K125"/>
  <mergeCells count="12">
    <mergeCell ref="E7:H7"/>
    <mergeCell ref="E9:H9"/>
    <mergeCell ref="E11:H11"/>
    <mergeCell ref="E20:H20"/>
    <mergeCell ref="E29:H29"/>
    <mergeCell ref="E85:H85"/>
    <mergeCell ref="E87:H87"/>
    <mergeCell ref="E89:H89"/>
    <mergeCell ref="E108:H108"/>
    <mergeCell ref="E110:H110"/>
    <mergeCell ref="E112:H112"/>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92</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2" customFormat="1" ht="12" customHeight="1">
      <c r="A8" s="35"/>
      <c r="B8" s="41"/>
      <c r="C8" s="35"/>
      <c r="D8" s="148" t="s">
        <v>240</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0" t="s">
        <v>1133</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1" t="str">
        <f>'Rekapitulace stavby'!AN8</f>
        <v>9. 1. 2025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2"/>
      <c r="B27" s="153"/>
      <c r="C27" s="152"/>
      <c r="D27" s="152"/>
      <c r="E27" s="154" t="s">
        <v>1</v>
      </c>
      <c r="F27" s="154"/>
      <c r="G27" s="154"/>
      <c r="H27" s="154"/>
      <c r="I27" s="152"/>
      <c r="J27" s="152"/>
      <c r="K27" s="152"/>
      <c r="L27" s="155"/>
      <c r="S27" s="152"/>
      <c r="T27" s="152"/>
      <c r="U27" s="152"/>
      <c r="V27" s="152"/>
      <c r="W27" s="152"/>
      <c r="X27" s="152"/>
      <c r="Y27" s="152"/>
      <c r="Z27" s="152"/>
      <c r="AA27" s="152"/>
      <c r="AB27" s="152"/>
      <c r="AC27" s="152"/>
      <c r="AD27" s="152"/>
      <c r="AE27" s="152"/>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6"/>
      <c r="E29" s="156"/>
      <c r="F29" s="156"/>
      <c r="G29" s="156"/>
      <c r="H29" s="156"/>
      <c r="I29" s="156"/>
      <c r="J29" s="156"/>
      <c r="K29" s="156"/>
      <c r="L29" s="60"/>
      <c r="S29" s="35"/>
      <c r="T29" s="35"/>
      <c r="U29" s="35"/>
      <c r="V29" s="35"/>
      <c r="W29" s="35"/>
      <c r="X29" s="35"/>
      <c r="Y29" s="35"/>
      <c r="Z29" s="35"/>
      <c r="AA29" s="35"/>
      <c r="AB29" s="35"/>
      <c r="AC29" s="35"/>
      <c r="AD29" s="35"/>
      <c r="AE29" s="35"/>
    </row>
    <row r="30" s="2" customFormat="1" ht="25.44" customHeight="1">
      <c r="A30" s="35"/>
      <c r="B30" s="41"/>
      <c r="C30" s="35"/>
      <c r="D30" s="157" t="s">
        <v>33</v>
      </c>
      <c r="E30" s="35"/>
      <c r="F30" s="35"/>
      <c r="G30" s="35"/>
      <c r="H30" s="35"/>
      <c r="I30" s="35"/>
      <c r="J30" s="158">
        <f>ROUND(J121, 2)</f>
        <v>0</v>
      </c>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14.4" customHeight="1">
      <c r="A32" s="35"/>
      <c r="B32" s="41"/>
      <c r="C32" s="35"/>
      <c r="D32" s="35"/>
      <c r="E32" s="35"/>
      <c r="F32" s="159" t="s">
        <v>35</v>
      </c>
      <c r="G32" s="35"/>
      <c r="H32" s="35"/>
      <c r="I32" s="159" t="s">
        <v>34</v>
      </c>
      <c r="J32" s="159" t="s">
        <v>36</v>
      </c>
      <c r="K32" s="35"/>
      <c r="L32" s="60"/>
      <c r="S32" s="35"/>
      <c r="T32" s="35"/>
      <c r="U32" s="35"/>
      <c r="V32" s="35"/>
      <c r="W32" s="35"/>
      <c r="X32" s="35"/>
      <c r="Y32" s="35"/>
      <c r="Z32" s="35"/>
      <c r="AA32" s="35"/>
      <c r="AB32" s="35"/>
      <c r="AC32" s="35"/>
      <c r="AD32" s="35"/>
      <c r="AE32" s="35"/>
    </row>
    <row r="33" s="2" customFormat="1" ht="14.4" customHeight="1">
      <c r="A33" s="35"/>
      <c r="B33" s="41"/>
      <c r="C33" s="35"/>
      <c r="D33" s="160" t="s">
        <v>37</v>
      </c>
      <c r="E33" s="148" t="s">
        <v>38</v>
      </c>
      <c r="F33" s="161">
        <f>ROUND((SUM(BE121:BE478)),  2)</f>
        <v>0</v>
      </c>
      <c r="G33" s="35"/>
      <c r="H33" s="35"/>
      <c r="I33" s="162">
        <v>0.20999999999999999</v>
      </c>
      <c r="J33" s="161">
        <f>ROUND(((SUM(BE121:BE478))*I33),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ROUND((SUM(BF121:BF478)),  2)</f>
        <v>0</v>
      </c>
      <c r="G34" s="35"/>
      <c r="H34" s="35"/>
      <c r="I34" s="162">
        <v>0.12</v>
      </c>
      <c r="J34" s="161">
        <f>ROUND(((SUM(BF121:BF478))*I34),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ROUND((SUM(BG121:BG478)),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ROUND((SUM(BH121:BH478)),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ROUND((SUM(BI121:BI478)),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240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04 - Obnova železničního svršku Zámrsk - –Uhersko km 280,289 - 285,849</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9. 1. 2025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2" t="s">
        <v>243</v>
      </c>
      <c r="D94" s="183"/>
      <c r="E94" s="183"/>
      <c r="F94" s="183"/>
      <c r="G94" s="183"/>
      <c r="H94" s="183"/>
      <c r="I94" s="183"/>
      <c r="J94" s="184" t="s">
        <v>244</v>
      </c>
      <c r="K94" s="183"/>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5" t="s">
        <v>245</v>
      </c>
      <c r="D96" s="37"/>
      <c r="E96" s="37"/>
      <c r="F96" s="37"/>
      <c r="G96" s="37"/>
      <c r="H96" s="37"/>
      <c r="I96" s="37"/>
      <c r="J96" s="107">
        <f>J121</f>
        <v>0</v>
      </c>
      <c r="K96" s="37"/>
      <c r="L96" s="60"/>
      <c r="S96" s="35"/>
      <c r="T96" s="35"/>
      <c r="U96" s="35"/>
      <c r="V96" s="35"/>
      <c r="W96" s="35"/>
      <c r="X96" s="35"/>
      <c r="Y96" s="35"/>
      <c r="Z96" s="35"/>
      <c r="AA96" s="35"/>
      <c r="AB96" s="35"/>
      <c r="AC96" s="35"/>
      <c r="AD96" s="35"/>
      <c r="AE96" s="35"/>
      <c r="AU96" s="14" t="s">
        <v>246</v>
      </c>
    </row>
    <row r="97" s="9" customFormat="1" ht="24.96" customHeight="1">
      <c r="A97" s="9"/>
      <c r="B97" s="186"/>
      <c r="C97" s="187"/>
      <c r="D97" s="188" t="s">
        <v>247</v>
      </c>
      <c r="E97" s="189"/>
      <c r="F97" s="189"/>
      <c r="G97" s="189"/>
      <c r="H97" s="189"/>
      <c r="I97" s="189"/>
      <c r="J97" s="190">
        <f>J122</f>
        <v>0</v>
      </c>
      <c r="K97" s="187"/>
      <c r="L97" s="191"/>
      <c r="S97" s="9"/>
      <c r="T97" s="9"/>
      <c r="U97" s="9"/>
      <c r="V97" s="9"/>
      <c r="W97" s="9"/>
      <c r="X97" s="9"/>
      <c r="Y97" s="9"/>
      <c r="Z97" s="9"/>
      <c r="AA97" s="9"/>
      <c r="AB97" s="9"/>
      <c r="AC97" s="9"/>
      <c r="AD97" s="9"/>
      <c r="AE97" s="9"/>
    </row>
    <row r="98" s="9" customFormat="1" ht="24.96" customHeight="1">
      <c r="A98" s="9"/>
      <c r="B98" s="186"/>
      <c r="C98" s="187"/>
      <c r="D98" s="188" t="s">
        <v>248</v>
      </c>
      <c r="E98" s="189"/>
      <c r="F98" s="189"/>
      <c r="G98" s="189"/>
      <c r="H98" s="189"/>
      <c r="I98" s="189"/>
      <c r="J98" s="190">
        <f>J123</f>
        <v>0</v>
      </c>
      <c r="K98" s="187"/>
      <c r="L98" s="191"/>
      <c r="S98" s="9"/>
      <c r="T98" s="9"/>
      <c r="U98" s="9"/>
      <c r="V98" s="9"/>
      <c r="W98" s="9"/>
      <c r="X98" s="9"/>
      <c r="Y98" s="9"/>
      <c r="Z98" s="9"/>
      <c r="AA98" s="9"/>
      <c r="AB98" s="9"/>
      <c r="AC98" s="9"/>
      <c r="AD98" s="9"/>
      <c r="AE98" s="9"/>
    </row>
    <row r="99" s="9" customFormat="1" ht="24.96" customHeight="1">
      <c r="A99" s="9"/>
      <c r="B99" s="186"/>
      <c r="C99" s="187"/>
      <c r="D99" s="188" t="s">
        <v>1134</v>
      </c>
      <c r="E99" s="189"/>
      <c r="F99" s="189"/>
      <c r="G99" s="189"/>
      <c r="H99" s="189"/>
      <c r="I99" s="189"/>
      <c r="J99" s="190">
        <f>J286</f>
        <v>0</v>
      </c>
      <c r="K99" s="187"/>
      <c r="L99" s="191"/>
      <c r="S99" s="9"/>
      <c r="T99" s="9"/>
      <c r="U99" s="9"/>
      <c r="V99" s="9"/>
      <c r="W99" s="9"/>
      <c r="X99" s="9"/>
      <c r="Y99" s="9"/>
      <c r="Z99" s="9"/>
      <c r="AA99" s="9"/>
      <c r="AB99" s="9"/>
      <c r="AC99" s="9"/>
      <c r="AD99" s="9"/>
      <c r="AE99" s="9"/>
    </row>
    <row r="100" s="10" customFormat="1" ht="19.92" customHeight="1">
      <c r="A100" s="10"/>
      <c r="B100" s="192"/>
      <c r="C100" s="130"/>
      <c r="D100" s="193" t="s">
        <v>1135</v>
      </c>
      <c r="E100" s="194"/>
      <c r="F100" s="194"/>
      <c r="G100" s="194"/>
      <c r="H100" s="194"/>
      <c r="I100" s="194"/>
      <c r="J100" s="195">
        <f>J365</f>
        <v>0</v>
      </c>
      <c r="K100" s="130"/>
      <c r="L100" s="196"/>
      <c r="S100" s="10"/>
      <c r="T100" s="10"/>
      <c r="U100" s="10"/>
      <c r="V100" s="10"/>
      <c r="W100" s="10"/>
      <c r="X100" s="10"/>
      <c r="Y100" s="10"/>
      <c r="Z100" s="10"/>
      <c r="AA100" s="10"/>
      <c r="AB100" s="10"/>
      <c r="AC100" s="10"/>
      <c r="AD100" s="10"/>
      <c r="AE100" s="10"/>
    </row>
    <row r="101" s="10" customFormat="1" ht="14.88" customHeight="1">
      <c r="A101" s="10"/>
      <c r="B101" s="192"/>
      <c r="C101" s="130"/>
      <c r="D101" s="193" t="s">
        <v>1136</v>
      </c>
      <c r="E101" s="194"/>
      <c r="F101" s="194"/>
      <c r="G101" s="194"/>
      <c r="H101" s="194"/>
      <c r="I101" s="194"/>
      <c r="J101" s="195">
        <f>J444</f>
        <v>0</v>
      </c>
      <c r="K101" s="130"/>
      <c r="L101" s="196"/>
      <c r="S101" s="10"/>
      <c r="T101" s="10"/>
      <c r="U101" s="10"/>
      <c r="V101" s="10"/>
      <c r="W101" s="10"/>
      <c r="X101" s="10"/>
      <c r="Y101" s="10"/>
      <c r="Z101" s="10"/>
      <c r="AA101" s="10"/>
      <c r="AB101" s="10"/>
      <c r="AC101" s="10"/>
      <c r="AD101" s="10"/>
      <c r="AE101" s="10"/>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251</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Choceň (včetně) – Pardubice (mimo)</v>
      </c>
      <c r="F111" s="29"/>
      <c r="G111" s="29"/>
      <c r="H111" s="29"/>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240</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30" customHeight="1">
      <c r="A113" s="35"/>
      <c r="B113" s="36"/>
      <c r="C113" s="37"/>
      <c r="D113" s="37"/>
      <c r="E113" s="73" t="str">
        <f>E9</f>
        <v>SO 04 - Obnova železničního svršku Zámrsk - –Uhersko km 280,289 - 285,849</v>
      </c>
      <c r="F113" s="37"/>
      <c r="G113" s="37"/>
      <c r="H113" s="37"/>
      <c r="I113" s="37"/>
      <c r="J113" s="37"/>
      <c r="K113" s="37"/>
      <c r="L113" s="60"/>
      <c r="S113" s="35"/>
      <c r="T113" s="35"/>
      <c r="U113" s="35"/>
      <c r="V113" s="35"/>
      <c r="W113" s="35"/>
      <c r="X113" s="35"/>
      <c r="Y113" s="35"/>
      <c r="Z113" s="35"/>
      <c r="AA113" s="35"/>
      <c r="AB113" s="35"/>
      <c r="AC113" s="35"/>
      <c r="AD113" s="35"/>
      <c r="AE113" s="35"/>
    </row>
    <row r="114" s="2" customFormat="1" ht="6.96"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20</v>
      </c>
      <c r="D115" s="37"/>
      <c r="E115" s="37"/>
      <c r="F115" s="24" t="str">
        <f>F12</f>
        <v xml:space="preserve"> </v>
      </c>
      <c r="G115" s="37"/>
      <c r="H115" s="37"/>
      <c r="I115" s="29" t="s">
        <v>22</v>
      </c>
      <c r="J115" s="76" t="str">
        <f>IF(J12="","",J12)</f>
        <v>9. 1. 2025</v>
      </c>
      <c r="K115" s="37"/>
      <c r="L115" s="60"/>
      <c r="S115" s="35"/>
      <c r="T115" s="35"/>
      <c r="U115" s="35"/>
      <c r="V115" s="35"/>
      <c r="W115" s="35"/>
      <c r="X115" s="35"/>
      <c r="Y115" s="35"/>
      <c r="Z115" s="35"/>
      <c r="AA115" s="35"/>
      <c r="AB115" s="35"/>
      <c r="AC115" s="35"/>
      <c r="AD115" s="35"/>
      <c r="AE115" s="35"/>
    </row>
    <row r="116" s="2" customFormat="1" ht="6.96" customHeight="1">
      <c r="A116" s="35"/>
      <c r="B116" s="36"/>
      <c r="C116" s="37"/>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5.15" customHeight="1">
      <c r="A117" s="35"/>
      <c r="B117" s="36"/>
      <c r="C117" s="29" t="s">
        <v>24</v>
      </c>
      <c r="D117" s="37"/>
      <c r="E117" s="37"/>
      <c r="F117" s="24" t="str">
        <f>E15</f>
        <v xml:space="preserve"> </v>
      </c>
      <c r="G117" s="37"/>
      <c r="H117" s="37"/>
      <c r="I117" s="29" t="s">
        <v>29</v>
      </c>
      <c r="J117" s="33" t="str">
        <f>E21</f>
        <v xml:space="preserve"> </v>
      </c>
      <c r="K117" s="37"/>
      <c r="L117" s="60"/>
      <c r="S117" s="35"/>
      <c r="T117" s="35"/>
      <c r="U117" s="35"/>
      <c r="V117" s="35"/>
      <c r="W117" s="35"/>
      <c r="X117" s="35"/>
      <c r="Y117" s="35"/>
      <c r="Z117" s="35"/>
      <c r="AA117" s="35"/>
      <c r="AB117" s="35"/>
      <c r="AC117" s="35"/>
      <c r="AD117" s="35"/>
      <c r="AE117" s="35"/>
    </row>
    <row r="118" s="2" customFormat="1" ht="15.15" customHeight="1">
      <c r="A118" s="35"/>
      <c r="B118" s="36"/>
      <c r="C118" s="29" t="s">
        <v>27</v>
      </c>
      <c r="D118" s="37"/>
      <c r="E118" s="37"/>
      <c r="F118" s="24" t="str">
        <f>IF(E18="","",E18)</f>
        <v>Vyplň údaj</v>
      </c>
      <c r="G118" s="37"/>
      <c r="H118" s="37"/>
      <c r="I118" s="29" t="s">
        <v>31</v>
      </c>
      <c r="J118" s="33" t="str">
        <f>E24</f>
        <v xml:space="preserve"> </v>
      </c>
      <c r="K118" s="37"/>
      <c r="L118" s="60"/>
      <c r="S118" s="35"/>
      <c r="T118" s="35"/>
      <c r="U118" s="35"/>
      <c r="V118" s="35"/>
      <c r="W118" s="35"/>
      <c r="X118" s="35"/>
      <c r="Y118" s="35"/>
      <c r="Z118" s="35"/>
      <c r="AA118" s="35"/>
      <c r="AB118" s="35"/>
      <c r="AC118" s="35"/>
      <c r="AD118" s="35"/>
      <c r="AE118" s="35"/>
    </row>
    <row r="119" s="2" customFormat="1" ht="10.32"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11" customFormat="1" ht="29.28" customHeight="1">
      <c r="A120" s="197"/>
      <c r="B120" s="198"/>
      <c r="C120" s="199" t="s">
        <v>252</v>
      </c>
      <c r="D120" s="200" t="s">
        <v>58</v>
      </c>
      <c r="E120" s="200" t="s">
        <v>54</v>
      </c>
      <c r="F120" s="200" t="s">
        <v>55</v>
      </c>
      <c r="G120" s="200" t="s">
        <v>253</v>
      </c>
      <c r="H120" s="200" t="s">
        <v>254</v>
      </c>
      <c r="I120" s="200" t="s">
        <v>255</v>
      </c>
      <c r="J120" s="200" t="s">
        <v>244</v>
      </c>
      <c r="K120" s="201" t="s">
        <v>256</v>
      </c>
      <c r="L120" s="202"/>
      <c r="M120" s="97" t="s">
        <v>1</v>
      </c>
      <c r="N120" s="98" t="s">
        <v>37</v>
      </c>
      <c r="O120" s="98" t="s">
        <v>257</v>
      </c>
      <c r="P120" s="98" t="s">
        <v>258</v>
      </c>
      <c r="Q120" s="98" t="s">
        <v>259</v>
      </c>
      <c r="R120" s="98" t="s">
        <v>260</v>
      </c>
      <c r="S120" s="98" t="s">
        <v>261</v>
      </c>
      <c r="T120" s="99" t="s">
        <v>262</v>
      </c>
      <c r="U120" s="197"/>
      <c r="V120" s="197"/>
      <c r="W120" s="197"/>
      <c r="X120" s="197"/>
      <c r="Y120" s="197"/>
      <c r="Z120" s="197"/>
      <c r="AA120" s="197"/>
      <c r="AB120" s="197"/>
      <c r="AC120" s="197"/>
      <c r="AD120" s="197"/>
      <c r="AE120" s="197"/>
    </row>
    <row r="121" s="2" customFormat="1" ht="22.8" customHeight="1">
      <c r="A121" s="35"/>
      <c r="B121" s="36"/>
      <c r="C121" s="104" t="s">
        <v>263</v>
      </c>
      <c r="D121" s="37"/>
      <c r="E121" s="37"/>
      <c r="F121" s="37"/>
      <c r="G121" s="37"/>
      <c r="H121" s="37"/>
      <c r="I121" s="37"/>
      <c r="J121" s="203">
        <f>BK121</f>
        <v>0</v>
      </c>
      <c r="K121" s="37"/>
      <c r="L121" s="41"/>
      <c r="M121" s="100"/>
      <c r="N121" s="204"/>
      <c r="O121" s="101"/>
      <c r="P121" s="205">
        <f>P122+P123+P286</f>
        <v>0</v>
      </c>
      <c r="Q121" s="101"/>
      <c r="R121" s="205">
        <f>R122+R123+R286</f>
        <v>9029.8196000000007</v>
      </c>
      <c r="S121" s="101"/>
      <c r="T121" s="206">
        <f>T122+T123+T286</f>
        <v>0</v>
      </c>
      <c r="U121" s="35"/>
      <c r="V121" s="35"/>
      <c r="W121" s="35"/>
      <c r="X121" s="35"/>
      <c r="Y121" s="35"/>
      <c r="Z121" s="35"/>
      <c r="AA121" s="35"/>
      <c r="AB121" s="35"/>
      <c r="AC121" s="35"/>
      <c r="AD121" s="35"/>
      <c r="AE121" s="35"/>
      <c r="AT121" s="14" t="s">
        <v>72</v>
      </c>
      <c r="AU121" s="14" t="s">
        <v>246</v>
      </c>
      <c r="BK121" s="207">
        <f>BK122+BK123+BK286</f>
        <v>0</v>
      </c>
    </row>
    <row r="122" s="12" customFormat="1" ht="25.92" customHeight="1">
      <c r="A122" s="12"/>
      <c r="B122" s="208"/>
      <c r="C122" s="209"/>
      <c r="D122" s="210" t="s">
        <v>72</v>
      </c>
      <c r="E122" s="211" t="s">
        <v>264</v>
      </c>
      <c r="F122" s="211" t="s">
        <v>265</v>
      </c>
      <c r="G122" s="209"/>
      <c r="H122" s="209"/>
      <c r="I122" s="212"/>
      <c r="J122" s="213">
        <f>BK122</f>
        <v>0</v>
      </c>
      <c r="K122" s="209"/>
      <c r="L122" s="214"/>
      <c r="M122" s="215"/>
      <c r="N122" s="216"/>
      <c r="O122" s="216"/>
      <c r="P122" s="217">
        <v>0</v>
      </c>
      <c r="Q122" s="216"/>
      <c r="R122" s="217">
        <v>0</v>
      </c>
      <c r="S122" s="216"/>
      <c r="T122" s="218">
        <v>0</v>
      </c>
      <c r="U122" s="12"/>
      <c r="V122" s="12"/>
      <c r="W122" s="12"/>
      <c r="X122" s="12"/>
      <c r="Y122" s="12"/>
      <c r="Z122" s="12"/>
      <c r="AA122" s="12"/>
      <c r="AB122" s="12"/>
      <c r="AC122" s="12"/>
      <c r="AD122" s="12"/>
      <c r="AE122" s="12"/>
      <c r="AR122" s="219" t="s">
        <v>81</v>
      </c>
      <c r="AT122" s="220" t="s">
        <v>72</v>
      </c>
      <c r="AU122" s="220" t="s">
        <v>73</v>
      </c>
      <c r="AY122" s="219" t="s">
        <v>266</v>
      </c>
      <c r="BK122" s="221">
        <v>0</v>
      </c>
    </row>
    <row r="123" s="12" customFormat="1" ht="25.92" customHeight="1">
      <c r="A123" s="12"/>
      <c r="B123" s="208"/>
      <c r="C123" s="209"/>
      <c r="D123" s="210" t="s">
        <v>72</v>
      </c>
      <c r="E123" s="211" t="s">
        <v>267</v>
      </c>
      <c r="F123" s="211" t="s">
        <v>268</v>
      </c>
      <c r="G123" s="209"/>
      <c r="H123" s="209"/>
      <c r="I123" s="212"/>
      <c r="J123" s="213">
        <f>BK123</f>
        <v>0</v>
      </c>
      <c r="K123" s="209"/>
      <c r="L123" s="214"/>
      <c r="M123" s="215"/>
      <c r="N123" s="216"/>
      <c r="O123" s="216"/>
      <c r="P123" s="217">
        <f>SUM(P124:P285)</f>
        <v>0</v>
      </c>
      <c r="Q123" s="216"/>
      <c r="R123" s="217">
        <f>SUM(R124:R285)</f>
        <v>8629.3894</v>
      </c>
      <c r="S123" s="216"/>
      <c r="T123" s="218">
        <f>SUM(T124:T285)</f>
        <v>0</v>
      </c>
      <c r="U123" s="12"/>
      <c r="V123" s="12"/>
      <c r="W123" s="12"/>
      <c r="X123" s="12"/>
      <c r="Y123" s="12"/>
      <c r="Z123" s="12"/>
      <c r="AA123" s="12"/>
      <c r="AB123" s="12"/>
      <c r="AC123" s="12"/>
      <c r="AD123" s="12"/>
      <c r="AE123" s="12"/>
      <c r="AR123" s="219" t="s">
        <v>81</v>
      </c>
      <c r="AT123" s="220" t="s">
        <v>72</v>
      </c>
      <c r="AU123" s="220" t="s">
        <v>73</v>
      </c>
      <c r="AY123" s="219" t="s">
        <v>266</v>
      </c>
      <c r="BK123" s="221">
        <f>SUM(BK124:BK285)</f>
        <v>0</v>
      </c>
    </row>
    <row r="124" s="2" customFormat="1" ht="49.05" customHeight="1">
      <c r="A124" s="35"/>
      <c r="B124" s="36"/>
      <c r="C124" s="222" t="s">
        <v>81</v>
      </c>
      <c r="D124" s="222" t="s">
        <v>269</v>
      </c>
      <c r="E124" s="223" t="s">
        <v>270</v>
      </c>
      <c r="F124" s="224" t="s">
        <v>271</v>
      </c>
      <c r="G124" s="225" t="s">
        <v>272</v>
      </c>
      <c r="H124" s="226">
        <v>94</v>
      </c>
      <c r="I124" s="227"/>
      <c r="J124" s="228">
        <f>ROUND(I124*H124,2)</f>
        <v>0</v>
      </c>
      <c r="K124" s="224" t="s">
        <v>273</v>
      </c>
      <c r="L124" s="41"/>
      <c r="M124" s="229" t="s">
        <v>1</v>
      </c>
      <c r="N124" s="230" t="s">
        <v>38</v>
      </c>
      <c r="O124" s="88"/>
      <c r="P124" s="231">
        <f>O124*H124</f>
        <v>0</v>
      </c>
      <c r="Q124" s="231">
        <v>0</v>
      </c>
      <c r="R124" s="231">
        <f>Q124*H124</f>
        <v>0</v>
      </c>
      <c r="S124" s="231">
        <v>0</v>
      </c>
      <c r="T124" s="232">
        <f>S124*H124</f>
        <v>0</v>
      </c>
      <c r="U124" s="35"/>
      <c r="V124" s="35"/>
      <c r="W124" s="35"/>
      <c r="X124" s="35"/>
      <c r="Y124" s="35"/>
      <c r="Z124" s="35"/>
      <c r="AA124" s="35"/>
      <c r="AB124" s="35"/>
      <c r="AC124" s="35"/>
      <c r="AD124" s="35"/>
      <c r="AE124" s="35"/>
      <c r="AR124" s="233" t="s">
        <v>274</v>
      </c>
      <c r="AT124" s="233" t="s">
        <v>269</v>
      </c>
      <c r="AU124" s="233" t="s">
        <v>81</v>
      </c>
      <c r="AY124" s="14" t="s">
        <v>266</v>
      </c>
      <c r="BE124" s="234">
        <f>IF(N124="základní",J124,0)</f>
        <v>0</v>
      </c>
      <c r="BF124" s="234">
        <f>IF(N124="snížená",J124,0)</f>
        <v>0</v>
      </c>
      <c r="BG124" s="234">
        <f>IF(N124="zákl. přenesená",J124,0)</f>
        <v>0</v>
      </c>
      <c r="BH124" s="234">
        <f>IF(N124="sníž. přenesená",J124,0)</f>
        <v>0</v>
      </c>
      <c r="BI124" s="234">
        <f>IF(N124="nulová",J124,0)</f>
        <v>0</v>
      </c>
      <c r="BJ124" s="14" t="s">
        <v>81</v>
      </c>
      <c r="BK124" s="234">
        <f>ROUND(I124*H124,2)</f>
        <v>0</v>
      </c>
      <c r="BL124" s="14" t="s">
        <v>274</v>
      </c>
      <c r="BM124" s="233" t="s">
        <v>83</v>
      </c>
    </row>
    <row r="125" s="2" customFormat="1">
      <c r="A125" s="35"/>
      <c r="B125" s="36"/>
      <c r="C125" s="37"/>
      <c r="D125" s="235" t="s">
        <v>275</v>
      </c>
      <c r="E125" s="37"/>
      <c r="F125" s="236" t="s">
        <v>1137</v>
      </c>
      <c r="G125" s="37"/>
      <c r="H125" s="37"/>
      <c r="I125" s="237"/>
      <c r="J125" s="37"/>
      <c r="K125" s="37"/>
      <c r="L125" s="41"/>
      <c r="M125" s="238"/>
      <c r="N125" s="239"/>
      <c r="O125" s="88"/>
      <c r="P125" s="88"/>
      <c r="Q125" s="88"/>
      <c r="R125" s="88"/>
      <c r="S125" s="88"/>
      <c r="T125" s="89"/>
      <c r="U125" s="35"/>
      <c r="V125" s="35"/>
      <c r="W125" s="35"/>
      <c r="X125" s="35"/>
      <c r="Y125" s="35"/>
      <c r="Z125" s="35"/>
      <c r="AA125" s="35"/>
      <c r="AB125" s="35"/>
      <c r="AC125" s="35"/>
      <c r="AD125" s="35"/>
      <c r="AE125" s="35"/>
      <c r="AT125" s="14" t="s">
        <v>275</v>
      </c>
      <c r="AU125" s="14" t="s">
        <v>81</v>
      </c>
    </row>
    <row r="126" s="2" customFormat="1" ht="90" customHeight="1">
      <c r="A126" s="35"/>
      <c r="B126" s="36"/>
      <c r="C126" s="222" t="s">
        <v>83</v>
      </c>
      <c r="D126" s="222" t="s">
        <v>269</v>
      </c>
      <c r="E126" s="223" t="s">
        <v>287</v>
      </c>
      <c r="F126" s="224" t="s">
        <v>288</v>
      </c>
      <c r="G126" s="225" t="s">
        <v>289</v>
      </c>
      <c r="H126" s="226">
        <v>0.20000000000000001</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274</v>
      </c>
      <c r="AT126" s="233" t="s">
        <v>269</v>
      </c>
      <c r="AU126" s="233" t="s">
        <v>81</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274</v>
      </c>
      <c r="BM126" s="233" t="s">
        <v>274</v>
      </c>
    </row>
    <row r="127" s="2" customFormat="1">
      <c r="A127" s="35"/>
      <c r="B127" s="36"/>
      <c r="C127" s="37"/>
      <c r="D127" s="235" t="s">
        <v>275</v>
      </c>
      <c r="E127" s="37"/>
      <c r="F127" s="236" t="s">
        <v>1138</v>
      </c>
      <c r="G127" s="37"/>
      <c r="H127" s="37"/>
      <c r="I127" s="237"/>
      <c r="J127" s="37"/>
      <c r="K127" s="37"/>
      <c r="L127" s="41"/>
      <c r="M127" s="238"/>
      <c r="N127" s="239"/>
      <c r="O127" s="88"/>
      <c r="P127" s="88"/>
      <c r="Q127" s="88"/>
      <c r="R127" s="88"/>
      <c r="S127" s="88"/>
      <c r="T127" s="89"/>
      <c r="U127" s="35"/>
      <c r="V127" s="35"/>
      <c r="W127" s="35"/>
      <c r="X127" s="35"/>
      <c r="Y127" s="35"/>
      <c r="Z127" s="35"/>
      <c r="AA127" s="35"/>
      <c r="AB127" s="35"/>
      <c r="AC127" s="35"/>
      <c r="AD127" s="35"/>
      <c r="AE127" s="35"/>
      <c r="AT127" s="14" t="s">
        <v>275</v>
      </c>
      <c r="AU127" s="14" t="s">
        <v>81</v>
      </c>
    </row>
    <row r="128" s="2" customFormat="1" ht="234.75" customHeight="1">
      <c r="A128" s="35"/>
      <c r="B128" s="36"/>
      <c r="C128" s="222" t="s">
        <v>137</v>
      </c>
      <c r="D128" s="222" t="s">
        <v>269</v>
      </c>
      <c r="E128" s="223" t="s">
        <v>292</v>
      </c>
      <c r="F128" s="224" t="s">
        <v>293</v>
      </c>
      <c r="G128" s="225" t="s">
        <v>289</v>
      </c>
      <c r="H128" s="226">
        <v>0.20000000000000001</v>
      </c>
      <c r="I128" s="227"/>
      <c r="J128" s="228">
        <f>ROUND(I128*H128,2)</f>
        <v>0</v>
      </c>
      <c r="K128" s="224" t="s">
        <v>273</v>
      </c>
      <c r="L128" s="41"/>
      <c r="M128" s="229" t="s">
        <v>1</v>
      </c>
      <c r="N128" s="230"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274</v>
      </c>
      <c r="AT128" s="233" t="s">
        <v>269</v>
      </c>
      <c r="AU128" s="233" t="s">
        <v>81</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274</v>
      </c>
      <c r="BM128" s="233" t="s">
        <v>283</v>
      </c>
    </row>
    <row r="129" s="2" customFormat="1">
      <c r="A129" s="35"/>
      <c r="B129" s="36"/>
      <c r="C129" s="37"/>
      <c r="D129" s="235" t="s">
        <v>275</v>
      </c>
      <c r="E129" s="37"/>
      <c r="F129" s="236" t="s">
        <v>1138</v>
      </c>
      <c r="G129" s="37"/>
      <c r="H129" s="37"/>
      <c r="I129" s="237"/>
      <c r="J129" s="37"/>
      <c r="K129" s="37"/>
      <c r="L129" s="41"/>
      <c r="M129" s="238"/>
      <c r="N129" s="239"/>
      <c r="O129" s="88"/>
      <c r="P129" s="88"/>
      <c r="Q129" s="88"/>
      <c r="R129" s="88"/>
      <c r="S129" s="88"/>
      <c r="T129" s="89"/>
      <c r="U129" s="35"/>
      <c r="V129" s="35"/>
      <c r="W129" s="35"/>
      <c r="X129" s="35"/>
      <c r="Y129" s="35"/>
      <c r="Z129" s="35"/>
      <c r="AA129" s="35"/>
      <c r="AB129" s="35"/>
      <c r="AC129" s="35"/>
      <c r="AD129" s="35"/>
      <c r="AE129" s="35"/>
      <c r="AT129" s="14" t="s">
        <v>275</v>
      </c>
      <c r="AU129" s="14" t="s">
        <v>81</v>
      </c>
    </row>
    <row r="130" s="2" customFormat="1" ht="234.75" customHeight="1">
      <c r="A130" s="35"/>
      <c r="B130" s="36"/>
      <c r="C130" s="222" t="s">
        <v>274</v>
      </c>
      <c r="D130" s="222" t="s">
        <v>269</v>
      </c>
      <c r="E130" s="223" t="s">
        <v>910</v>
      </c>
      <c r="F130" s="224" t="s">
        <v>911</v>
      </c>
      <c r="G130" s="225" t="s">
        <v>289</v>
      </c>
      <c r="H130" s="226">
        <v>3.7000000000000002</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274</v>
      </c>
      <c r="AT130" s="233" t="s">
        <v>269</v>
      </c>
      <c r="AU130" s="233" t="s">
        <v>81</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274</v>
      </c>
      <c r="BM130" s="233" t="s">
        <v>286</v>
      </c>
    </row>
    <row r="131" s="2" customFormat="1">
      <c r="A131" s="35"/>
      <c r="B131" s="36"/>
      <c r="C131" s="37"/>
      <c r="D131" s="235" t="s">
        <v>275</v>
      </c>
      <c r="E131" s="37"/>
      <c r="F131" s="236" t="s">
        <v>1139</v>
      </c>
      <c r="G131" s="37"/>
      <c r="H131" s="37"/>
      <c r="I131" s="237"/>
      <c r="J131" s="37"/>
      <c r="K131" s="37"/>
      <c r="L131" s="41"/>
      <c r="M131" s="238"/>
      <c r="N131" s="239"/>
      <c r="O131" s="88"/>
      <c r="P131" s="88"/>
      <c r="Q131" s="88"/>
      <c r="R131" s="88"/>
      <c r="S131" s="88"/>
      <c r="T131" s="89"/>
      <c r="U131" s="35"/>
      <c r="V131" s="35"/>
      <c r="W131" s="35"/>
      <c r="X131" s="35"/>
      <c r="Y131" s="35"/>
      <c r="Z131" s="35"/>
      <c r="AA131" s="35"/>
      <c r="AB131" s="35"/>
      <c r="AC131" s="35"/>
      <c r="AD131" s="35"/>
      <c r="AE131" s="35"/>
      <c r="AT131" s="14" t="s">
        <v>275</v>
      </c>
      <c r="AU131" s="14" t="s">
        <v>81</v>
      </c>
    </row>
    <row r="132" s="2" customFormat="1" ht="76.35" customHeight="1">
      <c r="A132" s="35"/>
      <c r="B132" s="36"/>
      <c r="C132" s="222" t="s">
        <v>267</v>
      </c>
      <c r="D132" s="222" t="s">
        <v>269</v>
      </c>
      <c r="E132" s="223" t="s">
        <v>913</v>
      </c>
      <c r="F132" s="224" t="s">
        <v>914</v>
      </c>
      <c r="G132" s="225" t="s">
        <v>296</v>
      </c>
      <c r="H132" s="226">
        <v>2175.5999999999999</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274</v>
      </c>
      <c r="AT132" s="233" t="s">
        <v>269</v>
      </c>
      <c r="AU132" s="233" t="s">
        <v>81</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274</v>
      </c>
      <c r="BM132" s="233" t="s">
        <v>290</v>
      </c>
    </row>
    <row r="133" s="2" customFormat="1">
      <c r="A133" s="35"/>
      <c r="B133" s="36"/>
      <c r="C133" s="37"/>
      <c r="D133" s="235" t="s">
        <v>275</v>
      </c>
      <c r="E133" s="37"/>
      <c r="F133" s="236" t="s">
        <v>1140</v>
      </c>
      <c r="G133" s="37"/>
      <c r="H133" s="37"/>
      <c r="I133" s="237"/>
      <c r="J133" s="37"/>
      <c r="K133" s="37"/>
      <c r="L133" s="41"/>
      <c r="M133" s="238"/>
      <c r="N133" s="239"/>
      <c r="O133" s="88"/>
      <c r="P133" s="88"/>
      <c r="Q133" s="88"/>
      <c r="R133" s="88"/>
      <c r="S133" s="88"/>
      <c r="T133" s="89"/>
      <c r="U133" s="35"/>
      <c r="V133" s="35"/>
      <c r="W133" s="35"/>
      <c r="X133" s="35"/>
      <c r="Y133" s="35"/>
      <c r="Z133" s="35"/>
      <c r="AA133" s="35"/>
      <c r="AB133" s="35"/>
      <c r="AC133" s="35"/>
      <c r="AD133" s="35"/>
      <c r="AE133" s="35"/>
      <c r="AT133" s="14" t="s">
        <v>275</v>
      </c>
      <c r="AU133" s="14" t="s">
        <v>81</v>
      </c>
    </row>
    <row r="134" s="2" customFormat="1" ht="101.25" customHeight="1">
      <c r="A134" s="35"/>
      <c r="B134" s="36"/>
      <c r="C134" s="222" t="s">
        <v>283</v>
      </c>
      <c r="D134" s="222" t="s">
        <v>269</v>
      </c>
      <c r="E134" s="223" t="s">
        <v>300</v>
      </c>
      <c r="F134" s="224" t="s">
        <v>301</v>
      </c>
      <c r="G134" s="225" t="s">
        <v>302</v>
      </c>
      <c r="H134" s="226">
        <v>2470.3200000000002</v>
      </c>
      <c r="I134" s="227"/>
      <c r="J134" s="228">
        <f>ROUND(I134*H134,2)</f>
        <v>0</v>
      </c>
      <c r="K134" s="224" t="s">
        <v>273</v>
      </c>
      <c r="L134" s="41"/>
      <c r="M134" s="229" t="s">
        <v>1</v>
      </c>
      <c r="N134" s="230"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274</v>
      </c>
      <c r="AT134" s="233" t="s">
        <v>269</v>
      </c>
      <c r="AU134" s="233" t="s">
        <v>81</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274</v>
      </c>
      <c r="BM134" s="233" t="s">
        <v>8</v>
      </c>
    </row>
    <row r="135" s="2" customFormat="1">
      <c r="A135" s="35"/>
      <c r="B135" s="36"/>
      <c r="C135" s="37"/>
      <c r="D135" s="235" t="s">
        <v>275</v>
      </c>
      <c r="E135" s="37"/>
      <c r="F135" s="236" t="s">
        <v>1141</v>
      </c>
      <c r="G135" s="37"/>
      <c r="H135" s="37"/>
      <c r="I135" s="237"/>
      <c r="J135" s="37"/>
      <c r="K135" s="37"/>
      <c r="L135" s="41"/>
      <c r="M135" s="238"/>
      <c r="N135" s="239"/>
      <c r="O135" s="88"/>
      <c r="P135" s="88"/>
      <c r="Q135" s="88"/>
      <c r="R135" s="88"/>
      <c r="S135" s="88"/>
      <c r="T135" s="89"/>
      <c r="U135" s="35"/>
      <c r="V135" s="35"/>
      <c r="W135" s="35"/>
      <c r="X135" s="35"/>
      <c r="Y135" s="35"/>
      <c r="Z135" s="35"/>
      <c r="AA135" s="35"/>
      <c r="AB135" s="35"/>
      <c r="AC135" s="35"/>
      <c r="AD135" s="35"/>
      <c r="AE135" s="35"/>
      <c r="AT135" s="14" t="s">
        <v>275</v>
      </c>
      <c r="AU135" s="14" t="s">
        <v>81</v>
      </c>
    </row>
    <row r="136" s="2" customFormat="1" ht="78" customHeight="1">
      <c r="A136" s="35"/>
      <c r="B136" s="36"/>
      <c r="C136" s="222" t="s">
        <v>917</v>
      </c>
      <c r="D136" s="222" t="s">
        <v>269</v>
      </c>
      <c r="E136" s="223" t="s">
        <v>305</v>
      </c>
      <c r="F136" s="224" t="s">
        <v>306</v>
      </c>
      <c r="G136" s="225" t="s">
        <v>302</v>
      </c>
      <c r="H136" s="226">
        <v>2470.3200000000002</v>
      </c>
      <c r="I136" s="227"/>
      <c r="J136" s="228">
        <f>ROUND(I136*H136,2)</f>
        <v>0</v>
      </c>
      <c r="K136" s="224" t="s">
        <v>273</v>
      </c>
      <c r="L136" s="41"/>
      <c r="M136" s="229" t="s">
        <v>1</v>
      </c>
      <c r="N136" s="230"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274</v>
      </c>
      <c r="AT136" s="233" t="s">
        <v>269</v>
      </c>
      <c r="AU136" s="233" t="s">
        <v>81</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274</v>
      </c>
      <c r="BM136" s="233" t="s">
        <v>918</v>
      </c>
    </row>
    <row r="137" s="2" customFormat="1">
      <c r="A137" s="35"/>
      <c r="B137" s="36"/>
      <c r="C137" s="37"/>
      <c r="D137" s="235" t="s">
        <v>275</v>
      </c>
      <c r="E137" s="37"/>
      <c r="F137" s="236" t="s">
        <v>1142</v>
      </c>
      <c r="G137" s="37"/>
      <c r="H137" s="37"/>
      <c r="I137" s="237"/>
      <c r="J137" s="37"/>
      <c r="K137" s="37"/>
      <c r="L137" s="41"/>
      <c r="M137" s="238"/>
      <c r="N137" s="239"/>
      <c r="O137" s="88"/>
      <c r="P137" s="88"/>
      <c r="Q137" s="88"/>
      <c r="R137" s="88"/>
      <c r="S137" s="88"/>
      <c r="T137" s="89"/>
      <c r="U137" s="35"/>
      <c r="V137" s="35"/>
      <c r="W137" s="35"/>
      <c r="X137" s="35"/>
      <c r="Y137" s="35"/>
      <c r="Z137" s="35"/>
      <c r="AA137" s="35"/>
      <c r="AB137" s="35"/>
      <c r="AC137" s="35"/>
      <c r="AD137" s="35"/>
      <c r="AE137" s="35"/>
      <c r="AT137" s="14" t="s">
        <v>275</v>
      </c>
      <c r="AU137" s="14" t="s">
        <v>81</v>
      </c>
    </row>
    <row r="138" s="2" customFormat="1" ht="101.25" customHeight="1">
      <c r="A138" s="35"/>
      <c r="B138" s="36"/>
      <c r="C138" s="222" t="s">
        <v>286</v>
      </c>
      <c r="D138" s="222" t="s">
        <v>269</v>
      </c>
      <c r="E138" s="223" t="s">
        <v>300</v>
      </c>
      <c r="F138" s="224" t="s">
        <v>301</v>
      </c>
      <c r="G138" s="225" t="s">
        <v>302</v>
      </c>
      <c r="H138" s="226">
        <v>2470.3200000000002</v>
      </c>
      <c r="I138" s="227"/>
      <c r="J138" s="228">
        <f>ROUND(I138*H138,2)</f>
        <v>0</v>
      </c>
      <c r="K138" s="224" t="s">
        <v>273</v>
      </c>
      <c r="L138" s="41"/>
      <c r="M138" s="229" t="s">
        <v>1</v>
      </c>
      <c r="N138" s="230"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274</v>
      </c>
      <c r="AT138" s="233" t="s">
        <v>269</v>
      </c>
      <c r="AU138" s="233" t="s">
        <v>81</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274</v>
      </c>
      <c r="BM138" s="233" t="s">
        <v>297</v>
      </c>
    </row>
    <row r="139" s="2" customFormat="1">
      <c r="A139" s="35"/>
      <c r="B139" s="36"/>
      <c r="C139" s="37"/>
      <c r="D139" s="235" t="s">
        <v>275</v>
      </c>
      <c r="E139" s="37"/>
      <c r="F139" s="236" t="s">
        <v>1143</v>
      </c>
      <c r="G139" s="37"/>
      <c r="H139" s="37"/>
      <c r="I139" s="237"/>
      <c r="J139" s="37"/>
      <c r="K139" s="37"/>
      <c r="L139" s="41"/>
      <c r="M139" s="238"/>
      <c r="N139" s="239"/>
      <c r="O139" s="88"/>
      <c r="P139" s="88"/>
      <c r="Q139" s="88"/>
      <c r="R139" s="88"/>
      <c r="S139" s="88"/>
      <c r="T139" s="89"/>
      <c r="U139" s="35"/>
      <c r="V139" s="35"/>
      <c r="W139" s="35"/>
      <c r="X139" s="35"/>
      <c r="Y139" s="35"/>
      <c r="Z139" s="35"/>
      <c r="AA139" s="35"/>
      <c r="AB139" s="35"/>
      <c r="AC139" s="35"/>
      <c r="AD139" s="35"/>
      <c r="AE139" s="35"/>
      <c r="AT139" s="14" t="s">
        <v>275</v>
      </c>
      <c r="AU139" s="14" t="s">
        <v>81</v>
      </c>
    </row>
    <row r="140" s="2" customFormat="1" ht="111.75" customHeight="1">
      <c r="A140" s="35"/>
      <c r="B140" s="36"/>
      <c r="C140" s="222" t="s">
        <v>299</v>
      </c>
      <c r="D140" s="222" t="s">
        <v>269</v>
      </c>
      <c r="E140" s="223" t="s">
        <v>312</v>
      </c>
      <c r="F140" s="224" t="s">
        <v>313</v>
      </c>
      <c r="G140" s="225" t="s">
        <v>302</v>
      </c>
      <c r="H140" s="226">
        <v>4940.6400000000003</v>
      </c>
      <c r="I140" s="227"/>
      <c r="J140" s="228">
        <f>ROUND(I140*H140,2)</f>
        <v>0</v>
      </c>
      <c r="K140" s="224" t="s">
        <v>273</v>
      </c>
      <c r="L140" s="41"/>
      <c r="M140" s="229" t="s">
        <v>1</v>
      </c>
      <c r="N140" s="230"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274</v>
      </c>
      <c r="AT140" s="233" t="s">
        <v>269</v>
      </c>
      <c r="AU140" s="233" t="s">
        <v>81</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274</v>
      </c>
      <c r="BM140" s="233" t="s">
        <v>303</v>
      </c>
    </row>
    <row r="141" s="2" customFormat="1">
      <c r="A141" s="35"/>
      <c r="B141" s="36"/>
      <c r="C141" s="37"/>
      <c r="D141" s="235" t="s">
        <v>275</v>
      </c>
      <c r="E141" s="37"/>
      <c r="F141" s="236" t="s">
        <v>1144</v>
      </c>
      <c r="G141" s="37"/>
      <c r="H141" s="37"/>
      <c r="I141" s="237"/>
      <c r="J141" s="37"/>
      <c r="K141" s="37"/>
      <c r="L141" s="41"/>
      <c r="M141" s="238"/>
      <c r="N141" s="239"/>
      <c r="O141" s="88"/>
      <c r="P141" s="88"/>
      <c r="Q141" s="88"/>
      <c r="R141" s="88"/>
      <c r="S141" s="88"/>
      <c r="T141" s="89"/>
      <c r="U141" s="35"/>
      <c r="V141" s="35"/>
      <c r="W141" s="35"/>
      <c r="X141" s="35"/>
      <c r="Y141" s="35"/>
      <c r="Z141" s="35"/>
      <c r="AA141" s="35"/>
      <c r="AB141" s="35"/>
      <c r="AC141" s="35"/>
      <c r="AD141" s="35"/>
      <c r="AE141" s="35"/>
      <c r="AT141" s="14" t="s">
        <v>275</v>
      </c>
      <c r="AU141" s="14" t="s">
        <v>81</v>
      </c>
    </row>
    <row r="142" s="2" customFormat="1" ht="100.5" customHeight="1">
      <c r="A142" s="35"/>
      <c r="B142" s="36"/>
      <c r="C142" s="222" t="s">
        <v>290</v>
      </c>
      <c r="D142" s="222" t="s">
        <v>269</v>
      </c>
      <c r="E142" s="223" t="s">
        <v>317</v>
      </c>
      <c r="F142" s="224" t="s">
        <v>318</v>
      </c>
      <c r="G142" s="225" t="s">
        <v>302</v>
      </c>
      <c r="H142" s="226">
        <v>2470.3200000000002</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274</v>
      </c>
      <c r="AT142" s="233" t="s">
        <v>269</v>
      </c>
      <c r="AU142" s="233" t="s">
        <v>81</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274</v>
      </c>
      <c r="BM142" s="233" t="s">
        <v>307</v>
      </c>
    </row>
    <row r="143" s="2" customFormat="1">
      <c r="A143" s="35"/>
      <c r="B143" s="36"/>
      <c r="C143" s="37"/>
      <c r="D143" s="235" t="s">
        <v>275</v>
      </c>
      <c r="E143" s="37"/>
      <c r="F143" s="236" t="s">
        <v>1145</v>
      </c>
      <c r="G143" s="37"/>
      <c r="H143" s="37"/>
      <c r="I143" s="237"/>
      <c r="J143" s="37"/>
      <c r="K143" s="37"/>
      <c r="L143" s="41"/>
      <c r="M143" s="238"/>
      <c r="N143" s="239"/>
      <c r="O143" s="88"/>
      <c r="P143" s="88"/>
      <c r="Q143" s="88"/>
      <c r="R143" s="88"/>
      <c r="S143" s="88"/>
      <c r="T143" s="89"/>
      <c r="U143" s="35"/>
      <c r="V143" s="35"/>
      <c r="W143" s="35"/>
      <c r="X143" s="35"/>
      <c r="Y143" s="35"/>
      <c r="Z143" s="35"/>
      <c r="AA143" s="35"/>
      <c r="AB143" s="35"/>
      <c r="AC143" s="35"/>
      <c r="AD143" s="35"/>
      <c r="AE143" s="35"/>
      <c r="AT143" s="14" t="s">
        <v>275</v>
      </c>
      <c r="AU143" s="14" t="s">
        <v>81</v>
      </c>
    </row>
    <row r="144" s="2" customFormat="1" ht="16.5" customHeight="1">
      <c r="A144" s="35"/>
      <c r="B144" s="36"/>
      <c r="C144" s="222" t="s">
        <v>309</v>
      </c>
      <c r="D144" s="222" t="s">
        <v>269</v>
      </c>
      <c r="E144" s="223" t="s">
        <v>436</v>
      </c>
      <c r="F144" s="224" t="s">
        <v>817</v>
      </c>
      <c r="G144" s="225" t="s">
        <v>791</v>
      </c>
      <c r="H144" s="226">
        <v>800</v>
      </c>
      <c r="I144" s="227"/>
      <c r="J144" s="228">
        <f>ROUND(I144*H144,2)</f>
        <v>0</v>
      </c>
      <c r="K144" s="224" t="s">
        <v>1</v>
      </c>
      <c r="L144" s="41"/>
      <c r="M144" s="229" t="s">
        <v>1</v>
      </c>
      <c r="N144" s="230"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274</v>
      </c>
      <c r="AT144" s="233" t="s">
        <v>269</v>
      </c>
      <c r="AU144" s="233" t="s">
        <v>81</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274</v>
      </c>
      <c r="BM144" s="233" t="s">
        <v>310</v>
      </c>
    </row>
    <row r="145" s="2" customFormat="1">
      <c r="A145" s="35"/>
      <c r="B145" s="36"/>
      <c r="C145" s="37"/>
      <c r="D145" s="235" t="s">
        <v>275</v>
      </c>
      <c r="E145" s="37"/>
      <c r="F145" s="236" t="s">
        <v>1146</v>
      </c>
      <c r="G145" s="37"/>
      <c r="H145" s="37"/>
      <c r="I145" s="237"/>
      <c r="J145" s="37"/>
      <c r="K145" s="37"/>
      <c r="L145" s="41"/>
      <c r="M145" s="238"/>
      <c r="N145" s="239"/>
      <c r="O145" s="88"/>
      <c r="P145" s="88"/>
      <c r="Q145" s="88"/>
      <c r="R145" s="88"/>
      <c r="S145" s="88"/>
      <c r="T145" s="89"/>
      <c r="U145" s="35"/>
      <c r="V145" s="35"/>
      <c r="W145" s="35"/>
      <c r="X145" s="35"/>
      <c r="Y145" s="35"/>
      <c r="Z145" s="35"/>
      <c r="AA145" s="35"/>
      <c r="AB145" s="35"/>
      <c r="AC145" s="35"/>
      <c r="AD145" s="35"/>
      <c r="AE145" s="35"/>
      <c r="AT145" s="14" t="s">
        <v>275</v>
      </c>
      <c r="AU145" s="14" t="s">
        <v>81</v>
      </c>
    </row>
    <row r="146" s="2" customFormat="1" ht="16.5" customHeight="1">
      <c r="A146" s="35"/>
      <c r="B146" s="36"/>
      <c r="C146" s="240" t="s">
        <v>8</v>
      </c>
      <c r="D146" s="240" t="s">
        <v>329</v>
      </c>
      <c r="E146" s="241" t="s">
        <v>821</v>
      </c>
      <c r="F146" s="242" t="s">
        <v>822</v>
      </c>
      <c r="G146" s="243" t="s">
        <v>791</v>
      </c>
      <c r="H146" s="244">
        <v>880</v>
      </c>
      <c r="I146" s="245"/>
      <c r="J146" s="246">
        <f>ROUND(I146*H146,2)</f>
        <v>0</v>
      </c>
      <c r="K146" s="242" t="s">
        <v>273</v>
      </c>
      <c r="L146" s="247"/>
      <c r="M146" s="248" t="s">
        <v>1</v>
      </c>
      <c r="N146" s="249"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286</v>
      </c>
      <c r="AT146" s="233" t="s">
        <v>329</v>
      </c>
      <c r="AU146" s="233" t="s">
        <v>81</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274</v>
      </c>
      <c r="BM146" s="233" t="s">
        <v>314</v>
      </c>
    </row>
    <row r="147" s="2" customFormat="1">
      <c r="A147" s="35"/>
      <c r="B147" s="36"/>
      <c r="C147" s="37"/>
      <c r="D147" s="235" t="s">
        <v>275</v>
      </c>
      <c r="E147" s="37"/>
      <c r="F147" s="236" t="s">
        <v>1147</v>
      </c>
      <c r="G147" s="37"/>
      <c r="H147" s="37"/>
      <c r="I147" s="237"/>
      <c r="J147" s="37"/>
      <c r="K147" s="37"/>
      <c r="L147" s="41"/>
      <c r="M147" s="238"/>
      <c r="N147" s="239"/>
      <c r="O147" s="88"/>
      <c r="P147" s="88"/>
      <c r="Q147" s="88"/>
      <c r="R147" s="88"/>
      <c r="S147" s="88"/>
      <c r="T147" s="89"/>
      <c r="U147" s="35"/>
      <c r="V147" s="35"/>
      <c r="W147" s="35"/>
      <c r="X147" s="35"/>
      <c r="Y147" s="35"/>
      <c r="Z147" s="35"/>
      <c r="AA147" s="35"/>
      <c r="AB147" s="35"/>
      <c r="AC147" s="35"/>
      <c r="AD147" s="35"/>
      <c r="AE147" s="35"/>
      <c r="AT147" s="14" t="s">
        <v>275</v>
      </c>
      <c r="AU147" s="14" t="s">
        <v>81</v>
      </c>
    </row>
    <row r="148" s="2" customFormat="1" ht="21.75" customHeight="1">
      <c r="A148" s="35"/>
      <c r="B148" s="36"/>
      <c r="C148" s="222" t="s">
        <v>316</v>
      </c>
      <c r="D148" s="222" t="s">
        <v>269</v>
      </c>
      <c r="E148" s="223" t="s">
        <v>760</v>
      </c>
      <c r="F148" s="224" t="s">
        <v>1148</v>
      </c>
      <c r="G148" s="225" t="s">
        <v>791</v>
      </c>
      <c r="H148" s="226">
        <v>800</v>
      </c>
      <c r="I148" s="227"/>
      <c r="J148" s="228">
        <f>ROUND(I148*H148,2)</f>
        <v>0</v>
      </c>
      <c r="K148" s="224" t="s">
        <v>1</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274</v>
      </c>
      <c r="AT148" s="233" t="s">
        <v>269</v>
      </c>
      <c r="AU148" s="233" t="s">
        <v>81</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274</v>
      </c>
      <c r="BM148" s="233" t="s">
        <v>319</v>
      </c>
    </row>
    <row r="149" s="2" customFormat="1">
      <c r="A149" s="35"/>
      <c r="B149" s="36"/>
      <c r="C149" s="37"/>
      <c r="D149" s="235" t="s">
        <v>275</v>
      </c>
      <c r="E149" s="37"/>
      <c r="F149" s="236" t="s">
        <v>1146</v>
      </c>
      <c r="G149" s="37"/>
      <c r="H149" s="37"/>
      <c r="I149" s="237"/>
      <c r="J149" s="37"/>
      <c r="K149" s="37"/>
      <c r="L149" s="41"/>
      <c r="M149" s="238"/>
      <c r="N149" s="239"/>
      <c r="O149" s="88"/>
      <c r="P149" s="88"/>
      <c r="Q149" s="88"/>
      <c r="R149" s="88"/>
      <c r="S149" s="88"/>
      <c r="T149" s="89"/>
      <c r="U149" s="35"/>
      <c r="V149" s="35"/>
      <c r="W149" s="35"/>
      <c r="X149" s="35"/>
      <c r="Y149" s="35"/>
      <c r="Z149" s="35"/>
      <c r="AA149" s="35"/>
      <c r="AB149" s="35"/>
      <c r="AC149" s="35"/>
      <c r="AD149" s="35"/>
      <c r="AE149" s="35"/>
      <c r="AT149" s="14" t="s">
        <v>275</v>
      </c>
      <c r="AU149" s="14" t="s">
        <v>81</v>
      </c>
    </row>
    <row r="150" s="2" customFormat="1" ht="16.5" customHeight="1">
      <c r="A150" s="35"/>
      <c r="B150" s="36"/>
      <c r="C150" s="240" t="s">
        <v>918</v>
      </c>
      <c r="D150" s="240" t="s">
        <v>329</v>
      </c>
      <c r="E150" s="241" t="s">
        <v>1149</v>
      </c>
      <c r="F150" s="242" t="s">
        <v>1150</v>
      </c>
      <c r="G150" s="243" t="s">
        <v>791</v>
      </c>
      <c r="H150" s="244">
        <v>880</v>
      </c>
      <c r="I150" s="245"/>
      <c r="J150" s="246">
        <f>ROUND(I150*H150,2)</f>
        <v>0</v>
      </c>
      <c r="K150" s="242" t="s">
        <v>273</v>
      </c>
      <c r="L150" s="247"/>
      <c r="M150" s="248" t="s">
        <v>1</v>
      </c>
      <c r="N150" s="249" t="s">
        <v>38</v>
      </c>
      <c r="O150" s="88"/>
      <c r="P150" s="231">
        <f>O150*H150</f>
        <v>0</v>
      </c>
      <c r="Q150" s="231">
        <v>0.00031</v>
      </c>
      <c r="R150" s="231">
        <f>Q150*H150</f>
        <v>0.27279999999999999</v>
      </c>
      <c r="S150" s="231">
        <v>0</v>
      </c>
      <c r="T150" s="232">
        <f>S150*H150</f>
        <v>0</v>
      </c>
      <c r="U150" s="35"/>
      <c r="V150" s="35"/>
      <c r="W150" s="35"/>
      <c r="X150" s="35"/>
      <c r="Y150" s="35"/>
      <c r="Z150" s="35"/>
      <c r="AA150" s="35"/>
      <c r="AB150" s="35"/>
      <c r="AC150" s="35"/>
      <c r="AD150" s="35"/>
      <c r="AE150" s="35"/>
      <c r="AR150" s="233" t="s">
        <v>286</v>
      </c>
      <c r="AT150" s="233" t="s">
        <v>329</v>
      </c>
      <c r="AU150" s="233" t="s">
        <v>81</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274</v>
      </c>
      <c r="BM150" s="233" t="s">
        <v>370</v>
      </c>
    </row>
    <row r="151" s="2" customFormat="1">
      <c r="A151" s="35"/>
      <c r="B151" s="36"/>
      <c r="C151" s="37"/>
      <c r="D151" s="235" t="s">
        <v>275</v>
      </c>
      <c r="E151" s="37"/>
      <c r="F151" s="236" t="s">
        <v>1147</v>
      </c>
      <c r="G151" s="37"/>
      <c r="H151" s="37"/>
      <c r="I151" s="237"/>
      <c r="J151" s="37"/>
      <c r="K151" s="37"/>
      <c r="L151" s="41"/>
      <c r="M151" s="238"/>
      <c r="N151" s="239"/>
      <c r="O151" s="88"/>
      <c r="P151" s="88"/>
      <c r="Q151" s="88"/>
      <c r="R151" s="88"/>
      <c r="S151" s="88"/>
      <c r="T151" s="89"/>
      <c r="U151" s="35"/>
      <c r="V151" s="35"/>
      <c r="W151" s="35"/>
      <c r="X151" s="35"/>
      <c r="Y151" s="35"/>
      <c r="Z151" s="35"/>
      <c r="AA151" s="35"/>
      <c r="AB151" s="35"/>
      <c r="AC151" s="35"/>
      <c r="AD151" s="35"/>
      <c r="AE151" s="35"/>
      <c r="AT151" s="14" t="s">
        <v>275</v>
      </c>
      <c r="AU151" s="14" t="s">
        <v>81</v>
      </c>
    </row>
    <row r="152" s="2" customFormat="1" ht="76.35" customHeight="1">
      <c r="A152" s="35"/>
      <c r="B152" s="36"/>
      <c r="C152" s="222" t="s">
        <v>321</v>
      </c>
      <c r="D152" s="222" t="s">
        <v>269</v>
      </c>
      <c r="E152" s="223" t="s">
        <v>325</v>
      </c>
      <c r="F152" s="224" t="s">
        <v>326</v>
      </c>
      <c r="G152" s="225" t="s">
        <v>289</v>
      </c>
      <c r="H152" s="226">
        <v>0.20000000000000001</v>
      </c>
      <c r="I152" s="227"/>
      <c r="J152" s="228">
        <f>ROUND(I152*H152,2)</f>
        <v>0</v>
      </c>
      <c r="K152" s="224" t="s">
        <v>273</v>
      </c>
      <c r="L152" s="41"/>
      <c r="M152" s="229" t="s">
        <v>1</v>
      </c>
      <c r="N152" s="230"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274</v>
      </c>
      <c r="AT152" s="233" t="s">
        <v>269</v>
      </c>
      <c r="AU152" s="233" t="s">
        <v>81</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274</v>
      </c>
      <c r="BM152" s="233" t="s">
        <v>324</v>
      </c>
    </row>
    <row r="153" s="2" customFormat="1">
      <c r="A153" s="35"/>
      <c r="B153" s="36"/>
      <c r="C153" s="37"/>
      <c r="D153" s="235" t="s">
        <v>275</v>
      </c>
      <c r="E153" s="37"/>
      <c r="F153" s="236" t="s">
        <v>1138</v>
      </c>
      <c r="G153" s="37"/>
      <c r="H153" s="37"/>
      <c r="I153" s="237"/>
      <c r="J153" s="37"/>
      <c r="K153" s="37"/>
      <c r="L153" s="41"/>
      <c r="M153" s="238"/>
      <c r="N153" s="239"/>
      <c r="O153" s="88"/>
      <c r="P153" s="88"/>
      <c r="Q153" s="88"/>
      <c r="R153" s="88"/>
      <c r="S153" s="88"/>
      <c r="T153" s="89"/>
      <c r="U153" s="35"/>
      <c r="V153" s="35"/>
      <c r="W153" s="35"/>
      <c r="X153" s="35"/>
      <c r="Y153" s="35"/>
      <c r="Z153" s="35"/>
      <c r="AA153" s="35"/>
      <c r="AB153" s="35"/>
      <c r="AC153" s="35"/>
      <c r="AD153" s="35"/>
      <c r="AE153" s="35"/>
      <c r="AT153" s="14" t="s">
        <v>275</v>
      </c>
      <c r="AU153" s="14" t="s">
        <v>81</v>
      </c>
    </row>
    <row r="154" s="2" customFormat="1" ht="76.35" customHeight="1">
      <c r="A154" s="35"/>
      <c r="B154" s="36"/>
      <c r="C154" s="222" t="s">
        <v>297</v>
      </c>
      <c r="D154" s="222" t="s">
        <v>269</v>
      </c>
      <c r="E154" s="223" t="s">
        <v>582</v>
      </c>
      <c r="F154" s="224" t="s">
        <v>583</v>
      </c>
      <c r="G154" s="225" t="s">
        <v>296</v>
      </c>
      <c r="H154" s="226">
        <v>3108</v>
      </c>
      <c r="I154" s="227"/>
      <c r="J154" s="228">
        <f>ROUND(I154*H154,2)</f>
        <v>0</v>
      </c>
      <c r="K154" s="224" t="s">
        <v>273</v>
      </c>
      <c r="L154" s="41"/>
      <c r="M154" s="229" t="s">
        <v>1</v>
      </c>
      <c r="N154" s="230"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274</v>
      </c>
      <c r="AT154" s="233" t="s">
        <v>269</v>
      </c>
      <c r="AU154" s="233" t="s">
        <v>81</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274</v>
      </c>
      <c r="BM154" s="233" t="s">
        <v>327</v>
      </c>
    </row>
    <row r="155" s="2" customFormat="1">
      <c r="A155" s="35"/>
      <c r="B155" s="36"/>
      <c r="C155" s="37"/>
      <c r="D155" s="235" t="s">
        <v>275</v>
      </c>
      <c r="E155" s="37"/>
      <c r="F155" s="236" t="s">
        <v>1151</v>
      </c>
      <c r="G155" s="37"/>
      <c r="H155" s="37"/>
      <c r="I155" s="237"/>
      <c r="J155" s="37"/>
      <c r="K155" s="37"/>
      <c r="L155" s="41"/>
      <c r="M155" s="238"/>
      <c r="N155" s="239"/>
      <c r="O155" s="88"/>
      <c r="P155" s="88"/>
      <c r="Q155" s="88"/>
      <c r="R155" s="88"/>
      <c r="S155" s="88"/>
      <c r="T155" s="89"/>
      <c r="U155" s="35"/>
      <c r="V155" s="35"/>
      <c r="W155" s="35"/>
      <c r="X155" s="35"/>
      <c r="Y155" s="35"/>
      <c r="Z155" s="35"/>
      <c r="AA155" s="35"/>
      <c r="AB155" s="35"/>
      <c r="AC155" s="35"/>
      <c r="AD155" s="35"/>
      <c r="AE155" s="35"/>
      <c r="AT155" s="14" t="s">
        <v>275</v>
      </c>
      <c r="AU155" s="14" t="s">
        <v>81</v>
      </c>
    </row>
    <row r="156" s="2" customFormat="1" ht="21.75" customHeight="1">
      <c r="A156" s="35"/>
      <c r="B156" s="36"/>
      <c r="C156" s="240" t="s">
        <v>328</v>
      </c>
      <c r="D156" s="240" t="s">
        <v>329</v>
      </c>
      <c r="E156" s="241" t="s">
        <v>330</v>
      </c>
      <c r="F156" s="242" t="s">
        <v>331</v>
      </c>
      <c r="G156" s="243" t="s">
        <v>302</v>
      </c>
      <c r="H156" s="244">
        <v>7096</v>
      </c>
      <c r="I156" s="245"/>
      <c r="J156" s="246">
        <f>ROUND(I156*H156,2)</f>
        <v>0</v>
      </c>
      <c r="K156" s="242" t="s">
        <v>273</v>
      </c>
      <c r="L156" s="247"/>
      <c r="M156" s="248" t="s">
        <v>1</v>
      </c>
      <c r="N156" s="249" t="s">
        <v>38</v>
      </c>
      <c r="O156" s="88"/>
      <c r="P156" s="231">
        <f>O156*H156</f>
        <v>0</v>
      </c>
      <c r="Q156" s="231">
        <v>1</v>
      </c>
      <c r="R156" s="231">
        <f>Q156*H156</f>
        <v>7096</v>
      </c>
      <c r="S156" s="231">
        <v>0</v>
      </c>
      <c r="T156" s="232">
        <f>S156*H156</f>
        <v>0</v>
      </c>
      <c r="U156" s="35"/>
      <c r="V156" s="35"/>
      <c r="W156" s="35"/>
      <c r="X156" s="35"/>
      <c r="Y156" s="35"/>
      <c r="Z156" s="35"/>
      <c r="AA156" s="35"/>
      <c r="AB156" s="35"/>
      <c r="AC156" s="35"/>
      <c r="AD156" s="35"/>
      <c r="AE156" s="35"/>
      <c r="AR156" s="233" t="s">
        <v>286</v>
      </c>
      <c r="AT156" s="233" t="s">
        <v>329</v>
      </c>
      <c r="AU156" s="233" t="s">
        <v>81</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274</v>
      </c>
      <c r="BM156" s="233" t="s">
        <v>332</v>
      </c>
    </row>
    <row r="157" s="2" customFormat="1">
      <c r="A157" s="35"/>
      <c r="B157" s="36"/>
      <c r="C157" s="37"/>
      <c r="D157" s="235" t="s">
        <v>275</v>
      </c>
      <c r="E157" s="37"/>
      <c r="F157" s="236" t="s">
        <v>1152</v>
      </c>
      <c r="G157" s="37"/>
      <c r="H157" s="37"/>
      <c r="I157" s="237"/>
      <c r="J157" s="37"/>
      <c r="K157" s="37"/>
      <c r="L157" s="41"/>
      <c r="M157" s="238"/>
      <c r="N157" s="239"/>
      <c r="O157" s="88"/>
      <c r="P157" s="88"/>
      <c r="Q157" s="88"/>
      <c r="R157" s="88"/>
      <c r="S157" s="88"/>
      <c r="T157" s="89"/>
      <c r="U157" s="35"/>
      <c r="V157" s="35"/>
      <c r="W157" s="35"/>
      <c r="X157" s="35"/>
      <c r="Y157" s="35"/>
      <c r="Z157" s="35"/>
      <c r="AA157" s="35"/>
      <c r="AB157" s="35"/>
      <c r="AC157" s="35"/>
      <c r="AD157" s="35"/>
      <c r="AE157" s="35"/>
      <c r="AT157" s="14" t="s">
        <v>275</v>
      </c>
      <c r="AU157" s="14" t="s">
        <v>81</v>
      </c>
    </row>
    <row r="158" s="2" customFormat="1" ht="101.25" customHeight="1">
      <c r="A158" s="35"/>
      <c r="B158" s="36"/>
      <c r="C158" s="222" t="s">
        <v>303</v>
      </c>
      <c r="D158" s="222" t="s">
        <v>269</v>
      </c>
      <c r="E158" s="223" t="s">
        <v>300</v>
      </c>
      <c r="F158" s="224" t="s">
        <v>301</v>
      </c>
      <c r="G158" s="225" t="s">
        <v>302</v>
      </c>
      <c r="H158" s="226">
        <v>7096</v>
      </c>
      <c r="I158" s="227"/>
      <c r="J158" s="228">
        <f>ROUND(I158*H158,2)</f>
        <v>0</v>
      </c>
      <c r="K158" s="224" t="s">
        <v>273</v>
      </c>
      <c r="L158" s="41"/>
      <c r="M158" s="229" t="s">
        <v>1</v>
      </c>
      <c r="N158" s="230" t="s">
        <v>38</v>
      </c>
      <c r="O158" s="88"/>
      <c r="P158" s="231">
        <f>O158*H158</f>
        <v>0</v>
      </c>
      <c r="Q158" s="231">
        <v>0</v>
      </c>
      <c r="R158" s="231">
        <f>Q158*H158</f>
        <v>0</v>
      </c>
      <c r="S158" s="231">
        <v>0</v>
      </c>
      <c r="T158" s="232">
        <f>S158*H158</f>
        <v>0</v>
      </c>
      <c r="U158" s="35"/>
      <c r="V158" s="35"/>
      <c r="W158" s="35"/>
      <c r="X158" s="35"/>
      <c r="Y158" s="35"/>
      <c r="Z158" s="35"/>
      <c r="AA158" s="35"/>
      <c r="AB158" s="35"/>
      <c r="AC158" s="35"/>
      <c r="AD158" s="35"/>
      <c r="AE158" s="35"/>
      <c r="AR158" s="233" t="s">
        <v>274</v>
      </c>
      <c r="AT158" s="233" t="s">
        <v>269</v>
      </c>
      <c r="AU158" s="233" t="s">
        <v>81</v>
      </c>
      <c r="AY158" s="14" t="s">
        <v>266</v>
      </c>
      <c r="BE158" s="234">
        <f>IF(N158="základní",J158,0)</f>
        <v>0</v>
      </c>
      <c r="BF158" s="234">
        <f>IF(N158="snížená",J158,0)</f>
        <v>0</v>
      </c>
      <c r="BG158" s="234">
        <f>IF(N158="zákl. přenesená",J158,0)</f>
        <v>0</v>
      </c>
      <c r="BH158" s="234">
        <f>IF(N158="sníž. přenesená",J158,0)</f>
        <v>0</v>
      </c>
      <c r="BI158" s="234">
        <f>IF(N158="nulová",J158,0)</f>
        <v>0</v>
      </c>
      <c r="BJ158" s="14" t="s">
        <v>81</v>
      </c>
      <c r="BK158" s="234">
        <f>ROUND(I158*H158,2)</f>
        <v>0</v>
      </c>
      <c r="BL158" s="14" t="s">
        <v>274</v>
      </c>
      <c r="BM158" s="233" t="s">
        <v>407</v>
      </c>
    </row>
    <row r="159" s="2" customFormat="1">
      <c r="A159" s="35"/>
      <c r="B159" s="36"/>
      <c r="C159" s="37"/>
      <c r="D159" s="235" t="s">
        <v>275</v>
      </c>
      <c r="E159" s="37"/>
      <c r="F159" s="236" t="s">
        <v>1153</v>
      </c>
      <c r="G159" s="37"/>
      <c r="H159" s="37"/>
      <c r="I159" s="237"/>
      <c r="J159" s="37"/>
      <c r="K159" s="37"/>
      <c r="L159" s="41"/>
      <c r="M159" s="238"/>
      <c r="N159" s="239"/>
      <c r="O159" s="88"/>
      <c r="P159" s="88"/>
      <c r="Q159" s="88"/>
      <c r="R159" s="88"/>
      <c r="S159" s="88"/>
      <c r="T159" s="89"/>
      <c r="U159" s="35"/>
      <c r="V159" s="35"/>
      <c r="W159" s="35"/>
      <c r="X159" s="35"/>
      <c r="Y159" s="35"/>
      <c r="Z159" s="35"/>
      <c r="AA159" s="35"/>
      <c r="AB159" s="35"/>
      <c r="AC159" s="35"/>
      <c r="AD159" s="35"/>
      <c r="AE159" s="35"/>
      <c r="AT159" s="14" t="s">
        <v>275</v>
      </c>
      <c r="AU159" s="14" t="s">
        <v>81</v>
      </c>
    </row>
    <row r="160" s="2" customFormat="1" ht="111.75" customHeight="1">
      <c r="A160" s="35"/>
      <c r="B160" s="36"/>
      <c r="C160" s="222" t="s">
        <v>334</v>
      </c>
      <c r="D160" s="222" t="s">
        <v>269</v>
      </c>
      <c r="E160" s="223" t="s">
        <v>312</v>
      </c>
      <c r="F160" s="224" t="s">
        <v>313</v>
      </c>
      <c r="G160" s="225" t="s">
        <v>302</v>
      </c>
      <c r="H160" s="226">
        <v>42576</v>
      </c>
      <c r="I160" s="227"/>
      <c r="J160" s="228">
        <f>ROUND(I160*H160,2)</f>
        <v>0</v>
      </c>
      <c r="K160" s="224" t="s">
        <v>273</v>
      </c>
      <c r="L160" s="41"/>
      <c r="M160" s="229" t="s">
        <v>1</v>
      </c>
      <c r="N160" s="230" t="s">
        <v>38</v>
      </c>
      <c r="O160" s="88"/>
      <c r="P160" s="231">
        <f>O160*H160</f>
        <v>0</v>
      </c>
      <c r="Q160" s="231">
        <v>0</v>
      </c>
      <c r="R160" s="231">
        <f>Q160*H160</f>
        <v>0</v>
      </c>
      <c r="S160" s="231">
        <v>0</v>
      </c>
      <c r="T160" s="232">
        <f>S160*H160</f>
        <v>0</v>
      </c>
      <c r="U160" s="35"/>
      <c r="V160" s="35"/>
      <c r="W160" s="35"/>
      <c r="X160" s="35"/>
      <c r="Y160" s="35"/>
      <c r="Z160" s="35"/>
      <c r="AA160" s="35"/>
      <c r="AB160" s="35"/>
      <c r="AC160" s="35"/>
      <c r="AD160" s="35"/>
      <c r="AE160" s="35"/>
      <c r="AR160" s="233" t="s">
        <v>274</v>
      </c>
      <c r="AT160" s="233" t="s">
        <v>269</v>
      </c>
      <c r="AU160" s="233" t="s">
        <v>81</v>
      </c>
      <c r="AY160" s="14" t="s">
        <v>266</v>
      </c>
      <c r="BE160" s="234">
        <f>IF(N160="základní",J160,0)</f>
        <v>0</v>
      </c>
      <c r="BF160" s="234">
        <f>IF(N160="snížená",J160,0)</f>
        <v>0</v>
      </c>
      <c r="BG160" s="234">
        <f>IF(N160="zákl. přenesená",J160,0)</f>
        <v>0</v>
      </c>
      <c r="BH160" s="234">
        <f>IF(N160="sníž. přenesená",J160,0)</f>
        <v>0</v>
      </c>
      <c r="BI160" s="234">
        <f>IF(N160="nulová",J160,0)</f>
        <v>0</v>
      </c>
      <c r="BJ160" s="14" t="s">
        <v>81</v>
      </c>
      <c r="BK160" s="234">
        <f>ROUND(I160*H160,2)</f>
        <v>0</v>
      </c>
      <c r="BL160" s="14" t="s">
        <v>274</v>
      </c>
      <c r="BM160" s="233" t="s">
        <v>335</v>
      </c>
    </row>
    <row r="161" s="2" customFormat="1">
      <c r="A161" s="35"/>
      <c r="B161" s="36"/>
      <c r="C161" s="37"/>
      <c r="D161" s="235" t="s">
        <v>275</v>
      </c>
      <c r="E161" s="37"/>
      <c r="F161" s="236" t="s">
        <v>1154</v>
      </c>
      <c r="G161" s="37"/>
      <c r="H161" s="37"/>
      <c r="I161" s="237"/>
      <c r="J161" s="37"/>
      <c r="K161" s="37"/>
      <c r="L161" s="41"/>
      <c r="M161" s="238"/>
      <c r="N161" s="239"/>
      <c r="O161" s="88"/>
      <c r="P161" s="88"/>
      <c r="Q161" s="88"/>
      <c r="R161" s="88"/>
      <c r="S161" s="88"/>
      <c r="T161" s="89"/>
      <c r="U161" s="35"/>
      <c r="V161" s="35"/>
      <c r="W161" s="35"/>
      <c r="X161" s="35"/>
      <c r="Y161" s="35"/>
      <c r="Z161" s="35"/>
      <c r="AA161" s="35"/>
      <c r="AB161" s="35"/>
      <c r="AC161" s="35"/>
      <c r="AD161" s="35"/>
      <c r="AE161" s="35"/>
      <c r="AT161" s="14" t="s">
        <v>275</v>
      </c>
      <c r="AU161" s="14" t="s">
        <v>81</v>
      </c>
    </row>
    <row r="162" s="2" customFormat="1" ht="49.05" customHeight="1">
      <c r="A162" s="35"/>
      <c r="B162" s="36"/>
      <c r="C162" s="222" t="s">
        <v>307</v>
      </c>
      <c r="D162" s="222" t="s">
        <v>269</v>
      </c>
      <c r="E162" s="223" t="s">
        <v>606</v>
      </c>
      <c r="F162" s="224" t="s">
        <v>607</v>
      </c>
      <c r="G162" s="225" t="s">
        <v>279</v>
      </c>
      <c r="H162" s="226">
        <v>360</v>
      </c>
      <c r="I162" s="227"/>
      <c r="J162" s="228">
        <f>ROUND(I162*H162,2)</f>
        <v>0</v>
      </c>
      <c r="K162" s="224" t="s">
        <v>273</v>
      </c>
      <c r="L162" s="41"/>
      <c r="M162" s="229" t="s">
        <v>1</v>
      </c>
      <c r="N162" s="230" t="s">
        <v>38</v>
      </c>
      <c r="O162" s="88"/>
      <c r="P162" s="231">
        <f>O162*H162</f>
        <v>0</v>
      </c>
      <c r="Q162" s="231">
        <v>0</v>
      </c>
      <c r="R162" s="231">
        <f>Q162*H162</f>
        <v>0</v>
      </c>
      <c r="S162" s="231">
        <v>0</v>
      </c>
      <c r="T162" s="232">
        <f>S162*H162</f>
        <v>0</v>
      </c>
      <c r="U162" s="35"/>
      <c r="V162" s="35"/>
      <c r="W162" s="35"/>
      <c r="X162" s="35"/>
      <c r="Y162" s="35"/>
      <c r="Z162" s="35"/>
      <c r="AA162" s="35"/>
      <c r="AB162" s="35"/>
      <c r="AC162" s="35"/>
      <c r="AD162" s="35"/>
      <c r="AE162" s="35"/>
      <c r="AR162" s="233" t="s">
        <v>274</v>
      </c>
      <c r="AT162" s="233" t="s">
        <v>269</v>
      </c>
      <c r="AU162" s="233" t="s">
        <v>81</v>
      </c>
      <c r="AY162" s="14" t="s">
        <v>266</v>
      </c>
      <c r="BE162" s="234">
        <f>IF(N162="základní",J162,0)</f>
        <v>0</v>
      </c>
      <c r="BF162" s="234">
        <f>IF(N162="snížená",J162,0)</f>
        <v>0</v>
      </c>
      <c r="BG162" s="234">
        <f>IF(N162="zákl. přenesená",J162,0)</f>
        <v>0</v>
      </c>
      <c r="BH162" s="234">
        <f>IF(N162="sníž. přenesená",J162,0)</f>
        <v>0</v>
      </c>
      <c r="BI162" s="234">
        <f>IF(N162="nulová",J162,0)</f>
        <v>0</v>
      </c>
      <c r="BJ162" s="14" t="s">
        <v>81</v>
      </c>
      <c r="BK162" s="234">
        <f>ROUND(I162*H162,2)</f>
        <v>0</v>
      </c>
      <c r="BL162" s="14" t="s">
        <v>274</v>
      </c>
      <c r="BM162" s="233" t="s">
        <v>337</v>
      </c>
    </row>
    <row r="163" s="2" customFormat="1">
      <c r="A163" s="35"/>
      <c r="B163" s="36"/>
      <c r="C163" s="37"/>
      <c r="D163" s="235" t="s">
        <v>275</v>
      </c>
      <c r="E163" s="37"/>
      <c r="F163" s="236" t="s">
        <v>1155</v>
      </c>
      <c r="G163" s="37"/>
      <c r="H163" s="37"/>
      <c r="I163" s="237"/>
      <c r="J163" s="37"/>
      <c r="K163" s="37"/>
      <c r="L163" s="41"/>
      <c r="M163" s="238"/>
      <c r="N163" s="239"/>
      <c r="O163" s="88"/>
      <c r="P163" s="88"/>
      <c r="Q163" s="88"/>
      <c r="R163" s="88"/>
      <c r="S163" s="88"/>
      <c r="T163" s="89"/>
      <c r="U163" s="35"/>
      <c r="V163" s="35"/>
      <c r="W163" s="35"/>
      <c r="X163" s="35"/>
      <c r="Y163" s="35"/>
      <c r="Z163" s="35"/>
      <c r="AA163" s="35"/>
      <c r="AB163" s="35"/>
      <c r="AC163" s="35"/>
      <c r="AD163" s="35"/>
      <c r="AE163" s="35"/>
      <c r="AT163" s="14" t="s">
        <v>275</v>
      </c>
      <c r="AU163" s="14" t="s">
        <v>81</v>
      </c>
    </row>
    <row r="164" s="2" customFormat="1" ht="55.5" customHeight="1">
      <c r="A164" s="35"/>
      <c r="B164" s="36"/>
      <c r="C164" s="222" t="s">
        <v>7</v>
      </c>
      <c r="D164" s="222" t="s">
        <v>269</v>
      </c>
      <c r="E164" s="223" t="s">
        <v>611</v>
      </c>
      <c r="F164" s="224" t="s">
        <v>612</v>
      </c>
      <c r="G164" s="225" t="s">
        <v>279</v>
      </c>
      <c r="H164" s="226">
        <v>360</v>
      </c>
      <c r="I164" s="227"/>
      <c r="J164" s="228">
        <f>ROUND(I164*H164,2)</f>
        <v>0</v>
      </c>
      <c r="K164" s="224" t="s">
        <v>273</v>
      </c>
      <c r="L164" s="41"/>
      <c r="M164" s="229" t="s">
        <v>1</v>
      </c>
      <c r="N164" s="230" t="s">
        <v>38</v>
      </c>
      <c r="O164" s="88"/>
      <c r="P164" s="231">
        <f>O164*H164</f>
        <v>0</v>
      </c>
      <c r="Q164" s="231">
        <v>0</v>
      </c>
      <c r="R164" s="231">
        <f>Q164*H164</f>
        <v>0</v>
      </c>
      <c r="S164" s="231">
        <v>0</v>
      </c>
      <c r="T164" s="232">
        <f>S164*H164</f>
        <v>0</v>
      </c>
      <c r="U164" s="35"/>
      <c r="V164" s="35"/>
      <c r="W164" s="35"/>
      <c r="X164" s="35"/>
      <c r="Y164" s="35"/>
      <c r="Z164" s="35"/>
      <c r="AA164" s="35"/>
      <c r="AB164" s="35"/>
      <c r="AC164" s="35"/>
      <c r="AD164" s="35"/>
      <c r="AE164" s="35"/>
      <c r="AR164" s="233" t="s">
        <v>274</v>
      </c>
      <c r="AT164" s="233" t="s">
        <v>269</v>
      </c>
      <c r="AU164" s="233" t="s">
        <v>81</v>
      </c>
      <c r="AY164" s="14" t="s">
        <v>266</v>
      </c>
      <c r="BE164" s="234">
        <f>IF(N164="základní",J164,0)</f>
        <v>0</v>
      </c>
      <c r="BF164" s="234">
        <f>IF(N164="snížená",J164,0)</f>
        <v>0</v>
      </c>
      <c r="BG164" s="234">
        <f>IF(N164="zákl. přenesená",J164,0)</f>
        <v>0</v>
      </c>
      <c r="BH164" s="234">
        <f>IF(N164="sníž. přenesená",J164,0)</f>
        <v>0</v>
      </c>
      <c r="BI164" s="234">
        <f>IF(N164="nulová",J164,0)</f>
        <v>0</v>
      </c>
      <c r="BJ164" s="14" t="s">
        <v>81</v>
      </c>
      <c r="BK164" s="234">
        <f>ROUND(I164*H164,2)</f>
        <v>0</v>
      </c>
      <c r="BL164" s="14" t="s">
        <v>274</v>
      </c>
      <c r="BM164" s="233" t="s">
        <v>341</v>
      </c>
    </row>
    <row r="165" s="2" customFormat="1">
      <c r="A165" s="35"/>
      <c r="B165" s="36"/>
      <c r="C165" s="37"/>
      <c r="D165" s="235" t="s">
        <v>275</v>
      </c>
      <c r="E165" s="37"/>
      <c r="F165" s="236" t="s">
        <v>1155</v>
      </c>
      <c r="G165" s="37"/>
      <c r="H165" s="37"/>
      <c r="I165" s="237"/>
      <c r="J165" s="37"/>
      <c r="K165" s="37"/>
      <c r="L165" s="41"/>
      <c r="M165" s="238"/>
      <c r="N165" s="239"/>
      <c r="O165" s="88"/>
      <c r="P165" s="88"/>
      <c r="Q165" s="88"/>
      <c r="R165" s="88"/>
      <c r="S165" s="88"/>
      <c r="T165" s="89"/>
      <c r="U165" s="35"/>
      <c r="V165" s="35"/>
      <c r="W165" s="35"/>
      <c r="X165" s="35"/>
      <c r="Y165" s="35"/>
      <c r="Z165" s="35"/>
      <c r="AA165" s="35"/>
      <c r="AB165" s="35"/>
      <c r="AC165" s="35"/>
      <c r="AD165" s="35"/>
      <c r="AE165" s="35"/>
      <c r="AT165" s="14" t="s">
        <v>275</v>
      </c>
      <c r="AU165" s="14" t="s">
        <v>81</v>
      </c>
    </row>
    <row r="166" s="2" customFormat="1" ht="24.15" customHeight="1">
      <c r="A166" s="35"/>
      <c r="B166" s="36"/>
      <c r="C166" s="240" t="s">
        <v>310</v>
      </c>
      <c r="D166" s="240" t="s">
        <v>329</v>
      </c>
      <c r="E166" s="241" t="s">
        <v>614</v>
      </c>
      <c r="F166" s="242" t="s">
        <v>615</v>
      </c>
      <c r="G166" s="243" t="s">
        <v>296</v>
      </c>
      <c r="H166" s="244">
        <v>5.4000000000000004</v>
      </c>
      <c r="I166" s="245"/>
      <c r="J166" s="246">
        <f>ROUND(I166*H166,2)</f>
        <v>0</v>
      </c>
      <c r="K166" s="242" t="s">
        <v>273</v>
      </c>
      <c r="L166" s="247"/>
      <c r="M166" s="248" t="s">
        <v>1</v>
      </c>
      <c r="N166" s="249" t="s">
        <v>38</v>
      </c>
      <c r="O166" s="88"/>
      <c r="P166" s="231">
        <f>O166*H166</f>
        <v>0</v>
      </c>
      <c r="Q166" s="231">
        <v>2.4289999999999998</v>
      </c>
      <c r="R166" s="231">
        <f>Q166*H166</f>
        <v>13.1166</v>
      </c>
      <c r="S166" s="231">
        <v>0</v>
      </c>
      <c r="T166" s="232">
        <f>S166*H166</f>
        <v>0</v>
      </c>
      <c r="U166" s="35"/>
      <c r="V166" s="35"/>
      <c r="W166" s="35"/>
      <c r="X166" s="35"/>
      <c r="Y166" s="35"/>
      <c r="Z166" s="35"/>
      <c r="AA166" s="35"/>
      <c r="AB166" s="35"/>
      <c r="AC166" s="35"/>
      <c r="AD166" s="35"/>
      <c r="AE166" s="35"/>
      <c r="AR166" s="233" t="s">
        <v>286</v>
      </c>
      <c r="AT166" s="233" t="s">
        <v>329</v>
      </c>
      <c r="AU166" s="233" t="s">
        <v>81</v>
      </c>
      <c r="AY166" s="14" t="s">
        <v>266</v>
      </c>
      <c r="BE166" s="234">
        <f>IF(N166="základní",J166,0)</f>
        <v>0</v>
      </c>
      <c r="BF166" s="234">
        <f>IF(N166="snížená",J166,0)</f>
        <v>0</v>
      </c>
      <c r="BG166" s="234">
        <f>IF(N166="zákl. přenesená",J166,0)</f>
        <v>0</v>
      </c>
      <c r="BH166" s="234">
        <f>IF(N166="sníž. přenesená",J166,0)</f>
        <v>0</v>
      </c>
      <c r="BI166" s="234">
        <f>IF(N166="nulová",J166,0)</f>
        <v>0</v>
      </c>
      <c r="BJ166" s="14" t="s">
        <v>81</v>
      </c>
      <c r="BK166" s="234">
        <f>ROUND(I166*H166,2)</f>
        <v>0</v>
      </c>
      <c r="BL166" s="14" t="s">
        <v>274</v>
      </c>
      <c r="BM166" s="233" t="s">
        <v>345</v>
      </c>
    </row>
    <row r="167" s="2" customFormat="1">
      <c r="A167" s="35"/>
      <c r="B167" s="36"/>
      <c r="C167" s="37"/>
      <c r="D167" s="235" t="s">
        <v>275</v>
      </c>
      <c r="E167" s="37"/>
      <c r="F167" s="236" t="s">
        <v>1156</v>
      </c>
      <c r="G167" s="37"/>
      <c r="H167" s="37"/>
      <c r="I167" s="237"/>
      <c r="J167" s="37"/>
      <c r="K167" s="37"/>
      <c r="L167" s="41"/>
      <c r="M167" s="238"/>
      <c r="N167" s="239"/>
      <c r="O167" s="88"/>
      <c r="P167" s="88"/>
      <c r="Q167" s="88"/>
      <c r="R167" s="88"/>
      <c r="S167" s="88"/>
      <c r="T167" s="89"/>
      <c r="U167" s="35"/>
      <c r="V167" s="35"/>
      <c r="W167" s="35"/>
      <c r="X167" s="35"/>
      <c r="Y167" s="35"/>
      <c r="Z167" s="35"/>
      <c r="AA167" s="35"/>
      <c r="AB167" s="35"/>
      <c r="AC167" s="35"/>
      <c r="AD167" s="35"/>
      <c r="AE167" s="35"/>
      <c r="AT167" s="14" t="s">
        <v>275</v>
      </c>
      <c r="AU167" s="14" t="s">
        <v>81</v>
      </c>
    </row>
    <row r="168" s="2" customFormat="1" ht="101.25" customHeight="1">
      <c r="A168" s="35"/>
      <c r="B168" s="36"/>
      <c r="C168" s="222" t="s">
        <v>347</v>
      </c>
      <c r="D168" s="222" t="s">
        <v>269</v>
      </c>
      <c r="E168" s="223" t="s">
        <v>300</v>
      </c>
      <c r="F168" s="224" t="s">
        <v>301</v>
      </c>
      <c r="G168" s="225" t="s">
        <v>302</v>
      </c>
      <c r="H168" s="226">
        <v>13.5</v>
      </c>
      <c r="I168" s="227"/>
      <c r="J168" s="228">
        <f>ROUND(I168*H168,2)</f>
        <v>0</v>
      </c>
      <c r="K168" s="224" t="s">
        <v>273</v>
      </c>
      <c r="L168" s="41"/>
      <c r="M168" s="229" t="s">
        <v>1</v>
      </c>
      <c r="N168" s="230" t="s">
        <v>38</v>
      </c>
      <c r="O168" s="88"/>
      <c r="P168" s="231">
        <f>O168*H168</f>
        <v>0</v>
      </c>
      <c r="Q168" s="231">
        <v>0</v>
      </c>
      <c r="R168" s="231">
        <f>Q168*H168</f>
        <v>0</v>
      </c>
      <c r="S168" s="231">
        <v>0</v>
      </c>
      <c r="T168" s="232">
        <f>S168*H168</f>
        <v>0</v>
      </c>
      <c r="U168" s="35"/>
      <c r="V168" s="35"/>
      <c r="W168" s="35"/>
      <c r="X168" s="35"/>
      <c r="Y168" s="35"/>
      <c r="Z168" s="35"/>
      <c r="AA168" s="35"/>
      <c r="AB168" s="35"/>
      <c r="AC168" s="35"/>
      <c r="AD168" s="35"/>
      <c r="AE168" s="35"/>
      <c r="AR168" s="233" t="s">
        <v>274</v>
      </c>
      <c r="AT168" s="233" t="s">
        <v>269</v>
      </c>
      <c r="AU168" s="233" t="s">
        <v>81</v>
      </c>
      <c r="AY168" s="14" t="s">
        <v>266</v>
      </c>
      <c r="BE168" s="234">
        <f>IF(N168="základní",J168,0)</f>
        <v>0</v>
      </c>
      <c r="BF168" s="234">
        <f>IF(N168="snížená",J168,0)</f>
        <v>0</v>
      </c>
      <c r="BG168" s="234">
        <f>IF(N168="zákl. přenesená",J168,0)</f>
        <v>0</v>
      </c>
      <c r="BH168" s="234">
        <f>IF(N168="sníž. přenesená",J168,0)</f>
        <v>0</v>
      </c>
      <c r="BI168" s="234">
        <f>IF(N168="nulová",J168,0)</f>
        <v>0</v>
      </c>
      <c r="BJ168" s="14" t="s">
        <v>81</v>
      </c>
      <c r="BK168" s="234">
        <f>ROUND(I168*H168,2)</f>
        <v>0</v>
      </c>
      <c r="BL168" s="14" t="s">
        <v>274</v>
      </c>
      <c r="BM168" s="233" t="s">
        <v>350</v>
      </c>
    </row>
    <row r="169" s="2" customFormat="1">
      <c r="A169" s="35"/>
      <c r="B169" s="36"/>
      <c r="C169" s="37"/>
      <c r="D169" s="235" t="s">
        <v>275</v>
      </c>
      <c r="E169" s="37"/>
      <c r="F169" s="236" t="s">
        <v>1157</v>
      </c>
      <c r="G169" s="37"/>
      <c r="H169" s="37"/>
      <c r="I169" s="237"/>
      <c r="J169" s="37"/>
      <c r="K169" s="37"/>
      <c r="L169" s="41"/>
      <c r="M169" s="238"/>
      <c r="N169" s="239"/>
      <c r="O169" s="88"/>
      <c r="P169" s="88"/>
      <c r="Q169" s="88"/>
      <c r="R169" s="88"/>
      <c r="S169" s="88"/>
      <c r="T169" s="89"/>
      <c r="U169" s="35"/>
      <c r="V169" s="35"/>
      <c r="W169" s="35"/>
      <c r="X169" s="35"/>
      <c r="Y169" s="35"/>
      <c r="Z169" s="35"/>
      <c r="AA169" s="35"/>
      <c r="AB169" s="35"/>
      <c r="AC169" s="35"/>
      <c r="AD169" s="35"/>
      <c r="AE169" s="35"/>
      <c r="AT169" s="14" t="s">
        <v>275</v>
      </c>
      <c r="AU169" s="14" t="s">
        <v>81</v>
      </c>
    </row>
    <row r="170" s="2" customFormat="1" ht="55.5" customHeight="1">
      <c r="A170" s="35"/>
      <c r="B170" s="36"/>
      <c r="C170" s="222" t="s">
        <v>314</v>
      </c>
      <c r="D170" s="222" t="s">
        <v>269</v>
      </c>
      <c r="E170" s="223" t="s">
        <v>930</v>
      </c>
      <c r="F170" s="224" t="s">
        <v>931</v>
      </c>
      <c r="G170" s="225" t="s">
        <v>791</v>
      </c>
      <c r="H170" s="226">
        <v>360</v>
      </c>
      <c r="I170" s="227"/>
      <c r="J170" s="228">
        <f>ROUND(I170*H170,2)</f>
        <v>0</v>
      </c>
      <c r="K170" s="224" t="s">
        <v>273</v>
      </c>
      <c r="L170" s="41"/>
      <c r="M170" s="229" t="s">
        <v>1</v>
      </c>
      <c r="N170" s="230" t="s">
        <v>38</v>
      </c>
      <c r="O170" s="88"/>
      <c r="P170" s="231">
        <f>O170*H170</f>
        <v>0</v>
      </c>
      <c r="Q170" s="231">
        <v>0</v>
      </c>
      <c r="R170" s="231">
        <f>Q170*H170</f>
        <v>0</v>
      </c>
      <c r="S170" s="231">
        <v>0</v>
      </c>
      <c r="T170" s="232">
        <f>S170*H170</f>
        <v>0</v>
      </c>
      <c r="U170" s="35"/>
      <c r="V170" s="35"/>
      <c r="W170" s="35"/>
      <c r="X170" s="35"/>
      <c r="Y170" s="35"/>
      <c r="Z170" s="35"/>
      <c r="AA170" s="35"/>
      <c r="AB170" s="35"/>
      <c r="AC170" s="35"/>
      <c r="AD170" s="35"/>
      <c r="AE170" s="35"/>
      <c r="AR170" s="233" t="s">
        <v>274</v>
      </c>
      <c r="AT170" s="233" t="s">
        <v>269</v>
      </c>
      <c r="AU170" s="233" t="s">
        <v>81</v>
      </c>
      <c r="AY170" s="14" t="s">
        <v>266</v>
      </c>
      <c r="BE170" s="234">
        <f>IF(N170="základní",J170,0)</f>
        <v>0</v>
      </c>
      <c r="BF170" s="234">
        <f>IF(N170="snížená",J170,0)</f>
        <v>0</v>
      </c>
      <c r="BG170" s="234">
        <f>IF(N170="zákl. přenesená",J170,0)</f>
        <v>0</v>
      </c>
      <c r="BH170" s="234">
        <f>IF(N170="sníž. přenesená",J170,0)</f>
        <v>0</v>
      </c>
      <c r="BI170" s="234">
        <f>IF(N170="nulová",J170,0)</f>
        <v>0</v>
      </c>
      <c r="BJ170" s="14" t="s">
        <v>81</v>
      </c>
      <c r="BK170" s="234">
        <f>ROUND(I170*H170,2)</f>
        <v>0</v>
      </c>
      <c r="BL170" s="14" t="s">
        <v>274</v>
      </c>
      <c r="BM170" s="233" t="s">
        <v>354</v>
      </c>
    </row>
    <row r="171" s="2" customFormat="1">
      <c r="A171" s="35"/>
      <c r="B171" s="36"/>
      <c r="C171" s="37"/>
      <c r="D171" s="235" t="s">
        <v>275</v>
      </c>
      <c r="E171" s="37"/>
      <c r="F171" s="236" t="s">
        <v>1158</v>
      </c>
      <c r="G171" s="37"/>
      <c r="H171" s="37"/>
      <c r="I171" s="237"/>
      <c r="J171" s="37"/>
      <c r="K171" s="37"/>
      <c r="L171" s="41"/>
      <c r="M171" s="238"/>
      <c r="N171" s="239"/>
      <c r="O171" s="88"/>
      <c r="P171" s="88"/>
      <c r="Q171" s="88"/>
      <c r="R171" s="88"/>
      <c r="S171" s="88"/>
      <c r="T171" s="89"/>
      <c r="U171" s="35"/>
      <c r="V171" s="35"/>
      <c r="W171" s="35"/>
      <c r="X171" s="35"/>
      <c r="Y171" s="35"/>
      <c r="Z171" s="35"/>
      <c r="AA171" s="35"/>
      <c r="AB171" s="35"/>
      <c r="AC171" s="35"/>
      <c r="AD171" s="35"/>
      <c r="AE171" s="35"/>
      <c r="AT171" s="14" t="s">
        <v>275</v>
      </c>
      <c r="AU171" s="14" t="s">
        <v>81</v>
      </c>
    </row>
    <row r="172" s="2" customFormat="1" ht="101.25" customHeight="1">
      <c r="A172" s="35"/>
      <c r="B172" s="36"/>
      <c r="C172" s="222" t="s">
        <v>356</v>
      </c>
      <c r="D172" s="222" t="s">
        <v>269</v>
      </c>
      <c r="E172" s="223" t="s">
        <v>300</v>
      </c>
      <c r="F172" s="224" t="s">
        <v>301</v>
      </c>
      <c r="G172" s="225" t="s">
        <v>302</v>
      </c>
      <c r="H172" s="226">
        <v>79.200000000000003</v>
      </c>
      <c r="I172" s="227"/>
      <c r="J172" s="228">
        <f>ROUND(I172*H172,2)</f>
        <v>0</v>
      </c>
      <c r="K172" s="224" t="s">
        <v>273</v>
      </c>
      <c r="L172" s="41"/>
      <c r="M172" s="229" t="s">
        <v>1</v>
      </c>
      <c r="N172" s="230" t="s">
        <v>38</v>
      </c>
      <c r="O172" s="88"/>
      <c r="P172" s="231">
        <f>O172*H172</f>
        <v>0</v>
      </c>
      <c r="Q172" s="231">
        <v>0</v>
      </c>
      <c r="R172" s="231">
        <f>Q172*H172</f>
        <v>0</v>
      </c>
      <c r="S172" s="231">
        <v>0</v>
      </c>
      <c r="T172" s="232">
        <f>S172*H172</f>
        <v>0</v>
      </c>
      <c r="U172" s="35"/>
      <c r="V172" s="35"/>
      <c r="W172" s="35"/>
      <c r="X172" s="35"/>
      <c r="Y172" s="35"/>
      <c r="Z172" s="35"/>
      <c r="AA172" s="35"/>
      <c r="AB172" s="35"/>
      <c r="AC172" s="35"/>
      <c r="AD172" s="35"/>
      <c r="AE172" s="35"/>
      <c r="AR172" s="233" t="s">
        <v>274</v>
      </c>
      <c r="AT172" s="233" t="s">
        <v>269</v>
      </c>
      <c r="AU172" s="233" t="s">
        <v>81</v>
      </c>
      <c r="AY172" s="14" t="s">
        <v>266</v>
      </c>
      <c r="BE172" s="234">
        <f>IF(N172="základní",J172,0)</f>
        <v>0</v>
      </c>
      <c r="BF172" s="234">
        <f>IF(N172="snížená",J172,0)</f>
        <v>0</v>
      </c>
      <c r="BG172" s="234">
        <f>IF(N172="zákl. přenesená",J172,0)</f>
        <v>0</v>
      </c>
      <c r="BH172" s="234">
        <f>IF(N172="sníž. přenesená",J172,0)</f>
        <v>0</v>
      </c>
      <c r="BI172" s="234">
        <f>IF(N172="nulová",J172,0)</f>
        <v>0</v>
      </c>
      <c r="BJ172" s="14" t="s">
        <v>81</v>
      </c>
      <c r="BK172" s="234">
        <f>ROUND(I172*H172,2)</f>
        <v>0</v>
      </c>
      <c r="BL172" s="14" t="s">
        <v>274</v>
      </c>
      <c r="BM172" s="233" t="s">
        <v>359</v>
      </c>
    </row>
    <row r="173" s="2" customFormat="1">
      <c r="A173" s="35"/>
      <c r="B173" s="36"/>
      <c r="C173" s="37"/>
      <c r="D173" s="235" t="s">
        <v>275</v>
      </c>
      <c r="E173" s="37"/>
      <c r="F173" s="236" t="s">
        <v>1159</v>
      </c>
      <c r="G173" s="37"/>
      <c r="H173" s="37"/>
      <c r="I173" s="237"/>
      <c r="J173" s="37"/>
      <c r="K173" s="37"/>
      <c r="L173" s="41"/>
      <c r="M173" s="238"/>
      <c r="N173" s="239"/>
      <c r="O173" s="88"/>
      <c r="P173" s="88"/>
      <c r="Q173" s="88"/>
      <c r="R173" s="88"/>
      <c r="S173" s="88"/>
      <c r="T173" s="89"/>
      <c r="U173" s="35"/>
      <c r="V173" s="35"/>
      <c r="W173" s="35"/>
      <c r="X173" s="35"/>
      <c r="Y173" s="35"/>
      <c r="Z173" s="35"/>
      <c r="AA173" s="35"/>
      <c r="AB173" s="35"/>
      <c r="AC173" s="35"/>
      <c r="AD173" s="35"/>
      <c r="AE173" s="35"/>
      <c r="AT173" s="14" t="s">
        <v>275</v>
      </c>
      <c r="AU173" s="14" t="s">
        <v>81</v>
      </c>
    </row>
    <row r="174" s="2" customFormat="1" ht="111.75" customHeight="1">
      <c r="A174" s="35"/>
      <c r="B174" s="36"/>
      <c r="C174" s="222" t="s">
        <v>319</v>
      </c>
      <c r="D174" s="222" t="s">
        <v>269</v>
      </c>
      <c r="E174" s="223" t="s">
        <v>312</v>
      </c>
      <c r="F174" s="224" t="s">
        <v>313</v>
      </c>
      <c r="G174" s="225" t="s">
        <v>302</v>
      </c>
      <c r="H174" s="226">
        <v>79.200000000000003</v>
      </c>
      <c r="I174" s="227"/>
      <c r="J174" s="228">
        <f>ROUND(I174*H174,2)</f>
        <v>0</v>
      </c>
      <c r="K174" s="224" t="s">
        <v>273</v>
      </c>
      <c r="L174" s="41"/>
      <c r="M174" s="229" t="s">
        <v>1</v>
      </c>
      <c r="N174" s="230" t="s">
        <v>38</v>
      </c>
      <c r="O174" s="88"/>
      <c r="P174" s="231">
        <f>O174*H174</f>
        <v>0</v>
      </c>
      <c r="Q174" s="231">
        <v>0</v>
      </c>
      <c r="R174" s="231">
        <f>Q174*H174</f>
        <v>0</v>
      </c>
      <c r="S174" s="231">
        <v>0</v>
      </c>
      <c r="T174" s="232">
        <f>S174*H174</f>
        <v>0</v>
      </c>
      <c r="U174" s="35"/>
      <c r="V174" s="35"/>
      <c r="W174" s="35"/>
      <c r="X174" s="35"/>
      <c r="Y174" s="35"/>
      <c r="Z174" s="35"/>
      <c r="AA174" s="35"/>
      <c r="AB174" s="35"/>
      <c r="AC174" s="35"/>
      <c r="AD174" s="35"/>
      <c r="AE174" s="35"/>
      <c r="AR174" s="233" t="s">
        <v>274</v>
      </c>
      <c r="AT174" s="233" t="s">
        <v>269</v>
      </c>
      <c r="AU174" s="233" t="s">
        <v>81</v>
      </c>
      <c r="AY174" s="14" t="s">
        <v>266</v>
      </c>
      <c r="BE174" s="234">
        <f>IF(N174="základní",J174,0)</f>
        <v>0</v>
      </c>
      <c r="BF174" s="234">
        <f>IF(N174="snížená",J174,0)</f>
        <v>0</v>
      </c>
      <c r="BG174" s="234">
        <f>IF(N174="zákl. přenesená",J174,0)</f>
        <v>0</v>
      </c>
      <c r="BH174" s="234">
        <f>IF(N174="sníž. přenesená",J174,0)</f>
        <v>0</v>
      </c>
      <c r="BI174" s="234">
        <f>IF(N174="nulová",J174,0)</f>
        <v>0</v>
      </c>
      <c r="BJ174" s="14" t="s">
        <v>81</v>
      </c>
      <c r="BK174" s="234">
        <f>ROUND(I174*H174,2)</f>
        <v>0</v>
      </c>
      <c r="BL174" s="14" t="s">
        <v>274</v>
      </c>
      <c r="BM174" s="233" t="s">
        <v>363</v>
      </c>
    </row>
    <row r="175" s="2" customFormat="1">
      <c r="A175" s="35"/>
      <c r="B175" s="36"/>
      <c r="C175" s="37"/>
      <c r="D175" s="235" t="s">
        <v>275</v>
      </c>
      <c r="E175" s="37"/>
      <c r="F175" s="236" t="s">
        <v>1160</v>
      </c>
      <c r="G175" s="37"/>
      <c r="H175" s="37"/>
      <c r="I175" s="237"/>
      <c r="J175" s="37"/>
      <c r="K175" s="37"/>
      <c r="L175" s="41"/>
      <c r="M175" s="238"/>
      <c r="N175" s="239"/>
      <c r="O175" s="88"/>
      <c r="P175" s="88"/>
      <c r="Q175" s="88"/>
      <c r="R175" s="88"/>
      <c r="S175" s="88"/>
      <c r="T175" s="89"/>
      <c r="U175" s="35"/>
      <c r="V175" s="35"/>
      <c r="W175" s="35"/>
      <c r="X175" s="35"/>
      <c r="Y175" s="35"/>
      <c r="Z175" s="35"/>
      <c r="AA175" s="35"/>
      <c r="AB175" s="35"/>
      <c r="AC175" s="35"/>
      <c r="AD175" s="35"/>
      <c r="AE175" s="35"/>
      <c r="AT175" s="14" t="s">
        <v>275</v>
      </c>
      <c r="AU175" s="14" t="s">
        <v>81</v>
      </c>
    </row>
    <row r="176" s="2" customFormat="1" ht="100.5" customHeight="1">
      <c r="A176" s="35"/>
      <c r="B176" s="36"/>
      <c r="C176" s="222" t="s">
        <v>365</v>
      </c>
      <c r="D176" s="222" t="s">
        <v>269</v>
      </c>
      <c r="E176" s="223" t="s">
        <v>797</v>
      </c>
      <c r="F176" s="224" t="s">
        <v>798</v>
      </c>
      <c r="G176" s="225" t="s">
        <v>302</v>
      </c>
      <c r="H176" s="226">
        <v>79.200000000000003</v>
      </c>
      <c r="I176" s="227"/>
      <c r="J176" s="228">
        <f>ROUND(I176*H176,2)</f>
        <v>0</v>
      </c>
      <c r="K176" s="224" t="s">
        <v>273</v>
      </c>
      <c r="L176" s="41"/>
      <c r="M176" s="229" t="s">
        <v>1</v>
      </c>
      <c r="N176" s="230" t="s">
        <v>38</v>
      </c>
      <c r="O176" s="88"/>
      <c r="P176" s="231">
        <f>O176*H176</f>
        <v>0</v>
      </c>
      <c r="Q176" s="231">
        <v>0</v>
      </c>
      <c r="R176" s="231">
        <f>Q176*H176</f>
        <v>0</v>
      </c>
      <c r="S176" s="231">
        <v>0</v>
      </c>
      <c r="T176" s="232">
        <f>S176*H176</f>
        <v>0</v>
      </c>
      <c r="U176" s="35"/>
      <c r="V176" s="35"/>
      <c r="W176" s="35"/>
      <c r="X176" s="35"/>
      <c r="Y176" s="35"/>
      <c r="Z176" s="35"/>
      <c r="AA176" s="35"/>
      <c r="AB176" s="35"/>
      <c r="AC176" s="35"/>
      <c r="AD176" s="35"/>
      <c r="AE176" s="35"/>
      <c r="AR176" s="233" t="s">
        <v>274</v>
      </c>
      <c r="AT176" s="233" t="s">
        <v>269</v>
      </c>
      <c r="AU176" s="233" t="s">
        <v>81</v>
      </c>
      <c r="AY176" s="14" t="s">
        <v>266</v>
      </c>
      <c r="BE176" s="234">
        <f>IF(N176="základní",J176,0)</f>
        <v>0</v>
      </c>
      <c r="BF176" s="234">
        <f>IF(N176="snížená",J176,0)</f>
        <v>0</v>
      </c>
      <c r="BG176" s="234">
        <f>IF(N176="zákl. přenesená",J176,0)</f>
        <v>0</v>
      </c>
      <c r="BH176" s="234">
        <f>IF(N176="sníž. přenesená",J176,0)</f>
        <v>0</v>
      </c>
      <c r="BI176" s="234">
        <f>IF(N176="nulová",J176,0)</f>
        <v>0</v>
      </c>
      <c r="BJ176" s="14" t="s">
        <v>81</v>
      </c>
      <c r="BK176" s="234">
        <f>ROUND(I176*H176,2)</f>
        <v>0</v>
      </c>
      <c r="BL176" s="14" t="s">
        <v>274</v>
      </c>
      <c r="BM176" s="233" t="s">
        <v>368</v>
      </c>
    </row>
    <row r="177" s="2" customFormat="1">
      <c r="A177" s="35"/>
      <c r="B177" s="36"/>
      <c r="C177" s="37"/>
      <c r="D177" s="235" t="s">
        <v>275</v>
      </c>
      <c r="E177" s="37"/>
      <c r="F177" s="236" t="s">
        <v>1161</v>
      </c>
      <c r="G177" s="37"/>
      <c r="H177" s="37"/>
      <c r="I177" s="237"/>
      <c r="J177" s="37"/>
      <c r="K177" s="37"/>
      <c r="L177" s="41"/>
      <c r="M177" s="238"/>
      <c r="N177" s="239"/>
      <c r="O177" s="88"/>
      <c r="P177" s="88"/>
      <c r="Q177" s="88"/>
      <c r="R177" s="88"/>
      <c r="S177" s="88"/>
      <c r="T177" s="89"/>
      <c r="U177" s="35"/>
      <c r="V177" s="35"/>
      <c r="W177" s="35"/>
      <c r="X177" s="35"/>
      <c r="Y177" s="35"/>
      <c r="Z177" s="35"/>
      <c r="AA177" s="35"/>
      <c r="AB177" s="35"/>
      <c r="AC177" s="35"/>
      <c r="AD177" s="35"/>
      <c r="AE177" s="35"/>
      <c r="AT177" s="14" t="s">
        <v>275</v>
      </c>
      <c r="AU177" s="14" t="s">
        <v>81</v>
      </c>
    </row>
    <row r="178" s="2" customFormat="1" ht="76.35" customHeight="1">
      <c r="A178" s="35"/>
      <c r="B178" s="36"/>
      <c r="C178" s="222" t="s">
        <v>370</v>
      </c>
      <c r="D178" s="222" t="s">
        <v>269</v>
      </c>
      <c r="E178" s="223" t="s">
        <v>936</v>
      </c>
      <c r="F178" s="224" t="s">
        <v>937</v>
      </c>
      <c r="G178" s="225" t="s">
        <v>791</v>
      </c>
      <c r="H178" s="226">
        <v>360</v>
      </c>
      <c r="I178" s="227"/>
      <c r="J178" s="228">
        <f>ROUND(I178*H178,2)</f>
        <v>0</v>
      </c>
      <c r="K178" s="224" t="s">
        <v>273</v>
      </c>
      <c r="L178" s="41"/>
      <c r="M178" s="229" t="s">
        <v>1</v>
      </c>
      <c r="N178" s="230" t="s">
        <v>38</v>
      </c>
      <c r="O178" s="88"/>
      <c r="P178" s="231">
        <f>O178*H178</f>
        <v>0</v>
      </c>
      <c r="Q178" s="231">
        <v>0</v>
      </c>
      <c r="R178" s="231">
        <f>Q178*H178</f>
        <v>0</v>
      </c>
      <c r="S178" s="231">
        <v>0</v>
      </c>
      <c r="T178" s="232">
        <f>S178*H178</f>
        <v>0</v>
      </c>
      <c r="U178" s="35"/>
      <c r="V178" s="35"/>
      <c r="W178" s="35"/>
      <c r="X178" s="35"/>
      <c r="Y178" s="35"/>
      <c r="Z178" s="35"/>
      <c r="AA178" s="35"/>
      <c r="AB178" s="35"/>
      <c r="AC178" s="35"/>
      <c r="AD178" s="35"/>
      <c r="AE178" s="35"/>
      <c r="AR178" s="233" t="s">
        <v>274</v>
      </c>
      <c r="AT178" s="233" t="s">
        <v>269</v>
      </c>
      <c r="AU178" s="233" t="s">
        <v>81</v>
      </c>
      <c r="AY178" s="14" t="s">
        <v>266</v>
      </c>
      <c r="BE178" s="234">
        <f>IF(N178="základní",J178,0)</f>
        <v>0</v>
      </c>
      <c r="BF178" s="234">
        <f>IF(N178="snížená",J178,0)</f>
        <v>0</v>
      </c>
      <c r="BG178" s="234">
        <f>IF(N178="zákl. přenesená",J178,0)</f>
        <v>0</v>
      </c>
      <c r="BH178" s="234">
        <f>IF(N178="sníž. přenesená",J178,0)</f>
        <v>0</v>
      </c>
      <c r="BI178" s="234">
        <f>IF(N178="nulová",J178,0)</f>
        <v>0</v>
      </c>
      <c r="BJ178" s="14" t="s">
        <v>81</v>
      </c>
      <c r="BK178" s="234">
        <f>ROUND(I178*H178,2)</f>
        <v>0</v>
      </c>
      <c r="BL178" s="14" t="s">
        <v>274</v>
      </c>
      <c r="BM178" s="233" t="s">
        <v>373</v>
      </c>
    </row>
    <row r="179" s="2" customFormat="1">
      <c r="A179" s="35"/>
      <c r="B179" s="36"/>
      <c r="C179" s="37"/>
      <c r="D179" s="235" t="s">
        <v>275</v>
      </c>
      <c r="E179" s="37"/>
      <c r="F179" s="236" t="s">
        <v>1158</v>
      </c>
      <c r="G179" s="37"/>
      <c r="H179" s="37"/>
      <c r="I179" s="237"/>
      <c r="J179" s="37"/>
      <c r="K179" s="37"/>
      <c r="L179" s="41"/>
      <c r="M179" s="238"/>
      <c r="N179" s="239"/>
      <c r="O179" s="88"/>
      <c r="P179" s="88"/>
      <c r="Q179" s="88"/>
      <c r="R179" s="88"/>
      <c r="S179" s="88"/>
      <c r="T179" s="89"/>
      <c r="U179" s="35"/>
      <c r="V179" s="35"/>
      <c r="W179" s="35"/>
      <c r="X179" s="35"/>
      <c r="Y179" s="35"/>
      <c r="Z179" s="35"/>
      <c r="AA179" s="35"/>
      <c r="AB179" s="35"/>
      <c r="AC179" s="35"/>
      <c r="AD179" s="35"/>
      <c r="AE179" s="35"/>
      <c r="AT179" s="14" t="s">
        <v>275</v>
      </c>
      <c r="AU179" s="14" t="s">
        <v>81</v>
      </c>
    </row>
    <row r="180" s="2" customFormat="1" ht="24.15" customHeight="1">
      <c r="A180" s="35"/>
      <c r="B180" s="36"/>
      <c r="C180" s="240" t="s">
        <v>375</v>
      </c>
      <c r="D180" s="240" t="s">
        <v>329</v>
      </c>
      <c r="E180" s="241" t="s">
        <v>864</v>
      </c>
      <c r="F180" s="242" t="s">
        <v>865</v>
      </c>
      <c r="G180" s="243" t="s">
        <v>302</v>
      </c>
      <c r="H180" s="244">
        <v>90</v>
      </c>
      <c r="I180" s="245"/>
      <c r="J180" s="246">
        <f>ROUND(I180*H180,2)</f>
        <v>0</v>
      </c>
      <c r="K180" s="242" t="s">
        <v>273</v>
      </c>
      <c r="L180" s="247"/>
      <c r="M180" s="248" t="s">
        <v>1</v>
      </c>
      <c r="N180" s="249" t="s">
        <v>38</v>
      </c>
      <c r="O180" s="88"/>
      <c r="P180" s="231">
        <f>O180*H180</f>
        <v>0</v>
      </c>
      <c r="Q180" s="231">
        <v>0</v>
      </c>
      <c r="R180" s="231">
        <f>Q180*H180</f>
        <v>0</v>
      </c>
      <c r="S180" s="231">
        <v>0</v>
      </c>
      <c r="T180" s="232">
        <f>S180*H180</f>
        <v>0</v>
      </c>
      <c r="U180" s="35"/>
      <c r="V180" s="35"/>
      <c r="W180" s="35"/>
      <c r="X180" s="35"/>
      <c r="Y180" s="35"/>
      <c r="Z180" s="35"/>
      <c r="AA180" s="35"/>
      <c r="AB180" s="35"/>
      <c r="AC180" s="35"/>
      <c r="AD180" s="35"/>
      <c r="AE180" s="35"/>
      <c r="AR180" s="233" t="s">
        <v>286</v>
      </c>
      <c r="AT180" s="233" t="s">
        <v>329</v>
      </c>
      <c r="AU180" s="233" t="s">
        <v>81</v>
      </c>
      <c r="AY180" s="14" t="s">
        <v>266</v>
      </c>
      <c r="BE180" s="234">
        <f>IF(N180="základní",J180,0)</f>
        <v>0</v>
      </c>
      <c r="BF180" s="234">
        <f>IF(N180="snížená",J180,0)</f>
        <v>0</v>
      </c>
      <c r="BG180" s="234">
        <f>IF(N180="zákl. přenesená",J180,0)</f>
        <v>0</v>
      </c>
      <c r="BH180" s="234">
        <f>IF(N180="sníž. přenesená",J180,0)</f>
        <v>0</v>
      </c>
      <c r="BI180" s="234">
        <f>IF(N180="nulová",J180,0)</f>
        <v>0</v>
      </c>
      <c r="BJ180" s="14" t="s">
        <v>81</v>
      </c>
      <c r="BK180" s="234">
        <f>ROUND(I180*H180,2)</f>
        <v>0</v>
      </c>
      <c r="BL180" s="14" t="s">
        <v>274</v>
      </c>
      <c r="BM180" s="233" t="s">
        <v>378</v>
      </c>
    </row>
    <row r="181" s="2" customFormat="1">
      <c r="A181" s="35"/>
      <c r="B181" s="36"/>
      <c r="C181" s="37"/>
      <c r="D181" s="235" t="s">
        <v>275</v>
      </c>
      <c r="E181" s="37"/>
      <c r="F181" s="236" t="s">
        <v>1162</v>
      </c>
      <c r="G181" s="37"/>
      <c r="H181" s="37"/>
      <c r="I181" s="237"/>
      <c r="J181" s="37"/>
      <c r="K181" s="37"/>
      <c r="L181" s="41"/>
      <c r="M181" s="238"/>
      <c r="N181" s="239"/>
      <c r="O181" s="88"/>
      <c r="P181" s="88"/>
      <c r="Q181" s="88"/>
      <c r="R181" s="88"/>
      <c r="S181" s="88"/>
      <c r="T181" s="89"/>
      <c r="U181" s="35"/>
      <c r="V181" s="35"/>
      <c r="W181" s="35"/>
      <c r="X181" s="35"/>
      <c r="Y181" s="35"/>
      <c r="Z181" s="35"/>
      <c r="AA181" s="35"/>
      <c r="AB181" s="35"/>
      <c r="AC181" s="35"/>
      <c r="AD181" s="35"/>
      <c r="AE181" s="35"/>
      <c r="AT181" s="14" t="s">
        <v>275</v>
      </c>
      <c r="AU181" s="14" t="s">
        <v>81</v>
      </c>
    </row>
    <row r="182" s="2" customFormat="1" ht="101.25" customHeight="1">
      <c r="A182" s="35"/>
      <c r="B182" s="36"/>
      <c r="C182" s="222" t="s">
        <v>324</v>
      </c>
      <c r="D182" s="222" t="s">
        <v>269</v>
      </c>
      <c r="E182" s="223" t="s">
        <v>300</v>
      </c>
      <c r="F182" s="224" t="s">
        <v>301</v>
      </c>
      <c r="G182" s="225" t="s">
        <v>302</v>
      </c>
      <c r="H182" s="226">
        <v>90</v>
      </c>
      <c r="I182" s="227"/>
      <c r="J182" s="228">
        <f>ROUND(I182*H182,2)</f>
        <v>0</v>
      </c>
      <c r="K182" s="224" t="s">
        <v>273</v>
      </c>
      <c r="L182" s="41"/>
      <c r="M182" s="229" t="s">
        <v>1</v>
      </c>
      <c r="N182" s="230" t="s">
        <v>38</v>
      </c>
      <c r="O182" s="88"/>
      <c r="P182" s="231">
        <f>O182*H182</f>
        <v>0</v>
      </c>
      <c r="Q182" s="231">
        <v>0</v>
      </c>
      <c r="R182" s="231">
        <f>Q182*H182</f>
        <v>0</v>
      </c>
      <c r="S182" s="231">
        <v>0</v>
      </c>
      <c r="T182" s="232">
        <f>S182*H182</f>
        <v>0</v>
      </c>
      <c r="U182" s="35"/>
      <c r="V182" s="35"/>
      <c r="W182" s="35"/>
      <c r="X182" s="35"/>
      <c r="Y182" s="35"/>
      <c r="Z182" s="35"/>
      <c r="AA182" s="35"/>
      <c r="AB182" s="35"/>
      <c r="AC182" s="35"/>
      <c r="AD182" s="35"/>
      <c r="AE182" s="35"/>
      <c r="AR182" s="233" t="s">
        <v>274</v>
      </c>
      <c r="AT182" s="233" t="s">
        <v>269</v>
      </c>
      <c r="AU182" s="233" t="s">
        <v>81</v>
      </c>
      <c r="AY182" s="14" t="s">
        <v>266</v>
      </c>
      <c r="BE182" s="234">
        <f>IF(N182="základní",J182,0)</f>
        <v>0</v>
      </c>
      <c r="BF182" s="234">
        <f>IF(N182="snížená",J182,0)</f>
        <v>0</v>
      </c>
      <c r="BG182" s="234">
        <f>IF(N182="zákl. přenesená",J182,0)</f>
        <v>0</v>
      </c>
      <c r="BH182" s="234">
        <f>IF(N182="sníž. přenesená",J182,0)</f>
        <v>0</v>
      </c>
      <c r="BI182" s="234">
        <f>IF(N182="nulová",J182,0)</f>
        <v>0</v>
      </c>
      <c r="BJ182" s="14" t="s">
        <v>81</v>
      </c>
      <c r="BK182" s="234">
        <f>ROUND(I182*H182,2)</f>
        <v>0</v>
      </c>
      <c r="BL182" s="14" t="s">
        <v>274</v>
      </c>
      <c r="BM182" s="233" t="s">
        <v>382</v>
      </c>
    </row>
    <row r="183" s="2" customFormat="1">
      <c r="A183" s="35"/>
      <c r="B183" s="36"/>
      <c r="C183" s="37"/>
      <c r="D183" s="235" t="s">
        <v>275</v>
      </c>
      <c r="E183" s="37"/>
      <c r="F183" s="236" t="s">
        <v>1162</v>
      </c>
      <c r="G183" s="37"/>
      <c r="H183" s="37"/>
      <c r="I183" s="237"/>
      <c r="J183" s="37"/>
      <c r="K183" s="37"/>
      <c r="L183" s="41"/>
      <c r="M183" s="238"/>
      <c r="N183" s="239"/>
      <c r="O183" s="88"/>
      <c r="P183" s="88"/>
      <c r="Q183" s="88"/>
      <c r="R183" s="88"/>
      <c r="S183" s="88"/>
      <c r="T183" s="89"/>
      <c r="U183" s="35"/>
      <c r="V183" s="35"/>
      <c r="W183" s="35"/>
      <c r="X183" s="35"/>
      <c r="Y183" s="35"/>
      <c r="Z183" s="35"/>
      <c r="AA183" s="35"/>
      <c r="AB183" s="35"/>
      <c r="AC183" s="35"/>
      <c r="AD183" s="35"/>
      <c r="AE183" s="35"/>
      <c r="AT183" s="14" t="s">
        <v>275</v>
      </c>
      <c r="AU183" s="14" t="s">
        <v>81</v>
      </c>
    </row>
    <row r="184" s="2" customFormat="1" ht="111.75" customHeight="1">
      <c r="A184" s="35"/>
      <c r="B184" s="36"/>
      <c r="C184" s="222" t="s">
        <v>384</v>
      </c>
      <c r="D184" s="222" t="s">
        <v>269</v>
      </c>
      <c r="E184" s="223" t="s">
        <v>312</v>
      </c>
      <c r="F184" s="224" t="s">
        <v>313</v>
      </c>
      <c r="G184" s="225" t="s">
        <v>302</v>
      </c>
      <c r="H184" s="226">
        <v>90</v>
      </c>
      <c r="I184" s="227"/>
      <c r="J184" s="228">
        <f>ROUND(I184*H184,2)</f>
        <v>0</v>
      </c>
      <c r="K184" s="224" t="s">
        <v>273</v>
      </c>
      <c r="L184" s="41"/>
      <c r="M184" s="229" t="s">
        <v>1</v>
      </c>
      <c r="N184" s="230" t="s">
        <v>38</v>
      </c>
      <c r="O184" s="88"/>
      <c r="P184" s="231">
        <f>O184*H184</f>
        <v>0</v>
      </c>
      <c r="Q184" s="231">
        <v>0</v>
      </c>
      <c r="R184" s="231">
        <f>Q184*H184</f>
        <v>0</v>
      </c>
      <c r="S184" s="231">
        <v>0</v>
      </c>
      <c r="T184" s="232">
        <f>S184*H184</f>
        <v>0</v>
      </c>
      <c r="U184" s="35"/>
      <c r="V184" s="35"/>
      <c r="W184" s="35"/>
      <c r="X184" s="35"/>
      <c r="Y184" s="35"/>
      <c r="Z184" s="35"/>
      <c r="AA184" s="35"/>
      <c r="AB184" s="35"/>
      <c r="AC184" s="35"/>
      <c r="AD184" s="35"/>
      <c r="AE184" s="35"/>
      <c r="AR184" s="233" t="s">
        <v>274</v>
      </c>
      <c r="AT184" s="233" t="s">
        <v>269</v>
      </c>
      <c r="AU184" s="233" t="s">
        <v>81</v>
      </c>
      <c r="AY184" s="14" t="s">
        <v>266</v>
      </c>
      <c r="BE184" s="234">
        <f>IF(N184="základní",J184,0)</f>
        <v>0</v>
      </c>
      <c r="BF184" s="234">
        <f>IF(N184="snížená",J184,0)</f>
        <v>0</v>
      </c>
      <c r="BG184" s="234">
        <f>IF(N184="zákl. přenesená",J184,0)</f>
        <v>0</v>
      </c>
      <c r="BH184" s="234">
        <f>IF(N184="sníž. přenesená",J184,0)</f>
        <v>0</v>
      </c>
      <c r="BI184" s="234">
        <f>IF(N184="nulová",J184,0)</f>
        <v>0</v>
      </c>
      <c r="BJ184" s="14" t="s">
        <v>81</v>
      </c>
      <c r="BK184" s="234">
        <f>ROUND(I184*H184,2)</f>
        <v>0</v>
      </c>
      <c r="BL184" s="14" t="s">
        <v>274</v>
      </c>
      <c r="BM184" s="233" t="s">
        <v>385</v>
      </c>
    </row>
    <row r="185" s="2" customFormat="1">
      <c r="A185" s="35"/>
      <c r="B185" s="36"/>
      <c r="C185" s="37"/>
      <c r="D185" s="235" t="s">
        <v>275</v>
      </c>
      <c r="E185" s="37"/>
      <c r="F185" s="236" t="s">
        <v>1163</v>
      </c>
      <c r="G185" s="37"/>
      <c r="H185" s="37"/>
      <c r="I185" s="237"/>
      <c r="J185" s="37"/>
      <c r="K185" s="37"/>
      <c r="L185" s="41"/>
      <c r="M185" s="238"/>
      <c r="N185" s="239"/>
      <c r="O185" s="88"/>
      <c r="P185" s="88"/>
      <c r="Q185" s="88"/>
      <c r="R185" s="88"/>
      <c r="S185" s="88"/>
      <c r="T185" s="89"/>
      <c r="U185" s="35"/>
      <c r="V185" s="35"/>
      <c r="W185" s="35"/>
      <c r="X185" s="35"/>
      <c r="Y185" s="35"/>
      <c r="Z185" s="35"/>
      <c r="AA185" s="35"/>
      <c r="AB185" s="35"/>
      <c r="AC185" s="35"/>
      <c r="AD185" s="35"/>
      <c r="AE185" s="35"/>
      <c r="AT185" s="14" t="s">
        <v>275</v>
      </c>
      <c r="AU185" s="14" t="s">
        <v>81</v>
      </c>
    </row>
    <row r="186" s="2" customFormat="1" ht="180.75" customHeight="1">
      <c r="A186" s="35"/>
      <c r="B186" s="36"/>
      <c r="C186" s="222" t="s">
        <v>327</v>
      </c>
      <c r="D186" s="222" t="s">
        <v>269</v>
      </c>
      <c r="E186" s="223" t="s">
        <v>552</v>
      </c>
      <c r="F186" s="224" t="s">
        <v>553</v>
      </c>
      <c r="G186" s="225" t="s">
        <v>289</v>
      </c>
      <c r="H186" s="226">
        <v>6.1399999999999997</v>
      </c>
      <c r="I186" s="227"/>
      <c r="J186" s="228">
        <f>ROUND(I186*H186,2)</f>
        <v>0</v>
      </c>
      <c r="K186" s="224" t="s">
        <v>273</v>
      </c>
      <c r="L186" s="41"/>
      <c r="M186" s="229" t="s">
        <v>1</v>
      </c>
      <c r="N186" s="230" t="s">
        <v>38</v>
      </c>
      <c r="O186" s="88"/>
      <c r="P186" s="231">
        <f>O186*H186</f>
        <v>0</v>
      </c>
      <c r="Q186" s="231">
        <v>0</v>
      </c>
      <c r="R186" s="231">
        <f>Q186*H186</f>
        <v>0</v>
      </c>
      <c r="S186" s="231">
        <v>0</v>
      </c>
      <c r="T186" s="232">
        <f>S186*H186</f>
        <v>0</v>
      </c>
      <c r="U186" s="35"/>
      <c r="V186" s="35"/>
      <c r="W186" s="35"/>
      <c r="X186" s="35"/>
      <c r="Y186" s="35"/>
      <c r="Z186" s="35"/>
      <c r="AA186" s="35"/>
      <c r="AB186" s="35"/>
      <c r="AC186" s="35"/>
      <c r="AD186" s="35"/>
      <c r="AE186" s="35"/>
      <c r="AR186" s="233" t="s">
        <v>274</v>
      </c>
      <c r="AT186" s="233" t="s">
        <v>269</v>
      </c>
      <c r="AU186" s="233" t="s">
        <v>81</v>
      </c>
      <c r="AY186" s="14" t="s">
        <v>266</v>
      </c>
      <c r="BE186" s="234">
        <f>IF(N186="základní",J186,0)</f>
        <v>0</v>
      </c>
      <c r="BF186" s="234">
        <f>IF(N186="snížená",J186,0)</f>
        <v>0</v>
      </c>
      <c r="BG186" s="234">
        <f>IF(N186="zákl. přenesená",J186,0)</f>
        <v>0</v>
      </c>
      <c r="BH186" s="234">
        <f>IF(N186="sníž. přenesená",J186,0)</f>
        <v>0</v>
      </c>
      <c r="BI186" s="234">
        <f>IF(N186="nulová",J186,0)</f>
        <v>0</v>
      </c>
      <c r="BJ186" s="14" t="s">
        <v>81</v>
      </c>
      <c r="BK186" s="234">
        <f>ROUND(I186*H186,2)</f>
        <v>0</v>
      </c>
      <c r="BL186" s="14" t="s">
        <v>274</v>
      </c>
      <c r="BM186" s="233" t="s">
        <v>387</v>
      </c>
    </row>
    <row r="187" s="2" customFormat="1">
      <c r="A187" s="35"/>
      <c r="B187" s="36"/>
      <c r="C187" s="37"/>
      <c r="D187" s="235" t="s">
        <v>275</v>
      </c>
      <c r="E187" s="37"/>
      <c r="F187" s="236" t="s">
        <v>1164</v>
      </c>
      <c r="G187" s="37"/>
      <c r="H187" s="37"/>
      <c r="I187" s="237"/>
      <c r="J187" s="37"/>
      <c r="K187" s="37"/>
      <c r="L187" s="41"/>
      <c r="M187" s="238"/>
      <c r="N187" s="239"/>
      <c r="O187" s="88"/>
      <c r="P187" s="88"/>
      <c r="Q187" s="88"/>
      <c r="R187" s="88"/>
      <c r="S187" s="88"/>
      <c r="T187" s="89"/>
      <c r="U187" s="35"/>
      <c r="V187" s="35"/>
      <c r="W187" s="35"/>
      <c r="X187" s="35"/>
      <c r="Y187" s="35"/>
      <c r="Z187" s="35"/>
      <c r="AA187" s="35"/>
      <c r="AB187" s="35"/>
      <c r="AC187" s="35"/>
      <c r="AD187" s="35"/>
      <c r="AE187" s="35"/>
      <c r="AT187" s="14" t="s">
        <v>275</v>
      </c>
      <c r="AU187" s="14" t="s">
        <v>81</v>
      </c>
    </row>
    <row r="188" s="2" customFormat="1" ht="55.5" customHeight="1">
      <c r="A188" s="35"/>
      <c r="B188" s="36"/>
      <c r="C188" s="222" t="s">
        <v>393</v>
      </c>
      <c r="D188" s="222" t="s">
        <v>269</v>
      </c>
      <c r="E188" s="223" t="s">
        <v>941</v>
      </c>
      <c r="F188" s="224" t="s">
        <v>942</v>
      </c>
      <c r="G188" s="225" t="s">
        <v>289</v>
      </c>
      <c r="H188" s="226">
        <v>3.8999999999999999</v>
      </c>
      <c r="I188" s="227"/>
      <c r="J188" s="228">
        <f>ROUND(I188*H188,2)</f>
        <v>0</v>
      </c>
      <c r="K188" s="224" t="s">
        <v>273</v>
      </c>
      <c r="L188" s="41"/>
      <c r="M188" s="229" t="s">
        <v>1</v>
      </c>
      <c r="N188" s="230" t="s">
        <v>38</v>
      </c>
      <c r="O188" s="88"/>
      <c r="P188" s="231">
        <f>O188*H188</f>
        <v>0</v>
      </c>
      <c r="Q188" s="231">
        <v>0</v>
      </c>
      <c r="R188" s="231">
        <f>Q188*H188</f>
        <v>0</v>
      </c>
      <c r="S188" s="231">
        <v>0</v>
      </c>
      <c r="T188" s="232">
        <f>S188*H188</f>
        <v>0</v>
      </c>
      <c r="U188" s="35"/>
      <c r="V188" s="35"/>
      <c r="W188" s="35"/>
      <c r="X188" s="35"/>
      <c r="Y188" s="35"/>
      <c r="Z188" s="35"/>
      <c r="AA188" s="35"/>
      <c r="AB188" s="35"/>
      <c r="AC188" s="35"/>
      <c r="AD188" s="35"/>
      <c r="AE188" s="35"/>
      <c r="AR188" s="233" t="s">
        <v>274</v>
      </c>
      <c r="AT188" s="233" t="s">
        <v>269</v>
      </c>
      <c r="AU188" s="233" t="s">
        <v>81</v>
      </c>
      <c r="AY188" s="14" t="s">
        <v>266</v>
      </c>
      <c r="BE188" s="234">
        <f>IF(N188="základní",J188,0)</f>
        <v>0</v>
      </c>
      <c r="BF188" s="234">
        <f>IF(N188="snížená",J188,0)</f>
        <v>0</v>
      </c>
      <c r="BG188" s="234">
        <f>IF(N188="zákl. přenesená",J188,0)</f>
        <v>0</v>
      </c>
      <c r="BH188" s="234">
        <f>IF(N188="sníž. přenesená",J188,0)</f>
        <v>0</v>
      </c>
      <c r="BI188" s="234">
        <f>IF(N188="nulová",J188,0)</f>
        <v>0</v>
      </c>
      <c r="BJ188" s="14" t="s">
        <v>81</v>
      </c>
      <c r="BK188" s="234">
        <f>ROUND(I188*H188,2)</f>
        <v>0</v>
      </c>
      <c r="BL188" s="14" t="s">
        <v>274</v>
      </c>
      <c r="BM188" s="233" t="s">
        <v>391</v>
      </c>
    </row>
    <row r="189" s="2" customFormat="1">
      <c r="A189" s="35"/>
      <c r="B189" s="36"/>
      <c r="C189" s="37"/>
      <c r="D189" s="235" t="s">
        <v>275</v>
      </c>
      <c r="E189" s="37"/>
      <c r="F189" s="236" t="s">
        <v>1165</v>
      </c>
      <c r="G189" s="37"/>
      <c r="H189" s="37"/>
      <c r="I189" s="237"/>
      <c r="J189" s="37"/>
      <c r="K189" s="37"/>
      <c r="L189" s="41"/>
      <c r="M189" s="238"/>
      <c r="N189" s="239"/>
      <c r="O189" s="88"/>
      <c r="P189" s="88"/>
      <c r="Q189" s="88"/>
      <c r="R189" s="88"/>
      <c r="S189" s="88"/>
      <c r="T189" s="89"/>
      <c r="U189" s="35"/>
      <c r="V189" s="35"/>
      <c r="W189" s="35"/>
      <c r="X189" s="35"/>
      <c r="Y189" s="35"/>
      <c r="Z189" s="35"/>
      <c r="AA189" s="35"/>
      <c r="AB189" s="35"/>
      <c r="AC189" s="35"/>
      <c r="AD189" s="35"/>
      <c r="AE189" s="35"/>
      <c r="AT189" s="14" t="s">
        <v>275</v>
      </c>
      <c r="AU189" s="14" t="s">
        <v>81</v>
      </c>
    </row>
    <row r="190" s="2" customFormat="1" ht="55.5" customHeight="1">
      <c r="A190" s="35"/>
      <c r="B190" s="36"/>
      <c r="C190" s="222" t="s">
        <v>332</v>
      </c>
      <c r="D190" s="222" t="s">
        <v>269</v>
      </c>
      <c r="E190" s="223" t="s">
        <v>561</v>
      </c>
      <c r="F190" s="224" t="s">
        <v>562</v>
      </c>
      <c r="G190" s="225" t="s">
        <v>289</v>
      </c>
      <c r="H190" s="226">
        <v>6.1399999999999997</v>
      </c>
      <c r="I190" s="227"/>
      <c r="J190" s="228">
        <f>ROUND(I190*H190,2)</f>
        <v>0</v>
      </c>
      <c r="K190" s="224" t="s">
        <v>273</v>
      </c>
      <c r="L190" s="41"/>
      <c r="M190" s="229" t="s">
        <v>1</v>
      </c>
      <c r="N190" s="230" t="s">
        <v>38</v>
      </c>
      <c r="O190" s="88"/>
      <c r="P190" s="231">
        <f>O190*H190</f>
        <v>0</v>
      </c>
      <c r="Q190" s="231">
        <v>0</v>
      </c>
      <c r="R190" s="231">
        <f>Q190*H190</f>
        <v>0</v>
      </c>
      <c r="S190" s="231">
        <v>0</v>
      </c>
      <c r="T190" s="232">
        <f>S190*H190</f>
        <v>0</v>
      </c>
      <c r="U190" s="35"/>
      <c r="V190" s="35"/>
      <c r="W190" s="35"/>
      <c r="X190" s="35"/>
      <c r="Y190" s="35"/>
      <c r="Z190" s="35"/>
      <c r="AA190" s="35"/>
      <c r="AB190" s="35"/>
      <c r="AC190" s="35"/>
      <c r="AD190" s="35"/>
      <c r="AE190" s="35"/>
      <c r="AR190" s="233" t="s">
        <v>274</v>
      </c>
      <c r="AT190" s="233" t="s">
        <v>269</v>
      </c>
      <c r="AU190" s="233" t="s">
        <v>81</v>
      </c>
      <c r="AY190" s="14" t="s">
        <v>266</v>
      </c>
      <c r="BE190" s="234">
        <f>IF(N190="základní",J190,0)</f>
        <v>0</v>
      </c>
      <c r="BF190" s="234">
        <f>IF(N190="snížená",J190,0)</f>
        <v>0</v>
      </c>
      <c r="BG190" s="234">
        <f>IF(N190="zákl. přenesená",J190,0)</f>
        <v>0</v>
      </c>
      <c r="BH190" s="234">
        <f>IF(N190="sníž. přenesená",J190,0)</f>
        <v>0</v>
      </c>
      <c r="BI190" s="234">
        <f>IF(N190="nulová",J190,0)</f>
        <v>0</v>
      </c>
      <c r="BJ190" s="14" t="s">
        <v>81</v>
      </c>
      <c r="BK190" s="234">
        <f>ROUND(I190*H190,2)</f>
        <v>0</v>
      </c>
      <c r="BL190" s="14" t="s">
        <v>274</v>
      </c>
      <c r="BM190" s="233" t="s">
        <v>396</v>
      </c>
    </row>
    <row r="191" s="2" customFormat="1">
      <c r="A191" s="35"/>
      <c r="B191" s="36"/>
      <c r="C191" s="37"/>
      <c r="D191" s="235" t="s">
        <v>275</v>
      </c>
      <c r="E191" s="37"/>
      <c r="F191" s="236" t="s">
        <v>1166</v>
      </c>
      <c r="G191" s="37"/>
      <c r="H191" s="37"/>
      <c r="I191" s="237"/>
      <c r="J191" s="37"/>
      <c r="K191" s="37"/>
      <c r="L191" s="41"/>
      <c r="M191" s="238"/>
      <c r="N191" s="239"/>
      <c r="O191" s="88"/>
      <c r="P191" s="88"/>
      <c r="Q191" s="88"/>
      <c r="R191" s="88"/>
      <c r="S191" s="88"/>
      <c r="T191" s="89"/>
      <c r="U191" s="35"/>
      <c r="V191" s="35"/>
      <c r="W191" s="35"/>
      <c r="X191" s="35"/>
      <c r="Y191" s="35"/>
      <c r="Z191" s="35"/>
      <c r="AA191" s="35"/>
      <c r="AB191" s="35"/>
      <c r="AC191" s="35"/>
      <c r="AD191" s="35"/>
      <c r="AE191" s="35"/>
      <c r="AT191" s="14" t="s">
        <v>275</v>
      </c>
      <c r="AU191" s="14" t="s">
        <v>81</v>
      </c>
    </row>
    <row r="192" s="2" customFormat="1" ht="128.55" customHeight="1">
      <c r="A192" s="35"/>
      <c r="B192" s="36"/>
      <c r="C192" s="222" t="s">
        <v>402</v>
      </c>
      <c r="D192" s="222" t="s">
        <v>269</v>
      </c>
      <c r="E192" s="223" t="s">
        <v>568</v>
      </c>
      <c r="F192" s="224" t="s">
        <v>569</v>
      </c>
      <c r="G192" s="225" t="s">
        <v>289</v>
      </c>
      <c r="H192" s="226">
        <v>10</v>
      </c>
      <c r="I192" s="227"/>
      <c r="J192" s="228">
        <f>ROUND(I192*H192,2)</f>
        <v>0</v>
      </c>
      <c r="K192" s="224" t="s">
        <v>273</v>
      </c>
      <c r="L192" s="41"/>
      <c r="M192" s="229" t="s">
        <v>1</v>
      </c>
      <c r="N192" s="230" t="s">
        <v>38</v>
      </c>
      <c r="O192" s="88"/>
      <c r="P192" s="231">
        <f>O192*H192</f>
        <v>0</v>
      </c>
      <c r="Q192" s="231">
        <v>0</v>
      </c>
      <c r="R192" s="231">
        <f>Q192*H192</f>
        <v>0</v>
      </c>
      <c r="S192" s="231">
        <v>0</v>
      </c>
      <c r="T192" s="232">
        <f>S192*H192</f>
        <v>0</v>
      </c>
      <c r="U192" s="35"/>
      <c r="V192" s="35"/>
      <c r="W192" s="35"/>
      <c r="X192" s="35"/>
      <c r="Y192" s="35"/>
      <c r="Z192" s="35"/>
      <c r="AA192" s="35"/>
      <c r="AB192" s="35"/>
      <c r="AC192" s="35"/>
      <c r="AD192" s="35"/>
      <c r="AE192" s="35"/>
      <c r="AR192" s="233" t="s">
        <v>274</v>
      </c>
      <c r="AT192" s="233" t="s">
        <v>269</v>
      </c>
      <c r="AU192" s="233" t="s">
        <v>81</v>
      </c>
      <c r="AY192" s="14" t="s">
        <v>266</v>
      </c>
      <c r="BE192" s="234">
        <f>IF(N192="základní",J192,0)</f>
        <v>0</v>
      </c>
      <c r="BF192" s="234">
        <f>IF(N192="snížená",J192,0)</f>
        <v>0</v>
      </c>
      <c r="BG192" s="234">
        <f>IF(N192="zákl. přenesená",J192,0)</f>
        <v>0</v>
      </c>
      <c r="BH192" s="234">
        <f>IF(N192="sníž. přenesená",J192,0)</f>
        <v>0</v>
      </c>
      <c r="BI192" s="234">
        <f>IF(N192="nulová",J192,0)</f>
        <v>0</v>
      </c>
      <c r="BJ192" s="14" t="s">
        <v>81</v>
      </c>
      <c r="BK192" s="234">
        <f>ROUND(I192*H192,2)</f>
        <v>0</v>
      </c>
      <c r="BL192" s="14" t="s">
        <v>274</v>
      </c>
      <c r="BM192" s="233" t="s">
        <v>400</v>
      </c>
    </row>
    <row r="193" s="2" customFormat="1">
      <c r="A193" s="35"/>
      <c r="B193" s="36"/>
      <c r="C193" s="37"/>
      <c r="D193" s="235" t="s">
        <v>275</v>
      </c>
      <c r="E193" s="37"/>
      <c r="F193" s="236" t="s">
        <v>1167</v>
      </c>
      <c r="G193" s="37"/>
      <c r="H193" s="37"/>
      <c r="I193" s="237"/>
      <c r="J193" s="37"/>
      <c r="K193" s="37"/>
      <c r="L193" s="41"/>
      <c r="M193" s="238"/>
      <c r="N193" s="239"/>
      <c r="O193" s="88"/>
      <c r="P193" s="88"/>
      <c r="Q193" s="88"/>
      <c r="R193" s="88"/>
      <c r="S193" s="88"/>
      <c r="T193" s="89"/>
      <c r="U193" s="35"/>
      <c r="V193" s="35"/>
      <c r="W193" s="35"/>
      <c r="X193" s="35"/>
      <c r="Y193" s="35"/>
      <c r="Z193" s="35"/>
      <c r="AA193" s="35"/>
      <c r="AB193" s="35"/>
      <c r="AC193" s="35"/>
      <c r="AD193" s="35"/>
      <c r="AE193" s="35"/>
      <c r="AT193" s="14" t="s">
        <v>275</v>
      </c>
      <c r="AU193" s="14" t="s">
        <v>81</v>
      </c>
    </row>
    <row r="194" s="2" customFormat="1" ht="55.5" customHeight="1">
      <c r="A194" s="35"/>
      <c r="B194" s="36"/>
      <c r="C194" s="222" t="s">
        <v>407</v>
      </c>
      <c r="D194" s="222" t="s">
        <v>269</v>
      </c>
      <c r="E194" s="223" t="s">
        <v>561</v>
      </c>
      <c r="F194" s="224" t="s">
        <v>562</v>
      </c>
      <c r="G194" s="225" t="s">
        <v>289</v>
      </c>
      <c r="H194" s="226">
        <v>10</v>
      </c>
      <c r="I194" s="227"/>
      <c r="J194" s="228">
        <f>ROUND(I194*H194,2)</f>
        <v>0</v>
      </c>
      <c r="K194" s="224" t="s">
        <v>273</v>
      </c>
      <c r="L194" s="41"/>
      <c r="M194" s="229" t="s">
        <v>1</v>
      </c>
      <c r="N194" s="230" t="s">
        <v>38</v>
      </c>
      <c r="O194" s="88"/>
      <c r="P194" s="231">
        <f>O194*H194</f>
        <v>0</v>
      </c>
      <c r="Q194" s="231">
        <v>0</v>
      </c>
      <c r="R194" s="231">
        <f>Q194*H194</f>
        <v>0</v>
      </c>
      <c r="S194" s="231">
        <v>0</v>
      </c>
      <c r="T194" s="232">
        <f>S194*H194</f>
        <v>0</v>
      </c>
      <c r="U194" s="35"/>
      <c r="V194" s="35"/>
      <c r="W194" s="35"/>
      <c r="X194" s="35"/>
      <c r="Y194" s="35"/>
      <c r="Z194" s="35"/>
      <c r="AA194" s="35"/>
      <c r="AB194" s="35"/>
      <c r="AC194" s="35"/>
      <c r="AD194" s="35"/>
      <c r="AE194" s="35"/>
      <c r="AR194" s="233" t="s">
        <v>274</v>
      </c>
      <c r="AT194" s="233" t="s">
        <v>269</v>
      </c>
      <c r="AU194" s="233" t="s">
        <v>81</v>
      </c>
      <c r="AY194" s="14" t="s">
        <v>266</v>
      </c>
      <c r="BE194" s="234">
        <f>IF(N194="základní",J194,0)</f>
        <v>0</v>
      </c>
      <c r="BF194" s="234">
        <f>IF(N194="snížená",J194,0)</f>
        <v>0</v>
      </c>
      <c r="BG194" s="234">
        <f>IF(N194="zákl. přenesená",J194,0)</f>
        <v>0</v>
      </c>
      <c r="BH194" s="234">
        <f>IF(N194="sníž. přenesená",J194,0)</f>
        <v>0</v>
      </c>
      <c r="BI194" s="234">
        <f>IF(N194="nulová",J194,0)</f>
        <v>0</v>
      </c>
      <c r="BJ194" s="14" t="s">
        <v>81</v>
      </c>
      <c r="BK194" s="234">
        <f>ROUND(I194*H194,2)</f>
        <v>0</v>
      </c>
      <c r="BL194" s="14" t="s">
        <v>274</v>
      </c>
      <c r="BM194" s="233" t="s">
        <v>405</v>
      </c>
    </row>
    <row r="195" s="2" customFormat="1">
      <c r="A195" s="35"/>
      <c r="B195" s="36"/>
      <c r="C195" s="37"/>
      <c r="D195" s="235" t="s">
        <v>275</v>
      </c>
      <c r="E195" s="37"/>
      <c r="F195" s="236" t="s">
        <v>1168</v>
      </c>
      <c r="G195" s="37"/>
      <c r="H195" s="37"/>
      <c r="I195" s="237"/>
      <c r="J195" s="37"/>
      <c r="K195" s="37"/>
      <c r="L195" s="41"/>
      <c r="M195" s="238"/>
      <c r="N195" s="239"/>
      <c r="O195" s="88"/>
      <c r="P195" s="88"/>
      <c r="Q195" s="88"/>
      <c r="R195" s="88"/>
      <c r="S195" s="88"/>
      <c r="T195" s="89"/>
      <c r="U195" s="35"/>
      <c r="V195" s="35"/>
      <c r="W195" s="35"/>
      <c r="X195" s="35"/>
      <c r="Y195" s="35"/>
      <c r="Z195" s="35"/>
      <c r="AA195" s="35"/>
      <c r="AB195" s="35"/>
      <c r="AC195" s="35"/>
      <c r="AD195" s="35"/>
      <c r="AE195" s="35"/>
      <c r="AT195" s="14" t="s">
        <v>275</v>
      </c>
      <c r="AU195" s="14" t="s">
        <v>81</v>
      </c>
    </row>
    <row r="196" s="2" customFormat="1" ht="76.35" customHeight="1">
      <c r="A196" s="35"/>
      <c r="B196" s="36"/>
      <c r="C196" s="222" t="s">
        <v>412</v>
      </c>
      <c r="D196" s="222" t="s">
        <v>269</v>
      </c>
      <c r="E196" s="223" t="s">
        <v>582</v>
      </c>
      <c r="F196" s="224" t="s">
        <v>583</v>
      </c>
      <c r="G196" s="225" t="s">
        <v>296</v>
      </c>
      <c r="H196" s="226">
        <v>760</v>
      </c>
      <c r="I196" s="227"/>
      <c r="J196" s="228">
        <f>ROUND(I196*H196,2)</f>
        <v>0</v>
      </c>
      <c r="K196" s="224" t="s">
        <v>273</v>
      </c>
      <c r="L196" s="41"/>
      <c r="M196" s="229" t="s">
        <v>1</v>
      </c>
      <c r="N196" s="230" t="s">
        <v>38</v>
      </c>
      <c r="O196" s="88"/>
      <c r="P196" s="231">
        <f>O196*H196</f>
        <v>0</v>
      </c>
      <c r="Q196" s="231">
        <v>0</v>
      </c>
      <c r="R196" s="231">
        <f>Q196*H196</f>
        <v>0</v>
      </c>
      <c r="S196" s="231">
        <v>0</v>
      </c>
      <c r="T196" s="232">
        <f>S196*H196</f>
        <v>0</v>
      </c>
      <c r="U196" s="35"/>
      <c r="V196" s="35"/>
      <c r="W196" s="35"/>
      <c r="X196" s="35"/>
      <c r="Y196" s="35"/>
      <c r="Z196" s="35"/>
      <c r="AA196" s="35"/>
      <c r="AB196" s="35"/>
      <c r="AC196" s="35"/>
      <c r="AD196" s="35"/>
      <c r="AE196" s="35"/>
      <c r="AR196" s="233" t="s">
        <v>274</v>
      </c>
      <c r="AT196" s="233" t="s">
        <v>269</v>
      </c>
      <c r="AU196" s="233" t="s">
        <v>81</v>
      </c>
      <c r="AY196" s="14" t="s">
        <v>266</v>
      </c>
      <c r="BE196" s="234">
        <f>IF(N196="základní",J196,0)</f>
        <v>0</v>
      </c>
      <c r="BF196" s="234">
        <f>IF(N196="snížená",J196,0)</f>
        <v>0</v>
      </c>
      <c r="BG196" s="234">
        <f>IF(N196="zákl. přenesená",J196,0)</f>
        <v>0</v>
      </c>
      <c r="BH196" s="234">
        <f>IF(N196="sníž. přenesená",J196,0)</f>
        <v>0</v>
      </c>
      <c r="BI196" s="234">
        <f>IF(N196="nulová",J196,0)</f>
        <v>0</v>
      </c>
      <c r="BJ196" s="14" t="s">
        <v>81</v>
      </c>
      <c r="BK196" s="234">
        <f>ROUND(I196*H196,2)</f>
        <v>0</v>
      </c>
      <c r="BL196" s="14" t="s">
        <v>274</v>
      </c>
      <c r="BM196" s="233" t="s">
        <v>410</v>
      </c>
    </row>
    <row r="197" s="2" customFormat="1">
      <c r="A197" s="35"/>
      <c r="B197" s="36"/>
      <c r="C197" s="37"/>
      <c r="D197" s="235" t="s">
        <v>275</v>
      </c>
      <c r="E197" s="37"/>
      <c r="F197" s="236" t="s">
        <v>1169</v>
      </c>
      <c r="G197" s="37"/>
      <c r="H197" s="37"/>
      <c r="I197" s="237"/>
      <c r="J197" s="37"/>
      <c r="K197" s="37"/>
      <c r="L197" s="41"/>
      <c r="M197" s="238"/>
      <c r="N197" s="239"/>
      <c r="O197" s="88"/>
      <c r="P197" s="88"/>
      <c r="Q197" s="88"/>
      <c r="R197" s="88"/>
      <c r="S197" s="88"/>
      <c r="T197" s="89"/>
      <c r="U197" s="35"/>
      <c r="V197" s="35"/>
      <c r="W197" s="35"/>
      <c r="X197" s="35"/>
      <c r="Y197" s="35"/>
      <c r="Z197" s="35"/>
      <c r="AA197" s="35"/>
      <c r="AB197" s="35"/>
      <c r="AC197" s="35"/>
      <c r="AD197" s="35"/>
      <c r="AE197" s="35"/>
      <c r="AT197" s="14" t="s">
        <v>275</v>
      </c>
      <c r="AU197" s="14" t="s">
        <v>81</v>
      </c>
    </row>
    <row r="198" s="2" customFormat="1" ht="21.75" customHeight="1">
      <c r="A198" s="35"/>
      <c r="B198" s="36"/>
      <c r="C198" s="240" t="s">
        <v>335</v>
      </c>
      <c r="D198" s="240" t="s">
        <v>329</v>
      </c>
      <c r="E198" s="241" t="s">
        <v>330</v>
      </c>
      <c r="F198" s="242" t="s">
        <v>331</v>
      </c>
      <c r="G198" s="243" t="s">
        <v>302</v>
      </c>
      <c r="H198" s="244">
        <v>1520</v>
      </c>
      <c r="I198" s="245"/>
      <c r="J198" s="246">
        <f>ROUND(I198*H198,2)</f>
        <v>0</v>
      </c>
      <c r="K198" s="242" t="s">
        <v>273</v>
      </c>
      <c r="L198" s="247"/>
      <c r="M198" s="248" t="s">
        <v>1</v>
      </c>
      <c r="N198" s="249" t="s">
        <v>38</v>
      </c>
      <c r="O198" s="88"/>
      <c r="P198" s="231">
        <f>O198*H198</f>
        <v>0</v>
      </c>
      <c r="Q198" s="231">
        <v>1</v>
      </c>
      <c r="R198" s="231">
        <f>Q198*H198</f>
        <v>1520</v>
      </c>
      <c r="S198" s="231">
        <v>0</v>
      </c>
      <c r="T198" s="232">
        <f>S198*H198</f>
        <v>0</v>
      </c>
      <c r="U198" s="35"/>
      <c r="V198" s="35"/>
      <c r="W198" s="35"/>
      <c r="X198" s="35"/>
      <c r="Y198" s="35"/>
      <c r="Z198" s="35"/>
      <c r="AA198" s="35"/>
      <c r="AB198" s="35"/>
      <c r="AC198" s="35"/>
      <c r="AD198" s="35"/>
      <c r="AE198" s="35"/>
      <c r="AR198" s="233" t="s">
        <v>286</v>
      </c>
      <c r="AT198" s="233" t="s">
        <v>329</v>
      </c>
      <c r="AU198" s="233" t="s">
        <v>81</v>
      </c>
      <c r="AY198" s="14" t="s">
        <v>266</v>
      </c>
      <c r="BE198" s="234">
        <f>IF(N198="základní",J198,0)</f>
        <v>0</v>
      </c>
      <c r="BF198" s="234">
        <f>IF(N198="snížená",J198,0)</f>
        <v>0</v>
      </c>
      <c r="BG198" s="234">
        <f>IF(N198="zákl. přenesená",J198,0)</f>
        <v>0</v>
      </c>
      <c r="BH198" s="234">
        <f>IF(N198="sníž. přenesená",J198,0)</f>
        <v>0</v>
      </c>
      <c r="BI198" s="234">
        <f>IF(N198="nulová",J198,0)</f>
        <v>0</v>
      </c>
      <c r="BJ198" s="14" t="s">
        <v>81</v>
      </c>
      <c r="BK198" s="234">
        <f>ROUND(I198*H198,2)</f>
        <v>0</v>
      </c>
      <c r="BL198" s="14" t="s">
        <v>274</v>
      </c>
      <c r="BM198" s="233" t="s">
        <v>415</v>
      </c>
    </row>
    <row r="199" s="2" customFormat="1">
      <c r="A199" s="35"/>
      <c r="B199" s="36"/>
      <c r="C199" s="37"/>
      <c r="D199" s="235" t="s">
        <v>275</v>
      </c>
      <c r="E199" s="37"/>
      <c r="F199" s="236" t="s">
        <v>1170</v>
      </c>
      <c r="G199" s="37"/>
      <c r="H199" s="37"/>
      <c r="I199" s="237"/>
      <c r="J199" s="37"/>
      <c r="K199" s="37"/>
      <c r="L199" s="41"/>
      <c r="M199" s="238"/>
      <c r="N199" s="239"/>
      <c r="O199" s="88"/>
      <c r="P199" s="88"/>
      <c r="Q199" s="88"/>
      <c r="R199" s="88"/>
      <c r="S199" s="88"/>
      <c r="T199" s="89"/>
      <c r="U199" s="35"/>
      <c r="V199" s="35"/>
      <c r="W199" s="35"/>
      <c r="X199" s="35"/>
      <c r="Y199" s="35"/>
      <c r="Z199" s="35"/>
      <c r="AA199" s="35"/>
      <c r="AB199" s="35"/>
      <c r="AC199" s="35"/>
      <c r="AD199" s="35"/>
      <c r="AE199" s="35"/>
      <c r="AT199" s="14" t="s">
        <v>275</v>
      </c>
      <c r="AU199" s="14" t="s">
        <v>81</v>
      </c>
    </row>
    <row r="200" s="2" customFormat="1" ht="101.25" customHeight="1">
      <c r="A200" s="35"/>
      <c r="B200" s="36"/>
      <c r="C200" s="222" t="s">
        <v>421</v>
      </c>
      <c r="D200" s="222" t="s">
        <v>269</v>
      </c>
      <c r="E200" s="223" t="s">
        <v>300</v>
      </c>
      <c r="F200" s="224" t="s">
        <v>301</v>
      </c>
      <c r="G200" s="225" t="s">
        <v>302</v>
      </c>
      <c r="H200" s="226">
        <v>1520</v>
      </c>
      <c r="I200" s="227"/>
      <c r="J200" s="228">
        <f>ROUND(I200*H200,2)</f>
        <v>0</v>
      </c>
      <c r="K200" s="224" t="s">
        <v>273</v>
      </c>
      <c r="L200" s="41"/>
      <c r="M200" s="229" t="s">
        <v>1</v>
      </c>
      <c r="N200" s="230" t="s">
        <v>38</v>
      </c>
      <c r="O200" s="88"/>
      <c r="P200" s="231">
        <f>O200*H200</f>
        <v>0</v>
      </c>
      <c r="Q200" s="231">
        <v>0</v>
      </c>
      <c r="R200" s="231">
        <f>Q200*H200</f>
        <v>0</v>
      </c>
      <c r="S200" s="231">
        <v>0</v>
      </c>
      <c r="T200" s="232">
        <f>S200*H200</f>
        <v>0</v>
      </c>
      <c r="U200" s="35"/>
      <c r="V200" s="35"/>
      <c r="W200" s="35"/>
      <c r="X200" s="35"/>
      <c r="Y200" s="35"/>
      <c r="Z200" s="35"/>
      <c r="AA200" s="35"/>
      <c r="AB200" s="35"/>
      <c r="AC200" s="35"/>
      <c r="AD200" s="35"/>
      <c r="AE200" s="35"/>
      <c r="AR200" s="233" t="s">
        <v>274</v>
      </c>
      <c r="AT200" s="233" t="s">
        <v>269</v>
      </c>
      <c r="AU200" s="233" t="s">
        <v>81</v>
      </c>
      <c r="AY200" s="14" t="s">
        <v>266</v>
      </c>
      <c r="BE200" s="234">
        <f>IF(N200="základní",J200,0)</f>
        <v>0</v>
      </c>
      <c r="BF200" s="234">
        <f>IF(N200="snížená",J200,0)</f>
        <v>0</v>
      </c>
      <c r="BG200" s="234">
        <f>IF(N200="zákl. přenesená",J200,0)</f>
        <v>0</v>
      </c>
      <c r="BH200" s="234">
        <f>IF(N200="sníž. přenesená",J200,0)</f>
        <v>0</v>
      </c>
      <c r="BI200" s="234">
        <f>IF(N200="nulová",J200,0)</f>
        <v>0</v>
      </c>
      <c r="BJ200" s="14" t="s">
        <v>81</v>
      </c>
      <c r="BK200" s="234">
        <f>ROUND(I200*H200,2)</f>
        <v>0</v>
      </c>
      <c r="BL200" s="14" t="s">
        <v>274</v>
      </c>
      <c r="BM200" s="233" t="s">
        <v>419</v>
      </c>
    </row>
    <row r="201" s="2" customFormat="1">
      <c r="A201" s="35"/>
      <c r="B201" s="36"/>
      <c r="C201" s="37"/>
      <c r="D201" s="235" t="s">
        <v>275</v>
      </c>
      <c r="E201" s="37"/>
      <c r="F201" s="236" t="s">
        <v>1171</v>
      </c>
      <c r="G201" s="37"/>
      <c r="H201" s="37"/>
      <c r="I201" s="237"/>
      <c r="J201" s="37"/>
      <c r="K201" s="37"/>
      <c r="L201" s="41"/>
      <c r="M201" s="238"/>
      <c r="N201" s="239"/>
      <c r="O201" s="88"/>
      <c r="P201" s="88"/>
      <c r="Q201" s="88"/>
      <c r="R201" s="88"/>
      <c r="S201" s="88"/>
      <c r="T201" s="89"/>
      <c r="U201" s="35"/>
      <c r="V201" s="35"/>
      <c r="W201" s="35"/>
      <c r="X201" s="35"/>
      <c r="Y201" s="35"/>
      <c r="Z201" s="35"/>
      <c r="AA201" s="35"/>
      <c r="AB201" s="35"/>
      <c r="AC201" s="35"/>
      <c r="AD201" s="35"/>
      <c r="AE201" s="35"/>
      <c r="AT201" s="14" t="s">
        <v>275</v>
      </c>
      <c r="AU201" s="14" t="s">
        <v>81</v>
      </c>
    </row>
    <row r="202" s="2" customFormat="1" ht="111.75" customHeight="1">
      <c r="A202" s="35"/>
      <c r="B202" s="36"/>
      <c r="C202" s="222" t="s">
        <v>337</v>
      </c>
      <c r="D202" s="222" t="s">
        <v>269</v>
      </c>
      <c r="E202" s="223" t="s">
        <v>312</v>
      </c>
      <c r="F202" s="224" t="s">
        <v>313</v>
      </c>
      <c r="G202" s="225" t="s">
        <v>302</v>
      </c>
      <c r="H202" s="226">
        <v>9120</v>
      </c>
      <c r="I202" s="227"/>
      <c r="J202" s="228">
        <f>ROUND(I202*H202,2)</f>
        <v>0</v>
      </c>
      <c r="K202" s="224" t="s">
        <v>273</v>
      </c>
      <c r="L202" s="41"/>
      <c r="M202" s="229" t="s">
        <v>1</v>
      </c>
      <c r="N202" s="230" t="s">
        <v>38</v>
      </c>
      <c r="O202" s="88"/>
      <c r="P202" s="231">
        <f>O202*H202</f>
        <v>0</v>
      </c>
      <c r="Q202" s="231">
        <v>0</v>
      </c>
      <c r="R202" s="231">
        <f>Q202*H202</f>
        <v>0</v>
      </c>
      <c r="S202" s="231">
        <v>0</v>
      </c>
      <c r="T202" s="232">
        <f>S202*H202</f>
        <v>0</v>
      </c>
      <c r="U202" s="35"/>
      <c r="V202" s="35"/>
      <c r="W202" s="35"/>
      <c r="X202" s="35"/>
      <c r="Y202" s="35"/>
      <c r="Z202" s="35"/>
      <c r="AA202" s="35"/>
      <c r="AB202" s="35"/>
      <c r="AC202" s="35"/>
      <c r="AD202" s="35"/>
      <c r="AE202" s="35"/>
      <c r="AR202" s="233" t="s">
        <v>274</v>
      </c>
      <c r="AT202" s="233" t="s">
        <v>269</v>
      </c>
      <c r="AU202" s="233" t="s">
        <v>81</v>
      </c>
      <c r="AY202" s="14" t="s">
        <v>266</v>
      </c>
      <c r="BE202" s="234">
        <f>IF(N202="základní",J202,0)</f>
        <v>0</v>
      </c>
      <c r="BF202" s="234">
        <f>IF(N202="snížená",J202,0)</f>
        <v>0</v>
      </c>
      <c r="BG202" s="234">
        <f>IF(N202="zákl. přenesená",J202,0)</f>
        <v>0</v>
      </c>
      <c r="BH202" s="234">
        <f>IF(N202="sníž. přenesená",J202,0)</f>
        <v>0</v>
      </c>
      <c r="BI202" s="234">
        <f>IF(N202="nulová",J202,0)</f>
        <v>0</v>
      </c>
      <c r="BJ202" s="14" t="s">
        <v>81</v>
      </c>
      <c r="BK202" s="234">
        <f>ROUND(I202*H202,2)</f>
        <v>0</v>
      </c>
      <c r="BL202" s="14" t="s">
        <v>274</v>
      </c>
      <c r="BM202" s="233" t="s">
        <v>424</v>
      </c>
    </row>
    <row r="203" s="2" customFormat="1">
      <c r="A203" s="35"/>
      <c r="B203" s="36"/>
      <c r="C203" s="37"/>
      <c r="D203" s="235" t="s">
        <v>275</v>
      </c>
      <c r="E203" s="37"/>
      <c r="F203" s="236" t="s">
        <v>1172</v>
      </c>
      <c r="G203" s="37"/>
      <c r="H203" s="37"/>
      <c r="I203" s="237"/>
      <c r="J203" s="37"/>
      <c r="K203" s="37"/>
      <c r="L203" s="41"/>
      <c r="M203" s="238"/>
      <c r="N203" s="239"/>
      <c r="O203" s="88"/>
      <c r="P203" s="88"/>
      <c r="Q203" s="88"/>
      <c r="R203" s="88"/>
      <c r="S203" s="88"/>
      <c r="T203" s="89"/>
      <c r="U203" s="35"/>
      <c r="V203" s="35"/>
      <c r="W203" s="35"/>
      <c r="X203" s="35"/>
      <c r="Y203" s="35"/>
      <c r="Z203" s="35"/>
      <c r="AA203" s="35"/>
      <c r="AB203" s="35"/>
      <c r="AC203" s="35"/>
      <c r="AD203" s="35"/>
      <c r="AE203" s="35"/>
      <c r="AT203" s="14" t="s">
        <v>275</v>
      </c>
      <c r="AU203" s="14" t="s">
        <v>81</v>
      </c>
    </row>
    <row r="204" s="2" customFormat="1" ht="37.8" customHeight="1">
      <c r="A204" s="35"/>
      <c r="B204" s="36"/>
      <c r="C204" s="222" t="s">
        <v>428</v>
      </c>
      <c r="D204" s="222" t="s">
        <v>269</v>
      </c>
      <c r="E204" s="223" t="s">
        <v>816</v>
      </c>
      <c r="F204" s="224" t="s">
        <v>1173</v>
      </c>
      <c r="G204" s="225" t="s">
        <v>279</v>
      </c>
      <c r="H204" s="226">
        <v>10040</v>
      </c>
      <c r="I204" s="227"/>
      <c r="J204" s="228">
        <f>ROUND(I204*H204,2)</f>
        <v>0</v>
      </c>
      <c r="K204" s="224" t="s">
        <v>1</v>
      </c>
      <c r="L204" s="41"/>
      <c r="M204" s="229" t="s">
        <v>1</v>
      </c>
      <c r="N204" s="230" t="s">
        <v>38</v>
      </c>
      <c r="O204" s="88"/>
      <c r="P204" s="231">
        <f>O204*H204</f>
        <v>0</v>
      </c>
      <c r="Q204" s="231">
        <v>0</v>
      </c>
      <c r="R204" s="231">
        <f>Q204*H204</f>
        <v>0</v>
      </c>
      <c r="S204" s="231">
        <v>0</v>
      </c>
      <c r="T204" s="232">
        <f>S204*H204</f>
        <v>0</v>
      </c>
      <c r="U204" s="35"/>
      <c r="V204" s="35"/>
      <c r="W204" s="35"/>
      <c r="X204" s="35"/>
      <c r="Y204" s="35"/>
      <c r="Z204" s="35"/>
      <c r="AA204" s="35"/>
      <c r="AB204" s="35"/>
      <c r="AC204" s="35"/>
      <c r="AD204" s="35"/>
      <c r="AE204" s="35"/>
      <c r="AR204" s="233" t="s">
        <v>274</v>
      </c>
      <c r="AT204" s="233" t="s">
        <v>269</v>
      </c>
      <c r="AU204" s="233" t="s">
        <v>81</v>
      </c>
      <c r="AY204" s="14" t="s">
        <v>266</v>
      </c>
      <c r="BE204" s="234">
        <f>IF(N204="základní",J204,0)</f>
        <v>0</v>
      </c>
      <c r="BF204" s="234">
        <f>IF(N204="snížená",J204,0)</f>
        <v>0</v>
      </c>
      <c r="BG204" s="234">
        <f>IF(N204="zákl. přenesená",J204,0)</f>
        <v>0</v>
      </c>
      <c r="BH204" s="234">
        <f>IF(N204="sníž. přenesená",J204,0)</f>
        <v>0</v>
      </c>
      <c r="BI204" s="234">
        <f>IF(N204="nulová",J204,0)</f>
        <v>0</v>
      </c>
      <c r="BJ204" s="14" t="s">
        <v>81</v>
      </c>
      <c r="BK204" s="234">
        <f>ROUND(I204*H204,2)</f>
        <v>0</v>
      </c>
      <c r="BL204" s="14" t="s">
        <v>274</v>
      </c>
      <c r="BM204" s="233" t="s">
        <v>426</v>
      </c>
    </row>
    <row r="205" s="2" customFormat="1">
      <c r="A205" s="35"/>
      <c r="B205" s="36"/>
      <c r="C205" s="37"/>
      <c r="D205" s="235" t="s">
        <v>275</v>
      </c>
      <c r="E205" s="37"/>
      <c r="F205" s="236" t="s">
        <v>1174</v>
      </c>
      <c r="G205" s="37"/>
      <c r="H205" s="37"/>
      <c r="I205" s="237"/>
      <c r="J205" s="37"/>
      <c r="K205" s="37"/>
      <c r="L205" s="41"/>
      <c r="M205" s="238"/>
      <c r="N205" s="239"/>
      <c r="O205" s="88"/>
      <c r="P205" s="88"/>
      <c r="Q205" s="88"/>
      <c r="R205" s="88"/>
      <c r="S205" s="88"/>
      <c r="T205" s="89"/>
      <c r="U205" s="35"/>
      <c r="V205" s="35"/>
      <c r="W205" s="35"/>
      <c r="X205" s="35"/>
      <c r="Y205" s="35"/>
      <c r="Z205" s="35"/>
      <c r="AA205" s="35"/>
      <c r="AB205" s="35"/>
      <c r="AC205" s="35"/>
      <c r="AD205" s="35"/>
      <c r="AE205" s="35"/>
      <c r="AT205" s="14" t="s">
        <v>275</v>
      </c>
      <c r="AU205" s="14" t="s">
        <v>81</v>
      </c>
    </row>
    <row r="206" s="2" customFormat="1" ht="101.25" customHeight="1">
      <c r="A206" s="35"/>
      <c r="B206" s="36"/>
      <c r="C206" s="222" t="s">
        <v>341</v>
      </c>
      <c r="D206" s="222" t="s">
        <v>269</v>
      </c>
      <c r="E206" s="223" t="s">
        <v>389</v>
      </c>
      <c r="F206" s="224" t="s">
        <v>390</v>
      </c>
      <c r="G206" s="225" t="s">
        <v>279</v>
      </c>
      <c r="H206" s="226">
        <v>40</v>
      </c>
      <c r="I206" s="227"/>
      <c r="J206" s="228">
        <f>ROUND(I206*H206,2)</f>
        <v>0</v>
      </c>
      <c r="K206" s="224" t="s">
        <v>273</v>
      </c>
      <c r="L206" s="41"/>
      <c r="M206" s="229" t="s">
        <v>1</v>
      </c>
      <c r="N206" s="230" t="s">
        <v>38</v>
      </c>
      <c r="O206" s="88"/>
      <c r="P206" s="231">
        <f>O206*H206</f>
        <v>0</v>
      </c>
      <c r="Q206" s="231">
        <v>0</v>
      </c>
      <c r="R206" s="231">
        <f>Q206*H206</f>
        <v>0</v>
      </c>
      <c r="S206" s="231">
        <v>0</v>
      </c>
      <c r="T206" s="232">
        <f>S206*H206</f>
        <v>0</v>
      </c>
      <c r="U206" s="35"/>
      <c r="V206" s="35"/>
      <c r="W206" s="35"/>
      <c r="X206" s="35"/>
      <c r="Y206" s="35"/>
      <c r="Z206" s="35"/>
      <c r="AA206" s="35"/>
      <c r="AB206" s="35"/>
      <c r="AC206" s="35"/>
      <c r="AD206" s="35"/>
      <c r="AE206" s="35"/>
      <c r="AR206" s="233" t="s">
        <v>274</v>
      </c>
      <c r="AT206" s="233" t="s">
        <v>269</v>
      </c>
      <c r="AU206" s="233" t="s">
        <v>81</v>
      </c>
      <c r="AY206" s="14" t="s">
        <v>266</v>
      </c>
      <c r="BE206" s="234">
        <f>IF(N206="základní",J206,0)</f>
        <v>0</v>
      </c>
      <c r="BF206" s="234">
        <f>IF(N206="snížená",J206,0)</f>
        <v>0</v>
      </c>
      <c r="BG206" s="234">
        <f>IF(N206="zákl. přenesená",J206,0)</f>
        <v>0</v>
      </c>
      <c r="BH206" s="234">
        <f>IF(N206="sníž. přenesená",J206,0)</f>
        <v>0</v>
      </c>
      <c r="BI206" s="234">
        <f>IF(N206="nulová",J206,0)</f>
        <v>0</v>
      </c>
      <c r="BJ206" s="14" t="s">
        <v>81</v>
      </c>
      <c r="BK206" s="234">
        <f>ROUND(I206*H206,2)</f>
        <v>0</v>
      </c>
      <c r="BL206" s="14" t="s">
        <v>274</v>
      </c>
      <c r="BM206" s="233" t="s">
        <v>429</v>
      </c>
    </row>
    <row r="207" s="2" customFormat="1">
      <c r="A207" s="35"/>
      <c r="B207" s="36"/>
      <c r="C207" s="37"/>
      <c r="D207" s="235" t="s">
        <v>275</v>
      </c>
      <c r="E207" s="37"/>
      <c r="F207" s="236" t="s">
        <v>1175</v>
      </c>
      <c r="G207" s="37"/>
      <c r="H207" s="37"/>
      <c r="I207" s="237"/>
      <c r="J207" s="37"/>
      <c r="K207" s="37"/>
      <c r="L207" s="41"/>
      <c r="M207" s="238"/>
      <c r="N207" s="239"/>
      <c r="O207" s="88"/>
      <c r="P207" s="88"/>
      <c r="Q207" s="88"/>
      <c r="R207" s="88"/>
      <c r="S207" s="88"/>
      <c r="T207" s="89"/>
      <c r="U207" s="35"/>
      <c r="V207" s="35"/>
      <c r="W207" s="35"/>
      <c r="X207" s="35"/>
      <c r="Y207" s="35"/>
      <c r="Z207" s="35"/>
      <c r="AA207" s="35"/>
      <c r="AB207" s="35"/>
      <c r="AC207" s="35"/>
      <c r="AD207" s="35"/>
      <c r="AE207" s="35"/>
      <c r="AT207" s="14" t="s">
        <v>275</v>
      </c>
      <c r="AU207" s="14" t="s">
        <v>81</v>
      </c>
    </row>
    <row r="208" s="2" customFormat="1" ht="111.75" customHeight="1">
      <c r="A208" s="35"/>
      <c r="B208" s="36"/>
      <c r="C208" s="222" t="s">
        <v>433</v>
      </c>
      <c r="D208" s="222" t="s">
        <v>269</v>
      </c>
      <c r="E208" s="223" t="s">
        <v>394</v>
      </c>
      <c r="F208" s="224" t="s">
        <v>395</v>
      </c>
      <c r="G208" s="225" t="s">
        <v>279</v>
      </c>
      <c r="H208" s="226">
        <v>825</v>
      </c>
      <c r="I208" s="227"/>
      <c r="J208" s="228">
        <f>ROUND(I208*H208,2)</f>
        <v>0</v>
      </c>
      <c r="K208" s="224" t="s">
        <v>273</v>
      </c>
      <c r="L208" s="41"/>
      <c r="M208" s="229" t="s">
        <v>1</v>
      </c>
      <c r="N208" s="230" t="s">
        <v>38</v>
      </c>
      <c r="O208" s="88"/>
      <c r="P208" s="231">
        <f>O208*H208</f>
        <v>0</v>
      </c>
      <c r="Q208" s="231">
        <v>0</v>
      </c>
      <c r="R208" s="231">
        <f>Q208*H208</f>
        <v>0</v>
      </c>
      <c r="S208" s="231">
        <v>0</v>
      </c>
      <c r="T208" s="232">
        <f>S208*H208</f>
        <v>0</v>
      </c>
      <c r="U208" s="35"/>
      <c r="V208" s="35"/>
      <c r="W208" s="35"/>
      <c r="X208" s="35"/>
      <c r="Y208" s="35"/>
      <c r="Z208" s="35"/>
      <c r="AA208" s="35"/>
      <c r="AB208" s="35"/>
      <c r="AC208" s="35"/>
      <c r="AD208" s="35"/>
      <c r="AE208" s="35"/>
      <c r="AR208" s="233" t="s">
        <v>274</v>
      </c>
      <c r="AT208" s="233" t="s">
        <v>269</v>
      </c>
      <c r="AU208" s="233" t="s">
        <v>81</v>
      </c>
      <c r="AY208" s="14" t="s">
        <v>266</v>
      </c>
      <c r="BE208" s="234">
        <f>IF(N208="základní",J208,0)</f>
        <v>0</v>
      </c>
      <c r="BF208" s="234">
        <f>IF(N208="snížená",J208,0)</f>
        <v>0</v>
      </c>
      <c r="BG208" s="234">
        <f>IF(N208="zákl. přenesená",J208,0)</f>
        <v>0</v>
      </c>
      <c r="BH208" s="234">
        <f>IF(N208="sníž. přenesená",J208,0)</f>
        <v>0</v>
      </c>
      <c r="BI208" s="234">
        <f>IF(N208="nulová",J208,0)</f>
        <v>0</v>
      </c>
      <c r="BJ208" s="14" t="s">
        <v>81</v>
      </c>
      <c r="BK208" s="234">
        <f>ROUND(I208*H208,2)</f>
        <v>0</v>
      </c>
      <c r="BL208" s="14" t="s">
        <v>274</v>
      </c>
      <c r="BM208" s="233" t="s">
        <v>431</v>
      </c>
    </row>
    <row r="209" s="2" customFormat="1">
      <c r="A209" s="35"/>
      <c r="B209" s="36"/>
      <c r="C209" s="37"/>
      <c r="D209" s="235" t="s">
        <v>275</v>
      </c>
      <c r="E209" s="37"/>
      <c r="F209" s="236" t="s">
        <v>1176</v>
      </c>
      <c r="G209" s="37"/>
      <c r="H209" s="37"/>
      <c r="I209" s="237"/>
      <c r="J209" s="37"/>
      <c r="K209" s="37"/>
      <c r="L209" s="41"/>
      <c r="M209" s="238"/>
      <c r="N209" s="239"/>
      <c r="O209" s="88"/>
      <c r="P209" s="88"/>
      <c r="Q209" s="88"/>
      <c r="R209" s="88"/>
      <c r="S209" s="88"/>
      <c r="T209" s="89"/>
      <c r="U209" s="35"/>
      <c r="V209" s="35"/>
      <c r="W209" s="35"/>
      <c r="X209" s="35"/>
      <c r="Y209" s="35"/>
      <c r="Z209" s="35"/>
      <c r="AA209" s="35"/>
      <c r="AB209" s="35"/>
      <c r="AC209" s="35"/>
      <c r="AD209" s="35"/>
      <c r="AE209" s="35"/>
      <c r="AT209" s="14" t="s">
        <v>275</v>
      </c>
      <c r="AU209" s="14" t="s">
        <v>81</v>
      </c>
    </row>
    <row r="210" s="2" customFormat="1" ht="180.75" customHeight="1">
      <c r="A210" s="35"/>
      <c r="B210" s="36"/>
      <c r="C210" s="222" t="s">
        <v>345</v>
      </c>
      <c r="D210" s="222" t="s">
        <v>269</v>
      </c>
      <c r="E210" s="223" t="s">
        <v>339</v>
      </c>
      <c r="F210" s="224" t="s">
        <v>340</v>
      </c>
      <c r="G210" s="225" t="s">
        <v>272</v>
      </c>
      <c r="H210" s="226">
        <v>420</v>
      </c>
      <c r="I210" s="227"/>
      <c r="J210" s="228">
        <f>ROUND(I210*H210,2)</f>
        <v>0</v>
      </c>
      <c r="K210" s="224" t="s">
        <v>273</v>
      </c>
      <c r="L210" s="41"/>
      <c r="M210" s="229" t="s">
        <v>1</v>
      </c>
      <c r="N210" s="230" t="s">
        <v>38</v>
      </c>
      <c r="O210" s="88"/>
      <c r="P210" s="231">
        <f>O210*H210</f>
        <v>0</v>
      </c>
      <c r="Q210" s="231">
        <v>0</v>
      </c>
      <c r="R210" s="231">
        <f>Q210*H210</f>
        <v>0</v>
      </c>
      <c r="S210" s="231">
        <v>0</v>
      </c>
      <c r="T210" s="232">
        <f>S210*H210</f>
        <v>0</v>
      </c>
      <c r="U210" s="35"/>
      <c r="V210" s="35"/>
      <c r="W210" s="35"/>
      <c r="X210" s="35"/>
      <c r="Y210" s="35"/>
      <c r="Z210" s="35"/>
      <c r="AA210" s="35"/>
      <c r="AB210" s="35"/>
      <c r="AC210" s="35"/>
      <c r="AD210" s="35"/>
      <c r="AE210" s="35"/>
      <c r="AR210" s="233" t="s">
        <v>274</v>
      </c>
      <c r="AT210" s="233" t="s">
        <v>269</v>
      </c>
      <c r="AU210" s="233" t="s">
        <v>81</v>
      </c>
      <c r="AY210" s="14" t="s">
        <v>266</v>
      </c>
      <c r="BE210" s="234">
        <f>IF(N210="základní",J210,0)</f>
        <v>0</v>
      </c>
      <c r="BF210" s="234">
        <f>IF(N210="snížená",J210,0)</f>
        <v>0</v>
      </c>
      <c r="BG210" s="234">
        <f>IF(N210="zákl. přenesená",J210,0)</f>
        <v>0</v>
      </c>
      <c r="BH210" s="234">
        <f>IF(N210="sníž. přenesená",J210,0)</f>
        <v>0</v>
      </c>
      <c r="BI210" s="234">
        <f>IF(N210="nulová",J210,0)</f>
        <v>0</v>
      </c>
      <c r="BJ210" s="14" t="s">
        <v>81</v>
      </c>
      <c r="BK210" s="234">
        <f>ROUND(I210*H210,2)</f>
        <v>0</v>
      </c>
      <c r="BL210" s="14" t="s">
        <v>274</v>
      </c>
      <c r="BM210" s="233" t="s">
        <v>434</v>
      </c>
    </row>
    <row r="211" s="2" customFormat="1">
      <c r="A211" s="35"/>
      <c r="B211" s="36"/>
      <c r="C211" s="37"/>
      <c r="D211" s="235" t="s">
        <v>275</v>
      </c>
      <c r="E211" s="37"/>
      <c r="F211" s="236" t="s">
        <v>1177</v>
      </c>
      <c r="G211" s="37"/>
      <c r="H211" s="37"/>
      <c r="I211" s="237"/>
      <c r="J211" s="37"/>
      <c r="K211" s="37"/>
      <c r="L211" s="41"/>
      <c r="M211" s="238"/>
      <c r="N211" s="239"/>
      <c r="O211" s="88"/>
      <c r="P211" s="88"/>
      <c r="Q211" s="88"/>
      <c r="R211" s="88"/>
      <c r="S211" s="88"/>
      <c r="T211" s="89"/>
      <c r="U211" s="35"/>
      <c r="V211" s="35"/>
      <c r="W211" s="35"/>
      <c r="X211" s="35"/>
      <c r="Y211" s="35"/>
      <c r="Z211" s="35"/>
      <c r="AA211" s="35"/>
      <c r="AB211" s="35"/>
      <c r="AC211" s="35"/>
      <c r="AD211" s="35"/>
      <c r="AE211" s="35"/>
      <c r="AT211" s="14" t="s">
        <v>275</v>
      </c>
      <c r="AU211" s="14" t="s">
        <v>81</v>
      </c>
    </row>
    <row r="212" s="2" customFormat="1" ht="78" customHeight="1">
      <c r="A212" s="35"/>
      <c r="B212" s="36"/>
      <c r="C212" s="222" t="s">
        <v>440</v>
      </c>
      <c r="D212" s="222" t="s">
        <v>269</v>
      </c>
      <c r="E212" s="223" t="s">
        <v>357</v>
      </c>
      <c r="F212" s="224" t="s">
        <v>358</v>
      </c>
      <c r="G212" s="225" t="s">
        <v>272</v>
      </c>
      <c r="H212" s="226">
        <v>4000</v>
      </c>
      <c r="I212" s="227"/>
      <c r="J212" s="228">
        <f>ROUND(I212*H212,2)</f>
        <v>0</v>
      </c>
      <c r="K212" s="224" t="s">
        <v>273</v>
      </c>
      <c r="L212" s="41"/>
      <c r="M212" s="229" t="s">
        <v>1</v>
      </c>
      <c r="N212" s="230" t="s">
        <v>38</v>
      </c>
      <c r="O212" s="88"/>
      <c r="P212" s="231">
        <f>O212*H212</f>
        <v>0</v>
      </c>
      <c r="Q212" s="231">
        <v>0</v>
      </c>
      <c r="R212" s="231">
        <f>Q212*H212</f>
        <v>0</v>
      </c>
      <c r="S212" s="231">
        <v>0</v>
      </c>
      <c r="T212" s="232">
        <f>S212*H212</f>
        <v>0</v>
      </c>
      <c r="U212" s="35"/>
      <c r="V212" s="35"/>
      <c r="W212" s="35"/>
      <c r="X212" s="35"/>
      <c r="Y212" s="35"/>
      <c r="Z212" s="35"/>
      <c r="AA212" s="35"/>
      <c r="AB212" s="35"/>
      <c r="AC212" s="35"/>
      <c r="AD212" s="35"/>
      <c r="AE212" s="35"/>
      <c r="AR212" s="233" t="s">
        <v>274</v>
      </c>
      <c r="AT212" s="233" t="s">
        <v>269</v>
      </c>
      <c r="AU212" s="233" t="s">
        <v>81</v>
      </c>
      <c r="AY212" s="14" t="s">
        <v>266</v>
      </c>
      <c r="BE212" s="234">
        <f>IF(N212="základní",J212,0)</f>
        <v>0</v>
      </c>
      <c r="BF212" s="234">
        <f>IF(N212="snížená",J212,0)</f>
        <v>0</v>
      </c>
      <c r="BG212" s="234">
        <f>IF(N212="zákl. přenesená",J212,0)</f>
        <v>0</v>
      </c>
      <c r="BH212" s="234">
        <f>IF(N212="sníž. přenesená",J212,0)</f>
        <v>0</v>
      </c>
      <c r="BI212" s="234">
        <f>IF(N212="nulová",J212,0)</f>
        <v>0</v>
      </c>
      <c r="BJ212" s="14" t="s">
        <v>81</v>
      </c>
      <c r="BK212" s="234">
        <f>ROUND(I212*H212,2)</f>
        <v>0</v>
      </c>
      <c r="BL212" s="14" t="s">
        <v>274</v>
      </c>
      <c r="BM212" s="233" t="s">
        <v>438</v>
      </c>
    </row>
    <row r="213" s="2" customFormat="1">
      <c r="A213" s="35"/>
      <c r="B213" s="36"/>
      <c r="C213" s="37"/>
      <c r="D213" s="235" t="s">
        <v>275</v>
      </c>
      <c r="E213" s="37"/>
      <c r="F213" s="236" t="s">
        <v>956</v>
      </c>
      <c r="G213" s="37"/>
      <c r="H213" s="37"/>
      <c r="I213" s="237"/>
      <c r="J213" s="37"/>
      <c r="K213" s="37"/>
      <c r="L213" s="41"/>
      <c r="M213" s="238"/>
      <c r="N213" s="239"/>
      <c r="O213" s="88"/>
      <c r="P213" s="88"/>
      <c r="Q213" s="88"/>
      <c r="R213" s="88"/>
      <c r="S213" s="88"/>
      <c r="T213" s="89"/>
      <c r="U213" s="35"/>
      <c r="V213" s="35"/>
      <c r="W213" s="35"/>
      <c r="X213" s="35"/>
      <c r="Y213" s="35"/>
      <c r="Z213" s="35"/>
      <c r="AA213" s="35"/>
      <c r="AB213" s="35"/>
      <c r="AC213" s="35"/>
      <c r="AD213" s="35"/>
      <c r="AE213" s="35"/>
      <c r="AT213" s="14" t="s">
        <v>275</v>
      </c>
      <c r="AU213" s="14" t="s">
        <v>81</v>
      </c>
    </row>
    <row r="214" s="2" customFormat="1" ht="66.75" customHeight="1">
      <c r="A214" s="35"/>
      <c r="B214" s="36"/>
      <c r="C214" s="222" t="s">
        <v>350</v>
      </c>
      <c r="D214" s="222" t="s">
        <v>269</v>
      </c>
      <c r="E214" s="223" t="s">
        <v>366</v>
      </c>
      <c r="F214" s="224" t="s">
        <v>367</v>
      </c>
      <c r="G214" s="225" t="s">
        <v>272</v>
      </c>
      <c r="H214" s="226">
        <v>4000</v>
      </c>
      <c r="I214" s="227"/>
      <c r="J214" s="228">
        <f>ROUND(I214*H214,2)</f>
        <v>0</v>
      </c>
      <c r="K214" s="224" t="s">
        <v>273</v>
      </c>
      <c r="L214" s="41"/>
      <c r="M214" s="229" t="s">
        <v>1</v>
      </c>
      <c r="N214" s="230" t="s">
        <v>38</v>
      </c>
      <c r="O214" s="88"/>
      <c r="P214" s="231">
        <f>O214*H214</f>
        <v>0</v>
      </c>
      <c r="Q214" s="231">
        <v>0</v>
      </c>
      <c r="R214" s="231">
        <f>Q214*H214</f>
        <v>0</v>
      </c>
      <c r="S214" s="231">
        <v>0</v>
      </c>
      <c r="T214" s="232">
        <f>S214*H214</f>
        <v>0</v>
      </c>
      <c r="U214" s="35"/>
      <c r="V214" s="35"/>
      <c r="W214" s="35"/>
      <c r="X214" s="35"/>
      <c r="Y214" s="35"/>
      <c r="Z214" s="35"/>
      <c r="AA214" s="35"/>
      <c r="AB214" s="35"/>
      <c r="AC214" s="35"/>
      <c r="AD214" s="35"/>
      <c r="AE214" s="35"/>
      <c r="AR214" s="233" t="s">
        <v>274</v>
      </c>
      <c r="AT214" s="233" t="s">
        <v>269</v>
      </c>
      <c r="AU214" s="233" t="s">
        <v>81</v>
      </c>
      <c r="AY214" s="14" t="s">
        <v>266</v>
      </c>
      <c r="BE214" s="234">
        <f>IF(N214="základní",J214,0)</f>
        <v>0</v>
      </c>
      <c r="BF214" s="234">
        <f>IF(N214="snížená",J214,0)</f>
        <v>0</v>
      </c>
      <c r="BG214" s="234">
        <f>IF(N214="zákl. přenesená",J214,0)</f>
        <v>0</v>
      </c>
      <c r="BH214" s="234">
        <f>IF(N214="sníž. přenesená",J214,0)</f>
        <v>0</v>
      </c>
      <c r="BI214" s="234">
        <f>IF(N214="nulová",J214,0)</f>
        <v>0</v>
      </c>
      <c r="BJ214" s="14" t="s">
        <v>81</v>
      </c>
      <c r="BK214" s="234">
        <f>ROUND(I214*H214,2)</f>
        <v>0</v>
      </c>
      <c r="BL214" s="14" t="s">
        <v>274</v>
      </c>
      <c r="BM214" s="233" t="s">
        <v>443</v>
      </c>
    </row>
    <row r="215" s="2" customFormat="1">
      <c r="A215" s="35"/>
      <c r="B215" s="36"/>
      <c r="C215" s="37"/>
      <c r="D215" s="235" t="s">
        <v>275</v>
      </c>
      <c r="E215" s="37"/>
      <c r="F215" s="236" t="s">
        <v>956</v>
      </c>
      <c r="G215" s="37"/>
      <c r="H215" s="37"/>
      <c r="I215" s="237"/>
      <c r="J215" s="37"/>
      <c r="K215" s="37"/>
      <c r="L215" s="41"/>
      <c r="M215" s="238"/>
      <c r="N215" s="239"/>
      <c r="O215" s="88"/>
      <c r="P215" s="88"/>
      <c r="Q215" s="88"/>
      <c r="R215" s="88"/>
      <c r="S215" s="88"/>
      <c r="T215" s="89"/>
      <c r="U215" s="35"/>
      <c r="V215" s="35"/>
      <c r="W215" s="35"/>
      <c r="X215" s="35"/>
      <c r="Y215" s="35"/>
      <c r="Z215" s="35"/>
      <c r="AA215" s="35"/>
      <c r="AB215" s="35"/>
      <c r="AC215" s="35"/>
      <c r="AD215" s="35"/>
      <c r="AE215" s="35"/>
      <c r="AT215" s="14" t="s">
        <v>275</v>
      </c>
      <c r="AU215" s="14" t="s">
        <v>81</v>
      </c>
    </row>
    <row r="216" s="2" customFormat="1" ht="66.75" customHeight="1">
      <c r="A216" s="35"/>
      <c r="B216" s="36"/>
      <c r="C216" s="222" t="s">
        <v>449</v>
      </c>
      <c r="D216" s="222" t="s">
        <v>269</v>
      </c>
      <c r="E216" s="223" t="s">
        <v>958</v>
      </c>
      <c r="F216" s="224" t="s">
        <v>959</v>
      </c>
      <c r="G216" s="225" t="s">
        <v>272</v>
      </c>
      <c r="H216" s="226">
        <v>4000</v>
      </c>
      <c r="I216" s="227"/>
      <c r="J216" s="228">
        <f>ROUND(I216*H216,2)</f>
        <v>0</v>
      </c>
      <c r="K216" s="224" t="s">
        <v>273</v>
      </c>
      <c r="L216" s="41"/>
      <c r="M216" s="229" t="s">
        <v>1</v>
      </c>
      <c r="N216" s="230" t="s">
        <v>38</v>
      </c>
      <c r="O216" s="88"/>
      <c r="P216" s="231">
        <f>O216*H216</f>
        <v>0</v>
      </c>
      <c r="Q216" s="231">
        <v>0</v>
      </c>
      <c r="R216" s="231">
        <f>Q216*H216</f>
        <v>0</v>
      </c>
      <c r="S216" s="231">
        <v>0</v>
      </c>
      <c r="T216" s="232">
        <f>S216*H216</f>
        <v>0</v>
      </c>
      <c r="U216" s="35"/>
      <c r="V216" s="35"/>
      <c r="W216" s="35"/>
      <c r="X216" s="35"/>
      <c r="Y216" s="35"/>
      <c r="Z216" s="35"/>
      <c r="AA216" s="35"/>
      <c r="AB216" s="35"/>
      <c r="AC216" s="35"/>
      <c r="AD216" s="35"/>
      <c r="AE216" s="35"/>
      <c r="AR216" s="233" t="s">
        <v>274</v>
      </c>
      <c r="AT216" s="233" t="s">
        <v>269</v>
      </c>
      <c r="AU216" s="233" t="s">
        <v>81</v>
      </c>
      <c r="AY216" s="14" t="s">
        <v>266</v>
      </c>
      <c r="BE216" s="234">
        <f>IF(N216="základní",J216,0)</f>
        <v>0</v>
      </c>
      <c r="BF216" s="234">
        <f>IF(N216="snížená",J216,0)</f>
        <v>0</v>
      </c>
      <c r="BG216" s="234">
        <f>IF(N216="zákl. přenesená",J216,0)</f>
        <v>0</v>
      </c>
      <c r="BH216" s="234">
        <f>IF(N216="sníž. přenesená",J216,0)</f>
        <v>0</v>
      </c>
      <c r="BI216" s="234">
        <f>IF(N216="nulová",J216,0)</f>
        <v>0</v>
      </c>
      <c r="BJ216" s="14" t="s">
        <v>81</v>
      </c>
      <c r="BK216" s="234">
        <f>ROUND(I216*H216,2)</f>
        <v>0</v>
      </c>
      <c r="BL216" s="14" t="s">
        <v>274</v>
      </c>
      <c r="BM216" s="233" t="s">
        <v>447</v>
      </c>
    </row>
    <row r="217" s="2" customFormat="1">
      <c r="A217" s="35"/>
      <c r="B217" s="36"/>
      <c r="C217" s="37"/>
      <c r="D217" s="235" t="s">
        <v>275</v>
      </c>
      <c r="E217" s="37"/>
      <c r="F217" s="236" t="s">
        <v>956</v>
      </c>
      <c r="G217" s="37"/>
      <c r="H217" s="37"/>
      <c r="I217" s="237"/>
      <c r="J217" s="37"/>
      <c r="K217" s="37"/>
      <c r="L217" s="41"/>
      <c r="M217" s="238"/>
      <c r="N217" s="239"/>
      <c r="O217" s="88"/>
      <c r="P217" s="88"/>
      <c r="Q217" s="88"/>
      <c r="R217" s="88"/>
      <c r="S217" s="88"/>
      <c r="T217" s="89"/>
      <c r="U217" s="35"/>
      <c r="V217" s="35"/>
      <c r="W217" s="35"/>
      <c r="X217" s="35"/>
      <c r="Y217" s="35"/>
      <c r="Z217" s="35"/>
      <c r="AA217" s="35"/>
      <c r="AB217" s="35"/>
      <c r="AC217" s="35"/>
      <c r="AD217" s="35"/>
      <c r="AE217" s="35"/>
      <c r="AT217" s="14" t="s">
        <v>275</v>
      </c>
      <c r="AU217" s="14" t="s">
        <v>81</v>
      </c>
    </row>
    <row r="218" s="2" customFormat="1" ht="90" customHeight="1">
      <c r="A218" s="35"/>
      <c r="B218" s="36"/>
      <c r="C218" s="222" t="s">
        <v>354</v>
      </c>
      <c r="D218" s="222" t="s">
        <v>269</v>
      </c>
      <c r="E218" s="223" t="s">
        <v>376</v>
      </c>
      <c r="F218" s="224" t="s">
        <v>377</v>
      </c>
      <c r="G218" s="225" t="s">
        <v>302</v>
      </c>
      <c r="H218" s="226">
        <v>194.63999999999999</v>
      </c>
      <c r="I218" s="227"/>
      <c r="J218" s="228">
        <f>ROUND(I218*H218,2)</f>
        <v>0</v>
      </c>
      <c r="K218" s="224" t="s">
        <v>273</v>
      </c>
      <c r="L218" s="41"/>
      <c r="M218" s="229" t="s">
        <v>1</v>
      </c>
      <c r="N218" s="230" t="s">
        <v>38</v>
      </c>
      <c r="O218" s="88"/>
      <c r="P218" s="231">
        <f>O218*H218</f>
        <v>0</v>
      </c>
      <c r="Q218" s="231">
        <v>0</v>
      </c>
      <c r="R218" s="231">
        <f>Q218*H218</f>
        <v>0</v>
      </c>
      <c r="S218" s="231">
        <v>0</v>
      </c>
      <c r="T218" s="232">
        <f>S218*H218</f>
        <v>0</v>
      </c>
      <c r="U218" s="35"/>
      <c r="V218" s="35"/>
      <c r="W218" s="35"/>
      <c r="X218" s="35"/>
      <c r="Y218" s="35"/>
      <c r="Z218" s="35"/>
      <c r="AA218" s="35"/>
      <c r="AB218" s="35"/>
      <c r="AC218" s="35"/>
      <c r="AD218" s="35"/>
      <c r="AE218" s="35"/>
      <c r="AR218" s="233" t="s">
        <v>274</v>
      </c>
      <c r="AT218" s="233" t="s">
        <v>269</v>
      </c>
      <c r="AU218" s="233" t="s">
        <v>81</v>
      </c>
      <c r="AY218" s="14" t="s">
        <v>266</v>
      </c>
      <c r="BE218" s="234">
        <f>IF(N218="základní",J218,0)</f>
        <v>0</v>
      </c>
      <c r="BF218" s="234">
        <f>IF(N218="snížená",J218,0)</f>
        <v>0</v>
      </c>
      <c r="BG218" s="234">
        <f>IF(N218="zákl. přenesená",J218,0)</f>
        <v>0</v>
      </c>
      <c r="BH218" s="234">
        <f>IF(N218="sníž. přenesená",J218,0)</f>
        <v>0</v>
      </c>
      <c r="BI218" s="234">
        <f>IF(N218="nulová",J218,0)</f>
        <v>0</v>
      </c>
      <c r="BJ218" s="14" t="s">
        <v>81</v>
      </c>
      <c r="BK218" s="234">
        <f>ROUND(I218*H218,2)</f>
        <v>0</v>
      </c>
      <c r="BL218" s="14" t="s">
        <v>274</v>
      </c>
      <c r="BM218" s="233" t="s">
        <v>452</v>
      </c>
    </row>
    <row r="219" s="2" customFormat="1">
      <c r="A219" s="35"/>
      <c r="B219" s="36"/>
      <c r="C219" s="37"/>
      <c r="D219" s="235" t="s">
        <v>275</v>
      </c>
      <c r="E219" s="37"/>
      <c r="F219" s="236" t="s">
        <v>1178</v>
      </c>
      <c r="G219" s="37"/>
      <c r="H219" s="37"/>
      <c r="I219" s="237"/>
      <c r="J219" s="37"/>
      <c r="K219" s="37"/>
      <c r="L219" s="41"/>
      <c r="M219" s="238"/>
      <c r="N219" s="239"/>
      <c r="O219" s="88"/>
      <c r="P219" s="88"/>
      <c r="Q219" s="88"/>
      <c r="R219" s="88"/>
      <c r="S219" s="88"/>
      <c r="T219" s="89"/>
      <c r="U219" s="35"/>
      <c r="V219" s="35"/>
      <c r="W219" s="35"/>
      <c r="X219" s="35"/>
      <c r="Y219" s="35"/>
      <c r="Z219" s="35"/>
      <c r="AA219" s="35"/>
      <c r="AB219" s="35"/>
      <c r="AC219" s="35"/>
      <c r="AD219" s="35"/>
      <c r="AE219" s="35"/>
      <c r="AT219" s="14" t="s">
        <v>275</v>
      </c>
      <c r="AU219" s="14" t="s">
        <v>81</v>
      </c>
    </row>
    <row r="220" s="2" customFormat="1" ht="114.9" customHeight="1">
      <c r="A220" s="35"/>
      <c r="B220" s="36"/>
      <c r="C220" s="222" t="s">
        <v>458</v>
      </c>
      <c r="D220" s="222" t="s">
        <v>269</v>
      </c>
      <c r="E220" s="223" t="s">
        <v>380</v>
      </c>
      <c r="F220" s="224" t="s">
        <v>381</v>
      </c>
      <c r="G220" s="225" t="s">
        <v>302</v>
      </c>
      <c r="H220" s="226">
        <v>194.63999999999999</v>
      </c>
      <c r="I220" s="227"/>
      <c r="J220" s="228">
        <f>ROUND(I220*H220,2)</f>
        <v>0</v>
      </c>
      <c r="K220" s="224" t="s">
        <v>273</v>
      </c>
      <c r="L220" s="41"/>
      <c r="M220" s="229" t="s">
        <v>1</v>
      </c>
      <c r="N220" s="230" t="s">
        <v>38</v>
      </c>
      <c r="O220" s="88"/>
      <c r="P220" s="231">
        <f>O220*H220</f>
        <v>0</v>
      </c>
      <c r="Q220" s="231">
        <v>0</v>
      </c>
      <c r="R220" s="231">
        <f>Q220*H220</f>
        <v>0</v>
      </c>
      <c r="S220" s="231">
        <v>0</v>
      </c>
      <c r="T220" s="232">
        <f>S220*H220</f>
        <v>0</v>
      </c>
      <c r="U220" s="35"/>
      <c r="V220" s="35"/>
      <c r="W220" s="35"/>
      <c r="X220" s="35"/>
      <c r="Y220" s="35"/>
      <c r="Z220" s="35"/>
      <c r="AA220" s="35"/>
      <c r="AB220" s="35"/>
      <c r="AC220" s="35"/>
      <c r="AD220" s="35"/>
      <c r="AE220" s="35"/>
      <c r="AR220" s="233" t="s">
        <v>274</v>
      </c>
      <c r="AT220" s="233" t="s">
        <v>269</v>
      </c>
      <c r="AU220" s="233" t="s">
        <v>81</v>
      </c>
      <c r="AY220" s="14" t="s">
        <v>266</v>
      </c>
      <c r="BE220" s="234">
        <f>IF(N220="základní",J220,0)</f>
        <v>0</v>
      </c>
      <c r="BF220" s="234">
        <f>IF(N220="snížená",J220,0)</f>
        <v>0</v>
      </c>
      <c r="BG220" s="234">
        <f>IF(N220="zákl. přenesená",J220,0)</f>
        <v>0</v>
      </c>
      <c r="BH220" s="234">
        <f>IF(N220="sníž. přenesená",J220,0)</f>
        <v>0</v>
      </c>
      <c r="BI220" s="234">
        <f>IF(N220="nulová",J220,0)</f>
        <v>0</v>
      </c>
      <c r="BJ220" s="14" t="s">
        <v>81</v>
      </c>
      <c r="BK220" s="234">
        <f>ROUND(I220*H220,2)</f>
        <v>0</v>
      </c>
      <c r="BL220" s="14" t="s">
        <v>274</v>
      </c>
      <c r="BM220" s="233" t="s">
        <v>456</v>
      </c>
    </row>
    <row r="221" s="2" customFormat="1">
      <c r="A221" s="35"/>
      <c r="B221" s="36"/>
      <c r="C221" s="37"/>
      <c r="D221" s="235" t="s">
        <v>275</v>
      </c>
      <c r="E221" s="37"/>
      <c r="F221" s="236" t="s">
        <v>1179</v>
      </c>
      <c r="G221" s="37"/>
      <c r="H221" s="37"/>
      <c r="I221" s="237"/>
      <c r="J221" s="37"/>
      <c r="K221" s="37"/>
      <c r="L221" s="41"/>
      <c r="M221" s="238"/>
      <c r="N221" s="239"/>
      <c r="O221" s="88"/>
      <c r="P221" s="88"/>
      <c r="Q221" s="88"/>
      <c r="R221" s="88"/>
      <c r="S221" s="88"/>
      <c r="T221" s="89"/>
      <c r="U221" s="35"/>
      <c r="V221" s="35"/>
      <c r="W221" s="35"/>
      <c r="X221" s="35"/>
      <c r="Y221" s="35"/>
      <c r="Z221" s="35"/>
      <c r="AA221" s="35"/>
      <c r="AB221" s="35"/>
      <c r="AC221" s="35"/>
      <c r="AD221" s="35"/>
      <c r="AE221" s="35"/>
      <c r="AT221" s="14" t="s">
        <v>275</v>
      </c>
      <c r="AU221" s="14" t="s">
        <v>81</v>
      </c>
    </row>
    <row r="222" s="2" customFormat="1" ht="90" customHeight="1">
      <c r="A222" s="35"/>
      <c r="B222" s="36"/>
      <c r="C222" s="222" t="s">
        <v>359</v>
      </c>
      <c r="D222" s="222" t="s">
        <v>269</v>
      </c>
      <c r="E222" s="223" t="s">
        <v>376</v>
      </c>
      <c r="F222" s="224" t="s">
        <v>377</v>
      </c>
      <c r="G222" s="225" t="s">
        <v>302</v>
      </c>
      <c r="H222" s="226">
        <v>194.63999999999999</v>
      </c>
      <c r="I222" s="227"/>
      <c r="J222" s="228">
        <f>ROUND(I222*H222,2)</f>
        <v>0</v>
      </c>
      <c r="K222" s="224" t="s">
        <v>273</v>
      </c>
      <c r="L222" s="41"/>
      <c r="M222" s="229" t="s">
        <v>1</v>
      </c>
      <c r="N222" s="230" t="s">
        <v>38</v>
      </c>
      <c r="O222" s="88"/>
      <c r="P222" s="231">
        <f>O222*H222</f>
        <v>0</v>
      </c>
      <c r="Q222" s="231">
        <v>0</v>
      </c>
      <c r="R222" s="231">
        <f>Q222*H222</f>
        <v>0</v>
      </c>
      <c r="S222" s="231">
        <v>0</v>
      </c>
      <c r="T222" s="232">
        <f>S222*H222</f>
        <v>0</v>
      </c>
      <c r="U222" s="35"/>
      <c r="V222" s="35"/>
      <c r="W222" s="35"/>
      <c r="X222" s="35"/>
      <c r="Y222" s="35"/>
      <c r="Z222" s="35"/>
      <c r="AA222" s="35"/>
      <c r="AB222" s="35"/>
      <c r="AC222" s="35"/>
      <c r="AD222" s="35"/>
      <c r="AE222" s="35"/>
      <c r="AR222" s="233" t="s">
        <v>274</v>
      </c>
      <c r="AT222" s="233" t="s">
        <v>269</v>
      </c>
      <c r="AU222" s="233" t="s">
        <v>81</v>
      </c>
      <c r="AY222" s="14" t="s">
        <v>266</v>
      </c>
      <c r="BE222" s="234">
        <f>IF(N222="základní",J222,0)</f>
        <v>0</v>
      </c>
      <c r="BF222" s="234">
        <f>IF(N222="snížená",J222,0)</f>
        <v>0</v>
      </c>
      <c r="BG222" s="234">
        <f>IF(N222="zákl. přenesená",J222,0)</f>
        <v>0</v>
      </c>
      <c r="BH222" s="234">
        <f>IF(N222="sníž. přenesená",J222,0)</f>
        <v>0</v>
      </c>
      <c r="BI222" s="234">
        <f>IF(N222="nulová",J222,0)</f>
        <v>0</v>
      </c>
      <c r="BJ222" s="14" t="s">
        <v>81</v>
      </c>
      <c r="BK222" s="234">
        <f>ROUND(I222*H222,2)</f>
        <v>0</v>
      </c>
      <c r="BL222" s="14" t="s">
        <v>274</v>
      </c>
      <c r="BM222" s="233" t="s">
        <v>461</v>
      </c>
    </row>
    <row r="223" s="2" customFormat="1">
      <c r="A223" s="35"/>
      <c r="B223" s="36"/>
      <c r="C223" s="37"/>
      <c r="D223" s="235" t="s">
        <v>275</v>
      </c>
      <c r="E223" s="37"/>
      <c r="F223" s="236" t="s">
        <v>1180</v>
      </c>
      <c r="G223" s="37"/>
      <c r="H223" s="37"/>
      <c r="I223" s="237"/>
      <c r="J223" s="37"/>
      <c r="K223" s="37"/>
      <c r="L223" s="41"/>
      <c r="M223" s="238"/>
      <c r="N223" s="239"/>
      <c r="O223" s="88"/>
      <c r="P223" s="88"/>
      <c r="Q223" s="88"/>
      <c r="R223" s="88"/>
      <c r="S223" s="88"/>
      <c r="T223" s="89"/>
      <c r="U223" s="35"/>
      <c r="V223" s="35"/>
      <c r="W223" s="35"/>
      <c r="X223" s="35"/>
      <c r="Y223" s="35"/>
      <c r="Z223" s="35"/>
      <c r="AA223" s="35"/>
      <c r="AB223" s="35"/>
      <c r="AC223" s="35"/>
      <c r="AD223" s="35"/>
      <c r="AE223" s="35"/>
      <c r="AT223" s="14" t="s">
        <v>275</v>
      </c>
      <c r="AU223" s="14" t="s">
        <v>81</v>
      </c>
    </row>
    <row r="224" s="2" customFormat="1" ht="114.9" customHeight="1">
      <c r="A224" s="35"/>
      <c r="B224" s="36"/>
      <c r="C224" s="222" t="s">
        <v>467</v>
      </c>
      <c r="D224" s="222" t="s">
        <v>269</v>
      </c>
      <c r="E224" s="223" t="s">
        <v>380</v>
      </c>
      <c r="F224" s="224" t="s">
        <v>381</v>
      </c>
      <c r="G224" s="225" t="s">
        <v>302</v>
      </c>
      <c r="H224" s="226">
        <v>194.63999999999999</v>
      </c>
      <c r="I224" s="227"/>
      <c r="J224" s="228">
        <f>ROUND(I224*H224,2)</f>
        <v>0</v>
      </c>
      <c r="K224" s="224" t="s">
        <v>273</v>
      </c>
      <c r="L224" s="41"/>
      <c r="M224" s="229" t="s">
        <v>1</v>
      </c>
      <c r="N224" s="230" t="s">
        <v>38</v>
      </c>
      <c r="O224" s="88"/>
      <c r="P224" s="231">
        <f>O224*H224</f>
        <v>0</v>
      </c>
      <c r="Q224" s="231">
        <v>0</v>
      </c>
      <c r="R224" s="231">
        <f>Q224*H224</f>
        <v>0</v>
      </c>
      <c r="S224" s="231">
        <v>0</v>
      </c>
      <c r="T224" s="232">
        <f>S224*H224</f>
        <v>0</v>
      </c>
      <c r="U224" s="35"/>
      <c r="V224" s="35"/>
      <c r="W224" s="35"/>
      <c r="X224" s="35"/>
      <c r="Y224" s="35"/>
      <c r="Z224" s="35"/>
      <c r="AA224" s="35"/>
      <c r="AB224" s="35"/>
      <c r="AC224" s="35"/>
      <c r="AD224" s="35"/>
      <c r="AE224" s="35"/>
      <c r="AR224" s="233" t="s">
        <v>274</v>
      </c>
      <c r="AT224" s="233" t="s">
        <v>269</v>
      </c>
      <c r="AU224" s="233" t="s">
        <v>81</v>
      </c>
      <c r="AY224" s="14" t="s">
        <v>266</v>
      </c>
      <c r="BE224" s="234">
        <f>IF(N224="základní",J224,0)</f>
        <v>0</v>
      </c>
      <c r="BF224" s="234">
        <f>IF(N224="snížená",J224,0)</f>
        <v>0</v>
      </c>
      <c r="BG224" s="234">
        <f>IF(N224="zákl. přenesená",J224,0)</f>
        <v>0</v>
      </c>
      <c r="BH224" s="234">
        <f>IF(N224="sníž. přenesená",J224,0)</f>
        <v>0</v>
      </c>
      <c r="BI224" s="234">
        <f>IF(N224="nulová",J224,0)</f>
        <v>0</v>
      </c>
      <c r="BJ224" s="14" t="s">
        <v>81</v>
      </c>
      <c r="BK224" s="234">
        <f>ROUND(I224*H224,2)</f>
        <v>0</v>
      </c>
      <c r="BL224" s="14" t="s">
        <v>274</v>
      </c>
      <c r="BM224" s="233" t="s">
        <v>465</v>
      </c>
    </row>
    <row r="225" s="2" customFormat="1">
      <c r="A225" s="35"/>
      <c r="B225" s="36"/>
      <c r="C225" s="37"/>
      <c r="D225" s="235" t="s">
        <v>275</v>
      </c>
      <c r="E225" s="37"/>
      <c r="F225" s="236" t="s">
        <v>1181</v>
      </c>
      <c r="G225" s="37"/>
      <c r="H225" s="37"/>
      <c r="I225" s="237"/>
      <c r="J225" s="37"/>
      <c r="K225" s="37"/>
      <c r="L225" s="41"/>
      <c r="M225" s="238"/>
      <c r="N225" s="239"/>
      <c r="O225" s="88"/>
      <c r="P225" s="88"/>
      <c r="Q225" s="88"/>
      <c r="R225" s="88"/>
      <c r="S225" s="88"/>
      <c r="T225" s="89"/>
      <c r="U225" s="35"/>
      <c r="V225" s="35"/>
      <c r="W225" s="35"/>
      <c r="X225" s="35"/>
      <c r="Y225" s="35"/>
      <c r="Z225" s="35"/>
      <c r="AA225" s="35"/>
      <c r="AB225" s="35"/>
      <c r="AC225" s="35"/>
      <c r="AD225" s="35"/>
      <c r="AE225" s="35"/>
      <c r="AT225" s="14" t="s">
        <v>275</v>
      </c>
      <c r="AU225" s="14" t="s">
        <v>81</v>
      </c>
    </row>
    <row r="226" s="2" customFormat="1" ht="123" customHeight="1">
      <c r="A226" s="35"/>
      <c r="B226" s="36"/>
      <c r="C226" s="222" t="s">
        <v>363</v>
      </c>
      <c r="D226" s="222" t="s">
        <v>269</v>
      </c>
      <c r="E226" s="223" t="s">
        <v>1011</v>
      </c>
      <c r="F226" s="224" t="s">
        <v>1012</v>
      </c>
      <c r="G226" s="225" t="s">
        <v>302</v>
      </c>
      <c r="H226" s="226">
        <v>194.63999999999999</v>
      </c>
      <c r="I226" s="227"/>
      <c r="J226" s="228">
        <f>ROUND(I226*H226,2)</f>
        <v>0</v>
      </c>
      <c r="K226" s="224" t="s">
        <v>273</v>
      </c>
      <c r="L226" s="41"/>
      <c r="M226" s="229" t="s">
        <v>1</v>
      </c>
      <c r="N226" s="230" t="s">
        <v>38</v>
      </c>
      <c r="O226" s="88"/>
      <c r="P226" s="231">
        <f>O226*H226</f>
        <v>0</v>
      </c>
      <c r="Q226" s="231">
        <v>0</v>
      </c>
      <c r="R226" s="231">
        <f>Q226*H226</f>
        <v>0</v>
      </c>
      <c r="S226" s="231">
        <v>0</v>
      </c>
      <c r="T226" s="232">
        <f>S226*H226</f>
        <v>0</v>
      </c>
      <c r="U226" s="35"/>
      <c r="V226" s="35"/>
      <c r="W226" s="35"/>
      <c r="X226" s="35"/>
      <c r="Y226" s="35"/>
      <c r="Z226" s="35"/>
      <c r="AA226" s="35"/>
      <c r="AB226" s="35"/>
      <c r="AC226" s="35"/>
      <c r="AD226" s="35"/>
      <c r="AE226" s="35"/>
      <c r="AR226" s="233" t="s">
        <v>274</v>
      </c>
      <c r="AT226" s="233" t="s">
        <v>269</v>
      </c>
      <c r="AU226" s="233" t="s">
        <v>81</v>
      </c>
      <c r="AY226" s="14" t="s">
        <v>266</v>
      </c>
      <c r="BE226" s="234">
        <f>IF(N226="základní",J226,0)</f>
        <v>0</v>
      </c>
      <c r="BF226" s="234">
        <f>IF(N226="snížená",J226,0)</f>
        <v>0</v>
      </c>
      <c r="BG226" s="234">
        <f>IF(N226="zákl. přenesená",J226,0)</f>
        <v>0</v>
      </c>
      <c r="BH226" s="234">
        <f>IF(N226="sníž. přenesená",J226,0)</f>
        <v>0</v>
      </c>
      <c r="BI226" s="234">
        <f>IF(N226="nulová",J226,0)</f>
        <v>0</v>
      </c>
      <c r="BJ226" s="14" t="s">
        <v>81</v>
      </c>
      <c r="BK226" s="234">
        <f>ROUND(I226*H226,2)</f>
        <v>0</v>
      </c>
      <c r="BL226" s="14" t="s">
        <v>274</v>
      </c>
      <c r="BM226" s="233" t="s">
        <v>470</v>
      </c>
    </row>
    <row r="227" s="2" customFormat="1">
      <c r="A227" s="35"/>
      <c r="B227" s="36"/>
      <c r="C227" s="37"/>
      <c r="D227" s="235" t="s">
        <v>275</v>
      </c>
      <c r="E227" s="37"/>
      <c r="F227" s="236" t="s">
        <v>1182</v>
      </c>
      <c r="G227" s="37"/>
      <c r="H227" s="37"/>
      <c r="I227" s="237"/>
      <c r="J227" s="37"/>
      <c r="K227" s="37"/>
      <c r="L227" s="41"/>
      <c r="M227" s="238"/>
      <c r="N227" s="239"/>
      <c r="O227" s="88"/>
      <c r="P227" s="88"/>
      <c r="Q227" s="88"/>
      <c r="R227" s="88"/>
      <c r="S227" s="88"/>
      <c r="T227" s="89"/>
      <c r="U227" s="35"/>
      <c r="V227" s="35"/>
      <c r="W227" s="35"/>
      <c r="X227" s="35"/>
      <c r="Y227" s="35"/>
      <c r="Z227" s="35"/>
      <c r="AA227" s="35"/>
      <c r="AB227" s="35"/>
      <c r="AC227" s="35"/>
      <c r="AD227" s="35"/>
      <c r="AE227" s="35"/>
      <c r="AT227" s="14" t="s">
        <v>275</v>
      </c>
      <c r="AU227" s="14" t="s">
        <v>81</v>
      </c>
    </row>
    <row r="228" s="2" customFormat="1" ht="114.9" customHeight="1">
      <c r="A228" s="35"/>
      <c r="B228" s="36"/>
      <c r="C228" s="222" t="s">
        <v>477</v>
      </c>
      <c r="D228" s="222" t="s">
        <v>269</v>
      </c>
      <c r="E228" s="223" t="s">
        <v>472</v>
      </c>
      <c r="F228" s="224" t="s">
        <v>473</v>
      </c>
      <c r="G228" s="225" t="s">
        <v>474</v>
      </c>
      <c r="H228" s="226">
        <v>68</v>
      </c>
      <c r="I228" s="227"/>
      <c r="J228" s="228">
        <f>ROUND(I228*H228,2)</f>
        <v>0</v>
      </c>
      <c r="K228" s="224" t="s">
        <v>273</v>
      </c>
      <c r="L228" s="41"/>
      <c r="M228" s="229" t="s">
        <v>1</v>
      </c>
      <c r="N228" s="230" t="s">
        <v>38</v>
      </c>
      <c r="O228" s="88"/>
      <c r="P228" s="231">
        <f>O228*H228</f>
        <v>0</v>
      </c>
      <c r="Q228" s="231">
        <v>0</v>
      </c>
      <c r="R228" s="231">
        <f>Q228*H228</f>
        <v>0</v>
      </c>
      <c r="S228" s="231">
        <v>0</v>
      </c>
      <c r="T228" s="232">
        <f>S228*H228</f>
        <v>0</v>
      </c>
      <c r="U228" s="35"/>
      <c r="V228" s="35"/>
      <c r="W228" s="35"/>
      <c r="X228" s="35"/>
      <c r="Y228" s="35"/>
      <c r="Z228" s="35"/>
      <c r="AA228" s="35"/>
      <c r="AB228" s="35"/>
      <c r="AC228" s="35"/>
      <c r="AD228" s="35"/>
      <c r="AE228" s="35"/>
      <c r="AR228" s="233" t="s">
        <v>274</v>
      </c>
      <c r="AT228" s="233" t="s">
        <v>269</v>
      </c>
      <c r="AU228" s="233" t="s">
        <v>81</v>
      </c>
      <c r="AY228" s="14" t="s">
        <v>266</v>
      </c>
      <c r="BE228" s="234">
        <f>IF(N228="základní",J228,0)</f>
        <v>0</v>
      </c>
      <c r="BF228" s="234">
        <f>IF(N228="snížená",J228,0)</f>
        <v>0</v>
      </c>
      <c r="BG228" s="234">
        <f>IF(N228="zákl. přenesená",J228,0)</f>
        <v>0</v>
      </c>
      <c r="BH228" s="234">
        <f>IF(N228="sníž. přenesená",J228,0)</f>
        <v>0</v>
      </c>
      <c r="BI228" s="234">
        <f>IF(N228="nulová",J228,0)</f>
        <v>0</v>
      </c>
      <c r="BJ228" s="14" t="s">
        <v>81</v>
      </c>
      <c r="BK228" s="234">
        <f>ROUND(I228*H228,2)</f>
        <v>0</v>
      </c>
      <c r="BL228" s="14" t="s">
        <v>274</v>
      </c>
      <c r="BM228" s="233" t="s">
        <v>475</v>
      </c>
    </row>
    <row r="229" s="2" customFormat="1">
      <c r="A229" s="35"/>
      <c r="B229" s="36"/>
      <c r="C229" s="37"/>
      <c r="D229" s="235" t="s">
        <v>275</v>
      </c>
      <c r="E229" s="37"/>
      <c r="F229" s="236" t="s">
        <v>1183</v>
      </c>
      <c r="G229" s="37"/>
      <c r="H229" s="37"/>
      <c r="I229" s="237"/>
      <c r="J229" s="37"/>
      <c r="K229" s="37"/>
      <c r="L229" s="41"/>
      <c r="M229" s="238"/>
      <c r="N229" s="239"/>
      <c r="O229" s="88"/>
      <c r="P229" s="88"/>
      <c r="Q229" s="88"/>
      <c r="R229" s="88"/>
      <c r="S229" s="88"/>
      <c r="T229" s="89"/>
      <c r="U229" s="35"/>
      <c r="V229" s="35"/>
      <c r="W229" s="35"/>
      <c r="X229" s="35"/>
      <c r="Y229" s="35"/>
      <c r="Z229" s="35"/>
      <c r="AA229" s="35"/>
      <c r="AB229" s="35"/>
      <c r="AC229" s="35"/>
      <c r="AD229" s="35"/>
      <c r="AE229" s="35"/>
      <c r="AT229" s="14" t="s">
        <v>275</v>
      </c>
      <c r="AU229" s="14" t="s">
        <v>81</v>
      </c>
    </row>
    <row r="230" s="2" customFormat="1" ht="142.2" customHeight="1">
      <c r="A230" s="35"/>
      <c r="B230" s="36"/>
      <c r="C230" s="222" t="s">
        <v>368</v>
      </c>
      <c r="D230" s="222" t="s">
        <v>269</v>
      </c>
      <c r="E230" s="223" t="s">
        <v>965</v>
      </c>
      <c r="F230" s="224" t="s">
        <v>966</v>
      </c>
      <c r="G230" s="225" t="s">
        <v>474</v>
      </c>
      <c r="H230" s="226">
        <v>37</v>
      </c>
      <c r="I230" s="227"/>
      <c r="J230" s="228">
        <f>ROUND(I230*H230,2)</f>
        <v>0</v>
      </c>
      <c r="K230" s="224" t="s">
        <v>273</v>
      </c>
      <c r="L230" s="41"/>
      <c r="M230" s="229" t="s">
        <v>1</v>
      </c>
      <c r="N230" s="230" t="s">
        <v>38</v>
      </c>
      <c r="O230" s="88"/>
      <c r="P230" s="231">
        <f>O230*H230</f>
        <v>0</v>
      </c>
      <c r="Q230" s="231">
        <v>0</v>
      </c>
      <c r="R230" s="231">
        <f>Q230*H230</f>
        <v>0</v>
      </c>
      <c r="S230" s="231">
        <v>0</v>
      </c>
      <c r="T230" s="232">
        <f>S230*H230</f>
        <v>0</v>
      </c>
      <c r="U230" s="35"/>
      <c r="V230" s="35"/>
      <c r="W230" s="35"/>
      <c r="X230" s="35"/>
      <c r="Y230" s="35"/>
      <c r="Z230" s="35"/>
      <c r="AA230" s="35"/>
      <c r="AB230" s="35"/>
      <c r="AC230" s="35"/>
      <c r="AD230" s="35"/>
      <c r="AE230" s="35"/>
      <c r="AR230" s="233" t="s">
        <v>274</v>
      </c>
      <c r="AT230" s="233" t="s">
        <v>269</v>
      </c>
      <c r="AU230" s="233" t="s">
        <v>81</v>
      </c>
      <c r="AY230" s="14" t="s">
        <v>266</v>
      </c>
      <c r="BE230" s="234">
        <f>IF(N230="základní",J230,0)</f>
        <v>0</v>
      </c>
      <c r="BF230" s="234">
        <f>IF(N230="snížená",J230,0)</f>
        <v>0</v>
      </c>
      <c r="BG230" s="234">
        <f>IF(N230="zákl. přenesená",J230,0)</f>
        <v>0</v>
      </c>
      <c r="BH230" s="234">
        <f>IF(N230="sníž. přenesená",J230,0)</f>
        <v>0</v>
      </c>
      <c r="BI230" s="234">
        <f>IF(N230="nulová",J230,0)</f>
        <v>0</v>
      </c>
      <c r="BJ230" s="14" t="s">
        <v>81</v>
      </c>
      <c r="BK230" s="234">
        <f>ROUND(I230*H230,2)</f>
        <v>0</v>
      </c>
      <c r="BL230" s="14" t="s">
        <v>274</v>
      </c>
      <c r="BM230" s="233" t="s">
        <v>480</v>
      </c>
    </row>
    <row r="231" s="2" customFormat="1">
      <c r="A231" s="35"/>
      <c r="B231" s="36"/>
      <c r="C231" s="37"/>
      <c r="D231" s="235" t="s">
        <v>275</v>
      </c>
      <c r="E231" s="37"/>
      <c r="F231" s="236" t="s">
        <v>1184</v>
      </c>
      <c r="G231" s="37"/>
      <c r="H231" s="37"/>
      <c r="I231" s="237"/>
      <c r="J231" s="37"/>
      <c r="K231" s="37"/>
      <c r="L231" s="41"/>
      <c r="M231" s="238"/>
      <c r="N231" s="239"/>
      <c r="O231" s="88"/>
      <c r="P231" s="88"/>
      <c r="Q231" s="88"/>
      <c r="R231" s="88"/>
      <c r="S231" s="88"/>
      <c r="T231" s="89"/>
      <c r="U231" s="35"/>
      <c r="V231" s="35"/>
      <c r="W231" s="35"/>
      <c r="X231" s="35"/>
      <c r="Y231" s="35"/>
      <c r="Z231" s="35"/>
      <c r="AA231" s="35"/>
      <c r="AB231" s="35"/>
      <c r="AC231" s="35"/>
      <c r="AD231" s="35"/>
      <c r="AE231" s="35"/>
      <c r="AT231" s="14" t="s">
        <v>275</v>
      </c>
      <c r="AU231" s="14" t="s">
        <v>81</v>
      </c>
    </row>
    <row r="232" s="2" customFormat="1" ht="90" customHeight="1">
      <c r="A232" s="35"/>
      <c r="B232" s="36"/>
      <c r="C232" s="222" t="s">
        <v>486</v>
      </c>
      <c r="D232" s="222" t="s">
        <v>269</v>
      </c>
      <c r="E232" s="223" t="s">
        <v>478</v>
      </c>
      <c r="F232" s="224" t="s">
        <v>479</v>
      </c>
      <c r="G232" s="225" t="s">
        <v>474</v>
      </c>
      <c r="H232" s="226">
        <v>26</v>
      </c>
      <c r="I232" s="227"/>
      <c r="J232" s="228">
        <f>ROUND(I232*H232,2)</f>
        <v>0</v>
      </c>
      <c r="K232" s="224" t="s">
        <v>273</v>
      </c>
      <c r="L232" s="41"/>
      <c r="M232" s="229" t="s">
        <v>1</v>
      </c>
      <c r="N232" s="230" t="s">
        <v>38</v>
      </c>
      <c r="O232" s="88"/>
      <c r="P232" s="231">
        <f>O232*H232</f>
        <v>0</v>
      </c>
      <c r="Q232" s="231">
        <v>0</v>
      </c>
      <c r="R232" s="231">
        <f>Q232*H232</f>
        <v>0</v>
      </c>
      <c r="S232" s="231">
        <v>0</v>
      </c>
      <c r="T232" s="232">
        <f>S232*H232</f>
        <v>0</v>
      </c>
      <c r="U232" s="35"/>
      <c r="V232" s="35"/>
      <c r="W232" s="35"/>
      <c r="X232" s="35"/>
      <c r="Y232" s="35"/>
      <c r="Z232" s="35"/>
      <c r="AA232" s="35"/>
      <c r="AB232" s="35"/>
      <c r="AC232" s="35"/>
      <c r="AD232" s="35"/>
      <c r="AE232" s="35"/>
      <c r="AR232" s="233" t="s">
        <v>274</v>
      </c>
      <c r="AT232" s="233" t="s">
        <v>269</v>
      </c>
      <c r="AU232" s="233" t="s">
        <v>81</v>
      </c>
      <c r="AY232" s="14" t="s">
        <v>266</v>
      </c>
      <c r="BE232" s="234">
        <f>IF(N232="základní",J232,0)</f>
        <v>0</v>
      </c>
      <c r="BF232" s="234">
        <f>IF(N232="snížená",J232,0)</f>
        <v>0</v>
      </c>
      <c r="BG232" s="234">
        <f>IF(N232="zákl. přenesená",J232,0)</f>
        <v>0</v>
      </c>
      <c r="BH232" s="234">
        <f>IF(N232="sníž. přenesená",J232,0)</f>
        <v>0</v>
      </c>
      <c r="BI232" s="234">
        <f>IF(N232="nulová",J232,0)</f>
        <v>0</v>
      </c>
      <c r="BJ232" s="14" t="s">
        <v>81</v>
      </c>
      <c r="BK232" s="234">
        <f>ROUND(I232*H232,2)</f>
        <v>0</v>
      </c>
      <c r="BL232" s="14" t="s">
        <v>274</v>
      </c>
      <c r="BM232" s="233" t="s">
        <v>484</v>
      </c>
    </row>
    <row r="233" s="2" customFormat="1">
      <c r="A233" s="35"/>
      <c r="B233" s="36"/>
      <c r="C233" s="37"/>
      <c r="D233" s="235" t="s">
        <v>275</v>
      </c>
      <c r="E233" s="37"/>
      <c r="F233" s="236" t="s">
        <v>1185</v>
      </c>
      <c r="G233" s="37"/>
      <c r="H233" s="37"/>
      <c r="I233" s="237"/>
      <c r="J233" s="37"/>
      <c r="K233" s="37"/>
      <c r="L233" s="41"/>
      <c r="M233" s="238"/>
      <c r="N233" s="239"/>
      <c r="O233" s="88"/>
      <c r="P233" s="88"/>
      <c r="Q233" s="88"/>
      <c r="R233" s="88"/>
      <c r="S233" s="88"/>
      <c r="T233" s="89"/>
      <c r="U233" s="35"/>
      <c r="V233" s="35"/>
      <c r="W233" s="35"/>
      <c r="X233" s="35"/>
      <c r="Y233" s="35"/>
      <c r="Z233" s="35"/>
      <c r="AA233" s="35"/>
      <c r="AB233" s="35"/>
      <c r="AC233" s="35"/>
      <c r="AD233" s="35"/>
      <c r="AE233" s="35"/>
      <c r="AT233" s="14" t="s">
        <v>275</v>
      </c>
      <c r="AU233" s="14" t="s">
        <v>81</v>
      </c>
    </row>
    <row r="234" s="2" customFormat="1" ht="90" customHeight="1">
      <c r="A234" s="35"/>
      <c r="B234" s="36"/>
      <c r="C234" s="222" t="s">
        <v>373</v>
      </c>
      <c r="D234" s="222" t="s">
        <v>269</v>
      </c>
      <c r="E234" s="223" t="s">
        <v>482</v>
      </c>
      <c r="F234" s="224" t="s">
        <v>483</v>
      </c>
      <c r="G234" s="225" t="s">
        <v>279</v>
      </c>
      <c r="H234" s="226">
        <v>5600</v>
      </c>
      <c r="I234" s="227"/>
      <c r="J234" s="228">
        <f>ROUND(I234*H234,2)</f>
        <v>0</v>
      </c>
      <c r="K234" s="224" t="s">
        <v>273</v>
      </c>
      <c r="L234" s="41"/>
      <c r="M234" s="229" t="s">
        <v>1</v>
      </c>
      <c r="N234" s="230" t="s">
        <v>38</v>
      </c>
      <c r="O234" s="88"/>
      <c r="P234" s="231">
        <f>O234*H234</f>
        <v>0</v>
      </c>
      <c r="Q234" s="231">
        <v>0</v>
      </c>
      <c r="R234" s="231">
        <f>Q234*H234</f>
        <v>0</v>
      </c>
      <c r="S234" s="231">
        <v>0</v>
      </c>
      <c r="T234" s="232">
        <f>S234*H234</f>
        <v>0</v>
      </c>
      <c r="U234" s="35"/>
      <c r="V234" s="35"/>
      <c r="W234" s="35"/>
      <c r="X234" s="35"/>
      <c r="Y234" s="35"/>
      <c r="Z234" s="35"/>
      <c r="AA234" s="35"/>
      <c r="AB234" s="35"/>
      <c r="AC234" s="35"/>
      <c r="AD234" s="35"/>
      <c r="AE234" s="35"/>
      <c r="AR234" s="233" t="s">
        <v>274</v>
      </c>
      <c r="AT234" s="233" t="s">
        <v>269</v>
      </c>
      <c r="AU234" s="233" t="s">
        <v>81</v>
      </c>
      <c r="AY234" s="14" t="s">
        <v>266</v>
      </c>
      <c r="BE234" s="234">
        <f>IF(N234="základní",J234,0)</f>
        <v>0</v>
      </c>
      <c r="BF234" s="234">
        <f>IF(N234="snížená",J234,0)</f>
        <v>0</v>
      </c>
      <c r="BG234" s="234">
        <f>IF(N234="zákl. přenesená",J234,0)</f>
        <v>0</v>
      </c>
      <c r="BH234" s="234">
        <f>IF(N234="sníž. přenesená",J234,0)</f>
        <v>0</v>
      </c>
      <c r="BI234" s="234">
        <f>IF(N234="nulová",J234,0)</f>
        <v>0</v>
      </c>
      <c r="BJ234" s="14" t="s">
        <v>81</v>
      </c>
      <c r="BK234" s="234">
        <f>ROUND(I234*H234,2)</f>
        <v>0</v>
      </c>
      <c r="BL234" s="14" t="s">
        <v>274</v>
      </c>
      <c r="BM234" s="233" t="s">
        <v>489</v>
      </c>
    </row>
    <row r="235" s="2" customFormat="1">
      <c r="A235" s="35"/>
      <c r="B235" s="36"/>
      <c r="C235" s="37"/>
      <c r="D235" s="235" t="s">
        <v>275</v>
      </c>
      <c r="E235" s="37"/>
      <c r="F235" s="236" t="s">
        <v>1186</v>
      </c>
      <c r="G235" s="37"/>
      <c r="H235" s="37"/>
      <c r="I235" s="237"/>
      <c r="J235" s="37"/>
      <c r="K235" s="37"/>
      <c r="L235" s="41"/>
      <c r="M235" s="238"/>
      <c r="N235" s="239"/>
      <c r="O235" s="88"/>
      <c r="P235" s="88"/>
      <c r="Q235" s="88"/>
      <c r="R235" s="88"/>
      <c r="S235" s="88"/>
      <c r="T235" s="89"/>
      <c r="U235" s="35"/>
      <c r="V235" s="35"/>
      <c r="W235" s="35"/>
      <c r="X235" s="35"/>
      <c r="Y235" s="35"/>
      <c r="Z235" s="35"/>
      <c r="AA235" s="35"/>
      <c r="AB235" s="35"/>
      <c r="AC235" s="35"/>
      <c r="AD235" s="35"/>
      <c r="AE235" s="35"/>
      <c r="AT235" s="14" t="s">
        <v>275</v>
      </c>
      <c r="AU235" s="14" t="s">
        <v>81</v>
      </c>
    </row>
    <row r="236" s="2" customFormat="1" ht="90" customHeight="1">
      <c r="A236" s="35"/>
      <c r="B236" s="36"/>
      <c r="C236" s="222" t="s">
        <v>494</v>
      </c>
      <c r="D236" s="222" t="s">
        <v>269</v>
      </c>
      <c r="E236" s="223" t="s">
        <v>487</v>
      </c>
      <c r="F236" s="224" t="s">
        <v>488</v>
      </c>
      <c r="G236" s="225" t="s">
        <v>279</v>
      </c>
      <c r="H236" s="226">
        <v>5600</v>
      </c>
      <c r="I236" s="227"/>
      <c r="J236" s="228">
        <f>ROUND(I236*H236,2)</f>
        <v>0</v>
      </c>
      <c r="K236" s="224" t="s">
        <v>273</v>
      </c>
      <c r="L236" s="41"/>
      <c r="M236" s="229" t="s">
        <v>1</v>
      </c>
      <c r="N236" s="230" t="s">
        <v>38</v>
      </c>
      <c r="O236" s="88"/>
      <c r="P236" s="231">
        <f>O236*H236</f>
        <v>0</v>
      </c>
      <c r="Q236" s="231">
        <v>0</v>
      </c>
      <c r="R236" s="231">
        <f>Q236*H236</f>
        <v>0</v>
      </c>
      <c r="S236" s="231">
        <v>0</v>
      </c>
      <c r="T236" s="232">
        <f>S236*H236</f>
        <v>0</v>
      </c>
      <c r="U236" s="35"/>
      <c r="V236" s="35"/>
      <c r="W236" s="35"/>
      <c r="X236" s="35"/>
      <c r="Y236" s="35"/>
      <c r="Z236" s="35"/>
      <c r="AA236" s="35"/>
      <c r="AB236" s="35"/>
      <c r="AC236" s="35"/>
      <c r="AD236" s="35"/>
      <c r="AE236" s="35"/>
      <c r="AR236" s="233" t="s">
        <v>274</v>
      </c>
      <c r="AT236" s="233" t="s">
        <v>269</v>
      </c>
      <c r="AU236" s="233" t="s">
        <v>81</v>
      </c>
      <c r="AY236" s="14" t="s">
        <v>266</v>
      </c>
      <c r="BE236" s="234">
        <f>IF(N236="základní",J236,0)</f>
        <v>0</v>
      </c>
      <c r="BF236" s="234">
        <f>IF(N236="snížená",J236,0)</f>
        <v>0</v>
      </c>
      <c r="BG236" s="234">
        <f>IF(N236="zákl. přenesená",J236,0)</f>
        <v>0</v>
      </c>
      <c r="BH236" s="234">
        <f>IF(N236="sníž. přenesená",J236,0)</f>
        <v>0</v>
      </c>
      <c r="BI236" s="234">
        <f>IF(N236="nulová",J236,0)</f>
        <v>0</v>
      </c>
      <c r="BJ236" s="14" t="s">
        <v>81</v>
      </c>
      <c r="BK236" s="234">
        <f>ROUND(I236*H236,2)</f>
        <v>0</v>
      </c>
      <c r="BL236" s="14" t="s">
        <v>274</v>
      </c>
      <c r="BM236" s="233" t="s">
        <v>492</v>
      </c>
    </row>
    <row r="237" s="2" customFormat="1">
      <c r="A237" s="35"/>
      <c r="B237" s="36"/>
      <c r="C237" s="37"/>
      <c r="D237" s="235" t="s">
        <v>275</v>
      </c>
      <c r="E237" s="37"/>
      <c r="F237" s="236" t="s">
        <v>1186</v>
      </c>
      <c r="G237" s="37"/>
      <c r="H237" s="37"/>
      <c r="I237" s="237"/>
      <c r="J237" s="37"/>
      <c r="K237" s="37"/>
      <c r="L237" s="41"/>
      <c r="M237" s="238"/>
      <c r="N237" s="239"/>
      <c r="O237" s="88"/>
      <c r="P237" s="88"/>
      <c r="Q237" s="88"/>
      <c r="R237" s="88"/>
      <c r="S237" s="88"/>
      <c r="T237" s="89"/>
      <c r="U237" s="35"/>
      <c r="V237" s="35"/>
      <c r="W237" s="35"/>
      <c r="X237" s="35"/>
      <c r="Y237" s="35"/>
      <c r="Z237" s="35"/>
      <c r="AA237" s="35"/>
      <c r="AB237" s="35"/>
      <c r="AC237" s="35"/>
      <c r="AD237" s="35"/>
      <c r="AE237" s="35"/>
      <c r="AT237" s="14" t="s">
        <v>275</v>
      </c>
      <c r="AU237" s="14" t="s">
        <v>81</v>
      </c>
    </row>
    <row r="238" s="2" customFormat="1" ht="55.5" customHeight="1">
      <c r="A238" s="35"/>
      <c r="B238" s="36"/>
      <c r="C238" s="222" t="s">
        <v>378</v>
      </c>
      <c r="D238" s="222" t="s">
        <v>269</v>
      </c>
      <c r="E238" s="223" t="s">
        <v>539</v>
      </c>
      <c r="F238" s="224" t="s">
        <v>540</v>
      </c>
      <c r="G238" s="225" t="s">
        <v>272</v>
      </c>
      <c r="H238" s="226">
        <v>156</v>
      </c>
      <c r="I238" s="227"/>
      <c r="J238" s="228">
        <f>ROUND(I238*H238,2)</f>
        <v>0</v>
      </c>
      <c r="K238" s="224" t="s">
        <v>273</v>
      </c>
      <c r="L238" s="41"/>
      <c r="M238" s="229" t="s">
        <v>1</v>
      </c>
      <c r="N238" s="230" t="s">
        <v>38</v>
      </c>
      <c r="O238" s="88"/>
      <c r="P238" s="231">
        <f>O238*H238</f>
        <v>0</v>
      </c>
      <c r="Q238" s="231">
        <v>0</v>
      </c>
      <c r="R238" s="231">
        <f>Q238*H238</f>
        <v>0</v>
      </c>
      <c r="S238" s="231">
        <v>0</v>
      </c>
      <c r="T238" s="232">
        <f>S238*H238</f>
        <v>0</v>
      </c>
      <c r="U238" s="35"/>
      <c r="V238" s="35"/>
      <c r="W238" s="35"/>
      <c r="X238" s="35"/>
      <c r="Y238" s="35"/>
      <c r="Z238" s="35"/>
      <c r="AA238" s="35"/>
      <c r="AB238" s="35"/>
      <c r="AC238" s="35"/>
      <c r="AD238" s="35"/>
      <c r="AE238" s="35"/>
      <c r="AR238" s="233" t="s">
        <v>274</v>
      </c>
      <c r="AT238" s="233" t="s">
        <v>269</v>
      </c>
      <c r="AU238" s="233" t="s">
        <v>81</v>
      </c>
      <c r="AY238" s="14" t="s">
        <v>266</v>
      </c>
      <c r="BE238" s="234">
        <f>IF(N238="základní",J238,0)</f>
        <v>0</v>
      </c>
      <c r="BF238" s="234">
        <f>IF(N238="snížená",J238,0)</f>
        <v>0</v>
      </c>
      <c r="BG238" s="234">
        <f>IF(N238="zákl. přenesená",J238,0)</f>
        <v>0</v>
      </c>
      <c r="BH238" s="234">
        <f>IF(N238="sníž. přenesená",J238,0)</f>
        <v>0</v>
      </c>
      <c r="BI238" s="234">
        <f>IF(N238="nulová",J238,0)</f>
        <v>0</v>
      </c>
      <c r="BJ238" s="14" t="s">
        <v>81</v>
      </c>
      <c r="BK238" s="234">
        <f>ROUND(I238*H238,2)</f>
        <v>0</v>
      </c>
      <c r="BL238" s="14" t="s">
        <v>274</v>
      </c>
      <c r="BM238" s="233" t="s">
        <v>497</v>
      </c>
    </row>
    <row r="239" s="2" customFormat="1">
      <c r="A239" s="35"/>
      <c r="B239" s="36"/>
      <c r="C239" s="37"/>
      <c r="D239" s="235" t="s">
        <v>275</v>
      </c>
      <c r="E239" s="37"/>
      <c r="F239" s="236" t="s">
        <v>1187</v>
      </c>
      <c r="G239" s="37"/>
      <c r="H239" s="37"/>
      <c r="I239" s="237"/>
      <c r="J239" s="37"/>
      <c r="K239" s="37"/>
      <c r="L239" s="41"/>
      <c r="M239" s="238"/>
      <c r="N239" s="239"/>
      <c r="O239" s="88"/>
      <c r="P239" s="88"/>
      <c r="Q239" s="88"/>
      <c r="R239" s="88"/>
      <c r="S239" s="88"/>
      <c r="T239" s="89"/>
      <c r="U239" s="35"/>
      <c r="V239" s="35"/>
      <c r="W239" s="35"/>
      <c r="X239" s="35"/>
      <c r="Y239" s="35"/>
      <c r="Z239" s="35"/>
      <c r="AA239" s="35"/>
      <c r="AB239" s="35"/>
      <c r="AC239" s="35"/>
      <c r="AD239" s="35"/>
      <c r="AE239" s="35"/>
      <c r="AT239" s="14" t="s">
        <v>275</v>
      </c>
      <c r="AU239" s="14" t="s">
        <v>81</v>
      </c>
    </row>
    <row r="240" s="2" customFormat="1" ht="24.15" customHeight="1">
      <c r="A240" s="35"/>
      <c r="B240" s="36"/>
      <c r="C240" s="222" t="s">
        <v>503</v>
      </c>
      <c r="D240" s="222" t="s">
        <v>269</v>
      </c>
      <c r="E240" s="223" t="s">
        <v>544</v>
      </c>
      <c r="F240" s="224" t="s">
        <v>545</v>
      </c>
      <c r="G240" s="225" t="s">
        <v>272</v>
      </c>
      <c r="H240" s="226">
        <v>156</v>
      </c>
      <c r="I240" s="227"/>
      <c r="J240" s="228">
        <f>ROUND(I240*H240,2)</f>
        <v>0</v>
      </c>
      <c r="K240" s="224" t="s">
        <v>273</v>
      </c>
      <c r="L240" s="41"/>
      <c r="M240" s="229" t="s">
        <v>1</v>
      </c>
      <c r="N240" s="230" t="s">
        <v>38</v>
      </c>
      <c r="O240" s="88"/>
      <c r="P240" s="231">
        <f>O240*H240</f>
        <v>0</v>
      </c>
      <c r="Q240" s="231">
        <v>0</v>
      </c>
      <c r="R240" s="231">
        <f>Q240*H240</f>
        <v>0</v>
      </c>
      <c r="S240" s="231">
        <v>0</v>
      </c>
      <c r="T240" s="232">
        <f>S240*H240</f>
        <v>0</v>
      </c>
      <c r="U240" s="35"/>
      <c r="V240" s="35"/>
      <c r="W240" s="35"/>
      <c r="X240" s="35"/>
      <c r="Y240" s="35"/>
      <c r="Z240" s="35"/>
      <c r="AA240" s="35"/>
      <c r="AB240" s="35"/>
      <c r="AC240" s="35"/>
      <c r="AD240" s="35"/>
      <c r="AE240" s="35"/>
      <c r="AR240" s="233" t="s">
        <v>274</v>
      </c>
      <c r="AT240" s="233" t="s">
        <v>269</v>
      </c>
      <c r="AU240" s="233" t="s">
        <v>81</v>
      </c>
      <c r="AY240" s="14" t="s">
        <v>266</v>
      </c>
      <c r="BE240" s="234">
        <f>IF(N240="základní",J240,0)</f>
        <v>0</v>
      </c>
      <c r="BF240" s="234">
        <f>IF(N240="snížená",J240,0)</f>
        <v>0</v>
      </c>
      <c r="BG240" s="234">
        <f>IF(N240="zákl. přenesená",J240,0)</f>
        <v>0</v>
      </c>
      <c r="BH240" s="234">
        <f>IF(N240="sníž. přenesená",J240,0)</f>
        <v>0</v>
      </c>
      <c r="BI240" s="234">
        <f>IF(N240="nulová",J240,0)</f>
        <v>0</v>
      </c>
      <c r="BJ240" s="14" t="s">
        <v>81</v>
      </c>
      <c r="BK240" s="234">
        <f>ROUND(I240*H240,2)</f>
        <v>0</v>
      </c>
      <c r="BL240" s="14" t="s">
        <v>274</v>
      </c>
      <c r="BM240" s="233" t="s">
        <v>501</v>
      </c>
    </row>
    <row r="241" s="2" customFormat="1">
      <c r="A241" s="35"/>
      <c r="B241" s="36"/>
      <c r="C241" s="37"/>
      <c r="D241" s="235" t="s">
        <v>275</v>
      </c>
      <c r="E241" s="37"/>
      <c r="F241" s="236" t="s">
        <v>1187</v>
      </c>
      <c r="G241" s="37"/>
      <c r="H241" s="37"/>
      <c r="I241" s="237"/>
      <c r="J241" s="37"/>
      <c r="K241" s="37"/>
      <c r="L241" s="41"/>
      <c r="M241" s="238"/>
      <c r="N241" s="239"/>
      <c r="O241" s="88"/>
      <c r="P241" s="88"/>
      <c r="Q241" s="88"/>
      <c r="R241" s="88"/>
      <c r="S241" s="88"/>
      <c r="T241" s="89"/>
      <c r="U241" s="35"/>
      <c r="V241" s="35"/>
      <c r="W241" s="35"/>
      <c r="X241" s="35"/>
      <c r="Y241" s="35"/>
      <c r="Z241" s="35"/>
      <c r="AA241" s="35"/>
      <c r="AB241" s="35"/>
      <c r="AC241" s="35"/>
      <c r="AD241" s="35"/>
      <c r="AE241" s="35"/>
      <c r="AT241" s="14" t="s">
        <v>275</v>
      </c>
      <c r="AU241" s="14" t="s">
        <v>81</v>
      </c>
    </row>
    <row r="242" s="2" customFormat="1" ht="16.5" customHeight="1">
      <c r="A242" s="35"/>
      <c r="B242" s="36"/>
      <c r="C242" s="222" t="s">
        <v>382</v>
      </c>
      <c r="D242" s="222" t="s">
        <v>269</v>
      </c>
      <c r="E242" s="223" t="s">
        <v>699</v>
      </c>
      <c r="F242" s="224" t="s">
        <v>700</v>
      </c>
      <c r="G242" s="225" t="s">
        <v>272</v>
      </c>
      <c r="H242" s="226">
        <v>10</v>
      </c>
      <c r="I242" s="227"/>
      <c r="J242" s="228">
        <f>ROUND(I242*H242,2)</f>
        <v>0</v>
      </c>
      <c r="K242" s="224" t="s">
        <v>273</v>
      </c>
      <c r="L242" s="41"/>
      <c r="M242" s="229" t="s">
        <v>1</v>
      </c>
      <c r="N242" s="230" t="s">
        <v>38</v>
      </c>
      <c r="O242" s="88"/>
      <c r="P242" s="231">
        <f>O242*H242</f>
        <v>0</v>
      </c>
      <c r="Q242" s="231">
        <v>0</v>
      </c>
      <c r="R242" s="231">
        <f>Q242*H242</f>
        <v>0</v>
      </c>
      <c r="S242" s="231">
        <v>0</v>
      </c>
      <c r="T242" s="232">
        <f>S242*H242</f>
        <v>0</v>
      </c>
      <c r="U242" s="35"/>
      <c r="V242" s="35"/>
      <c r="W242" s="35"/>
      <c r="X242" s="35"/>
      <c r="Y242" s="35"/>
      <c r="Z242" s="35"/>
      <c r="AA242" s="35"/>
      <c r="AB242" s="35"/>
      <c r="AC242" s="35"/>
      <c r="AD242" s="35"/>
      <c r="AE242" s="35"/>
      <c r="AR242" s="233" t="s">
        <v>274</v>
      </c>
      <c r="AT242" s="233" t="s">
        <v>269</v>
      </c>
      <c r="AU242" s="233" t="s">
        <v>81</v>
      </c>
      <c r="AY242" s="14" t="s">
        <v>266</v>
      </c>
      <c r="BE242" s="234">
        <f>IF(N242="základní",J242,0)</f>
        <v>0</v>
      </c>
      <c r="BF242" s="234">
        <f>IF(N242="snížená",J242,0)</f>
        <v>0</v>
      </c>
      <c r="BG242" s="234">
        <f>IF(N242="zákl. přenesená",J242,0)</f>
        <v>0</v>
      </c>
      <c r="BH242" s="234">
        <f>IF(N242="sníž. přenesená",J242,0)</f>
        <v>0</v>
      </c>
      <c r="BI242" s="234">
        <f>IF(N242="nulová",J242,0)</f>
        <v>0</v>
      </c>
      <c r="BJ242" s="14" t="s">
        <v>81</v>
      </c>
      <c r="BK242" s="234">
        <f>ROUND(I242*H242,2)</f>
        <v>0</v>
      </c>
      <c r="BL242" s="14" t="s">
        <v>274</v>
      </c>
      <c r="BM242" s="233" t="s">
        <v>506</v>
      </c>
    </row>
    <row r="243" s="2" customFormat="1">
      <c r="A243" s="35"/>
      <c r="B243" s="36"/>
      <c r="C243" s="37"/>
      <c r="D243" s="235" t="s">
        <v>275</v>
      </c>
      <c r="E243" s="37"/>
      <c r="F243" s="236" t="s">
        <v>1188</v>
      </c>
      <c r="G243" s="37"/>
      <c r="H243" s="37"/>
      <c r="I243" s="237"/>
      <c r="J243" s="37"/>
      <c r="K243" s="37"/>
      <c r="L243" s="41"/>
      <c r="M243" s="238"/>
      <c r="N243" s="239"/>
      <c r="O243" s="88"/>
      <c r="P243" s="88"/>
      <c r="Q243" s="88"/>
      <c r="R243" s="88"/>
      <c r="S243" s="88"/>
      <c r="T243" s="89"/>
      <c r="U243" s="35"/>
      <c r="V243" s="35"/>
      <c r="W243" s="35"/>
      <c r="X243" s="35"/>
      <c r="Y243" s="35"/>
      <c r="Z243" s="35"/>
      <c r="AA243" s="35"/>
      <c r="AB243" s="35"/>
      <c r="AC243" s="35"/>
      <c r="AD243" s="35"/>
      <c r="AE243" s="35"/>
      <c r="AT243" s="14" t="s">
        <v>275</v>
      </c>
      <c r="AU243" s="14" t="s">
        <v>81</v>
      </c>
    </row>
    <row r="244" s="2" customFormat="1" ht="62.7" customHeight="1">
      <c r="A244" s="35"/>
      <c r="B244" s="36"/>
      <c r="C244" s="222" t="s">
        <v>511</v>
      </c>
      <c r="D244" s="222" t="s">
        <v>269</v>
      </c>
      <c r="E244" s="223" t="s">
        <v>704</v>
      </c>
      <c r="F244" s="224" t="s">
        <v>705</v>
      </c>
      <c r="G244" s="225" t="s">
        <v>272</v>
      </c>
      <c r="H244" s="226">
        <v>10</v>
      </c>
      <c r="I244" s="227"/>
      <c r="J244" s="228">
        <f>ROUND(I244*H244,2)</f>
        <v>0</v>
      </c>
      <c r="K244" s="224" t="s">
        <v>273</v>
      </c>
      <c r="L244" s="41"/>
      <c r="M244" s="229" t="s">
        <v>1</v>
      </c>
      <c r="N244" s="230" t="s">
        <v>38</v>
      </c>
      <c r="O244" s="88"/>
      <c r="P244" s="231">
        <f>O244*H244</f>
        <v>0</v>
      </c>
      <c r="Q244" s="231">
        <v>0</v>
      </c>
      <c r="R244" s="231">
        <f>Q244*H244</f>
        <v>0</v>
      </c>
      <c r="S244" s="231">
        <v>0</v>
      </c>
      <c r="T244" s="232">
        <f>S244*H244</f>
        <v>0</v>
      </c>
      <c r="U244" s="35"/>
      <c r="V244" s="35"/>
      <c r="W244" s="35"/>
      <c r="X244" s="35"/>
      <c r="Y244" s="35"/>
      <c r="Z244" s="35"/>
      <c r="AA244" s="35"/>
      <c r="AB244" s="35"/>
      <c r="AC244" s="35"/>
      <c r="AD244" s="35"/>
      <c r="AE244" s="35"/>
      <c r="AR244" s="233" t="s">
        <v>274</v>
      </c>
      <c r="AT244" s="233" t="s">
        <v>269</v>
      </c>
      <c r="AU244" s="233" t="s">
        <v>81</v>
      </c>
      <c r="AY244" s="14" t="s">
        <v>266</v>
      </c>
      <c r="BE244" s="234">
        <f>IF(N244="základní",J244,0)</f>
        <v>0</v>
      </c>
      <c r="BF244" s="234">
        <f>IF(N244="snížená",J244,0)</f>
        <v>0</v>
      </c>
      <c r="BG244" s="234">
        <f>IF(N244="zákl. přenesená",J244,0)</f>
        <v>0</v>
      </c>
      <c r="BH244" s="234">
        <f>IF(N244="sníž. přenesená",J244,0)</f>
        <v>0</v>
      </c>
      <c r="BI244" s="234">
        <f>IF(N244="nulová",J244,0)</f>
        <v>0</v>
      </c>
      <c r="BJ244" s="14" t="s">
        <v>81</v>
      </c>
      <c r="BK244" s="234">
        <f>ROUND(I244*H244,2)</f>
        <v>0</v>
      </c>
      <c r="BL244" s="14" t="s">
        <v>274</v>
      </c>
      <c r="BM244" s="233" t="s">
        <v>509</v>
      </c>
    </row>
    <row r="245" s="2" customFormat="1">
      <c r="A245" s="35"/>
      <c r="B245" s="36"/>
      <c r="C245" s="37"/>
      <c r="D245" s="235" t="s">
        <v>275</v>
      </c>
      <c r="E245" s="37"/>
      <c r="F245" s="236" t="s">
        <v>1188</v>
      </c>
      <c r="G245" s="37"/>
      <c r="H245" s="37"/>
      <c r="I245" s="237"/>
      <c r="J245" s="37"/>
      <c r="K245" s="37"/>
      <c r="L245" s="41"/>
      <c r="M245" s="238"/>
      <c r="N245" s="239"/>
      <c r="O245" s="88"/>
      <c r="P245" s="88"/>
      <c r="Q245" s="88"/>
      <c r="R245" s="88"/>
      <c r="S245" s="88"/>
      <c r="T245" s="89"/>
      <c r="U245" s="35"/>
      <c r="V245" s="35"/>
      <c r="W245" s="35"/>
      <c r="X245" s="35"/>
      <c r="Y245" s="35"/>
      <c r="Z245" s="35"/>
      <c r="AA245" s="35"/>
      <c r="AB245" s="35"/>
      <c r="AC245" s="35"/>
      <c r="AD245" s="35"/>
      <c r="AE245" s="35"/>
      <c r="AT245" s="14" t="s">
        <v>275</v>
      </c>
      <c r="AU245" s="14" t="s">
        <v>81</v>
      </c>
    </row>
    <row r="246" s="2" customFormat="1" ht="16.5" customHeight="1">
      <c r="A246" s="35"/>
      <c r="B246" s="36"/>
      <c r="C246" s="222" t="s">
        <v>385</v>
      </c>
      <c r="D246" s="222" t="s">
        <v>269</v>
      </c>
      <c r="E246" s="223" t="s">
        <v>707</v>
      </c>
      <c r="F246" s="224" t="s">
        <v>708</v>
      </c>
      <c r="G246" s="225" t="s">
        <v>272</v>
      </c>
      <c r="H246" s="226">
        <v>50</v>
      </c>
      <c r="I246" s="227"/>
      <c r="J246" s="228">
        <f>ROUND(I246*H246,2)</f>
        <v>0</v>
      </c>
      <c r="K246" s="224" t="s">
        <v>273</v>
      </c>
      <c r="L246" s="41"/>
      <c r="M246" s="229" t="s">
        <v>1</v>
      </c>
      <c r="N246" s="230" t="s">
        <v>38</v>
      </c>
      <c r="O246" s="88"/>
      <c r="P246" s="231">
        <f>O246*H246</f>
        <v>0</v>
      </c>
      <c r="Q246" s="231">
        <v>0</v>
      </c>
      <c r="R246" s="231">
        <f>Q246*H246</f>
        <v>0</v>
      </c>
      <c r="S246" s="231">
        <v>0</v>
      </c>
      <c r="T246" s="232">
        <f>S246*H246</f>
        <v>0</v>
      </c>
      <c r="U246" s="35"/>
      <c r="V246" s="35"/>
      <c r="W246" s="35"/>
      <c r="X246" s="35"/>
      <c r="Y246" s="35"/>
      <c r="Z246" s="35"/>
      <c r="AA246" s="35"/>
      <c r="AB246" s="35"/>
      <c r="AC246" s="35"/>
      <c r="AD246" s="35"/>
      <c r="AE246" s="35"/>
      <c r="AR246" s="233" t="s">
        <v>274</v>
      </c>
      <c r="AT246" s="233" t="s">
        <v>269</v>
      </c>
      <c r="AU246" s="233" t="s">
        <v>81</v>
      </c>
      <c r="AY246" s="14" t="s">
        <v>266</v>
      </c>
      <c r="BE246" s="234">
        <f>IF(N246="základní",J246,0)</f>
        <v>0</v>
      </c>
      <c r="BF246" s="234">
        <f>IF(N246="snížená",J246,0)</f>
        <v>0</v>
      </c>
      <c r="BG246" s="234">
        <f>IF(N246="zákl. přenesená",J246,0)</f>
        <v>0</v>
      </c>
      <c r="BH246" s="234">
        <f>IF(N246="sníž. přenesená",J246,0)</f>
        <v>0</v>
      </c>
      <c r="BI246" s="234">
        <f>IF(N246="nulová",J246,0)</f>
        <v>0</v>
      </c>
      <c r="BJ246" s="14" t="s">
        <v>81</v>
      </c>
      <c r="BK246" s="234">
        <f>ROUND(I246*H246,2)</f>
        <v>0</v>
      </c>
      <c r="BL246" s="14" t="s">
        <v>274</v>
      </c>
      <c r="BM246" s="233" t="s">
        <v>514</v>
      </c>
    </row>
    <row r="247" s="2" customFormat="1">
      <c r="A247" s="35"/>
      <c r="B247" s="36"/>
      <c r="C247" s="37"/>
      <c r="D247" s="235" t="s">
        <v>275</v>
      </c>
      <c r="E247" s="37"/>
      <c r="F247" s="236" t="s">
        <v>1189</v>
      </c>
      <c r="G247" s="37"/>
      <c r="H247" s="37"/>
      <c r="I247" s="237"/>
      <c r="J247" s="37"/>
      <c r="K247" s="37"/>
      <c r="L247" s="41"/>
      <c r="M247" s="238"/>
      <c r="N247" s="239"/>
      <c r="O247" s="88"/>
      <c r="P247" s="88"/>
      <c r="Q247" s="88"/>
      <c r="R247" s="88"/>
      <c r="S247" s="88"/>
      <c r="T247" s="89"/>
      <c r="U247" s="35"/>
      <c r="V247" s="35"/>
      <c r="W247" s="35"/>
      <c r="X247" s="35"/>
      <c r="Y247" s="35"/>
      <c r="Z247" s="35"/>
      <c r="AA247" s="35"/>
      <c r="AB247" s="35"/>
      <c r="AC247" s="35"/>
      <c r="AD247" s="35"/>
      <c r="AE247" s="35"/>
      <c r="AT247" s="14" t="s">
        <v>275</v>
      </c>
      <c r="AU247" s="14" t="s">
        <v>81</v>
      </c>
    </row>
    <row r="248" s="2" customFormat="1" ht="66.75" customHeight="1">
      <c r="A248" s="35"/>
      <c r="B248" s="36"/>
      <c r="C248" s="222" t="s">
        <v>519</v>
      </c>
      <c r="D248" s="222" t="s">
        <v>269</v>
      </c>
      <c r="E248" s="223" t="s">
        <v>712</v>
      </c>
      <c r="F248" s="224" t="s">
        <v>713</v>
      </c>
      <c r="G248" s="225" t="s">
        <v>272</v>
      </c>
      <c r="H248" s="226">
        <v>50</v>
      </c>
      <c r="I248" s="227"/>
      <c r="J248" s="228">
        <f>ROUND(I248*H248,2)</f>
        <v>0</v>
      </c>
      <c r="K248" s="224" t="s">
        <v>273</v>
      </c>
      <c r="L248" s="41"/>
      <c r="M248" s="229" t="s">
        <v>1</v>
      </c>
      <c r="N248" s="230" t="s">
        <v>38</v>
      </c>
      <c r="O248" s="88"/>
      <c r="P248" s="231">
        <f>O248*H248</f>
        <v>0</v>
      </c>
      <c r="Q248" s="231">
        <v>0</v>
      </c>
      <c r="R248" s="231">
        <f>Q248*H248</f>
        <v>0</v>
      </c>
      <c r="S248" s="231">
        <v>0</v>
      </c>
      <c r="T248" s="232">
        <f>S248*H248</f>
        <v>0</v>
      </c>
      <c r="U248" s="35"/>
      <c r="V248" s="35"/>
      <c r="W248" s="35"/>
      <c r="X248" s="35"/>
      <c r="Y248" s="35"/>
      <c r="Z248" s="35"/>
      <c r="AA248" s="35"/>
      <c r="AB248" s="35"/>
      <c r="AC248" s="35"/>
      <c r="AD248" s="35"/>
      <c r="AE248" s="35"/>
      <c r="AR248" s="233" t="s">
        <v>274</v>
      </c>
      <c r="AT248" s="233" t="s">
        <v>269</v>
      </c>
      <c r="AU248" s="233" t="s">
        <v>81</v>
      </c>
      <c r="AY248" s="14" t="s">
        <v>266</v>
      </c>
      <c r="BE248" s="234">
        <f>IF(N248="základní",J248,0)</f>
        <v>0</v>
      </c>
      <c r="BF248" s="234">
        <f>IF(N248="snížená",J248,0)</f>
        <v>0</v>
      </c>
      <c r="BG248" s="234">
        <f>IF(N248="zákl. přenesená",J248,0)</f>
        <v>0</v>
      </c>
      <c r="BH248" s="234">
        <f>IF(N248="sníž. přenesená",J248,0)</f>
        <v>0</v>
      </c>
      <c r="BI248" s="234">
        <f>IF(N248="nulová",J248,0)</f>
        <v>0</v>
      </c>
      <c r="BJ248" s="14" t="s">
        <v>81</v>
      </c>
      <c r="BK248" s="234">
        <f>ROUND(I248*H248,2)</f>
        <v>0</v>
      </c>
      <c r="BL248" s="14" t="s">
        <v>274</v>
      </c>
      <c r="BM248" s="233" t="s">
        <v>517</v>
      </c>
    </row>
    <row r="249" s="2" customFormat="1">
      <c r="A249" s="35"/>
      <c r="B249" s="36"/>
      <c r="C249" s="37"/>
      <c r="D249" s="235" t="s">
        <v>275</v>
      </c>
      <c r="E249" s="37"/>
      <c r="F249" s="236" t="s">
        <v>1189</v>
      </c>
      <c r="G249" s="37"/>
      <c r="H249" s="37"/>
      <c r="I249" s="237"/>
      <c r="J249" s="37"/>
      <c r="K249" s="37"/>
      <c r="L249" s="41"/>
      <c r="M249" s="238"/>
      <c r="N249" s="239"/>
      <c r="O249" s="88"/>
      <c r="P249" s="88"/>
      <c r="Q249" s="88"/>
      <c r="R249" s="88"/>
      <c r="S249" s="88"/>
      <c r="T249" s="89"/>
      <c r="U249" s="35"/>
      <c r="V249" s="35"/>
      <c r="W249" s="35"/>
      <c r="X249" s="35"/>
      <c r="Y249" s="35"/>
      <c r="Z249" s="35"/>
      <c r="AA249" s="35"/>
      <c r="AB249" s="35"/>
      <c r="AC249" s="35"/>
      <c r="AD249" s="35"/>
      <c r="AE249" s="35"/>
      <c r="AT249" s="14" t="s">
        <v>275</v>
      </c>
      <c r="AU249" s="14" t="s">
        <v>81</v>
      </c>
    </row>
    <row r="250" s="2" customFormat="1" ht="49.05" customHeight="1">
      <c r="A250" s="35"/>
      <c r="B250" s="36"/>
      <c r="C250" s="222" t="s">
        <v>387</v>
      </c>
      <c r="D250" s="222" t="s">
        <v>269</v>
      </c>
      <c r="E250" s="223" t="s">
        <v>716</v>
      </c>
      <c r="F250" s="224" t="s">
        <v>717</v>
      </c>
      <c r="G250" s="225" t="s">
        <v>272</v>
      </c>
      <c r="H250" s="226">
        <v>4</v>
      </c>
      <c r="I250" s="227"/>
      <c r="J250" s="228">
        <f>ROUND(I250*H250,2)</f>
        <v>0</v>
      </c>
      <c r="K250" s="224" t="s">
        <v>273</v>
      </c>
      <c r="L250" s="41"/>
      <c r="M250" s="229" t="s">
        <v>1</v>
      </c>
      <c r="N250" s="230" t="s">
        <v>38</v>
      </c>
      <c r="O250" s="88"/>
      <c r="P250" s="231">
        <f>O250*H250</f>
        <v>0</v>
      </c>
      <c r="Q250" s="231">
        <v>0</v>
      </c>
      <c r="R250" s="231">
        <f>Q250*H250</f>
        <v>0</v>
      </c>
      <c r="S250" s="231">
        <v>0</v>
      </c>
      <c r="T250" s="232">
        <f>S250*H250</f>
        <v>0</v>
      </c>
      <c r="U250" s="35"/>
      <c r="V250" s="35"/>
      <c r="W250" s="35"/>
      <c r="X250" s="35"/>
      <c r="Y250" s="35"/>
      <c r="Z250" s="35"/>
      <c r="AA250" s="35"/>
      <c r="AB250" s="35"/>
      <c r="AC250" s="35"/>
      <c r="AD250" s="35"/>
      <c r="AE250" s="35"/>
      <c r="AR250" s="233" t="s">
        <v>274</v>
      </c>
      <c r="AT250" s="233" t="s">
        <v>269</v>
      </c>
      <c r="AU250" s="233" t="s">
        <v>81</v>
      </c>
      <c r="AY250" s="14" t="s">
        <v>266</v>
      </c>
      <c r="BE250" s="234">
        <f>IF(N250="základní",J250,0)</f>
        <v>0</v>
      </c>
      <c r="BF250" s="234">
        <f>IF(N250="snížená",J250,0)</f>
        <v>0</v>
      </c>
      <c r="BG250" s="234">
        <f>IF(N250="zákl. přenesená",J250,0)</f>
        <v>0</v>
      </c>
      <c r="BH250" s="234">
        <f>IF(N250="sníž. přenesená",J250,0)</f>
        <v>0</v>
      </c>
      <c r="BI250" s="234">
        <f>IF(N250="nulová",J250,0)</f>
        <v>0</v>
      </c>
      <c r="BJ250" s="14" t="s">
        <v>81</v>
      </c>
      <c r="BK250" s="234">
        <f>ROUND(I250*H250,2)</f>
        <v>0</v>
      </c>
      <c r="BL250" s="14" t="s">
        <v>274</v>
      </c>
      <c r="BM250" s="233" t="s">
        <v>522</v>
      </c>
    </row>
    <row r="251" s="2" customFormat="1">
      <c r="A251" s="35"/>
      <c r="B251" s="36"/>
      <c r="C251" s="37"/>
      <c r="D251" s="235" t="s">
        <v>275</v>
      </c>
      <c r="E251" s="37"/>
      <c r="F251" s="236" t="s">
        <v>702</v>
      </c>
      <c r="G251" s="37"/>
      <c r="H251" s="37"/>
      <c r="I251" s="237"/>
      <c r="J251" s="37"/>
      <c r="K251" s="37"/>
      <c r="L251" s="41"/>
      <c r="M251" s="238"/>
      <c r="N251" s="239"/>
      <c r="O251" s="88"/>
      <c r="P251" s="88"/>
      <c r="Q251" s="88"/>
      <c r="R251" s="88"/>
      <c r="S251" s="88"/>
      <c r="T251" s="89"/>
      <c r="U251" s="35"/>
      <c r="V251" s="35"/>
      <c r="W251" s="35"/>
      <c r="X251" s="35"/>
      <c r="Y251" s="35"/>
      <c r="Z251" s="35"/>
      <c r="AA251" s="35"/>
      <c r="AB251" s="35"/>
      <c r="AC251" s="35"/>
      <c r="AD251" s="35"/>
      <c r="AE251" s="35"/>
      <c r="AT251" s="14" t="s">
        <v>275</v>
      </c>
      <c r="AU251" s="14" t="s">
        <v>81</v>
      </c>
    </row>
    <row r="252" s="2" customFormat="1" ht="62.7" customHeight="1">
      <c r="A252" s="35"/>
      <c r="B252" s="36"/>
      <c r="C252" s="222" t="s">
        <v>526</v>
      </c>
      <c r="D252" s="222" t="s">
        <v>269</v>
      </c>
      <c r="E252" s="223" t="s">
        <v>720</v>
      </c>
      <c r="F252" s="224" t="s">
        <v>721</v>
      </c>
      <c r="G252" s="225" t="s">
        <v>272</v>
      </c>
      <c r="H252" s="226">
        <v>4</v>
      </c>
      <c r="I252" s="227"/>
      <c r="J252" s="228">
        <f>ROUND(I252*H252,2)</f>
        <v>0</v>
      </c>
      <c r="K252" s="224" t="s">
        <v>273</v>
      </c>
      <c r="L252" s="41"/>
      <c r="M252" s="229" t="s">
        <v>1</v>
      </c>
      <c r="N252" s="230" t="s">
        <v>38</v>
      </c>
      <c r="O252" s="88"/>
      <c r="P252" s="231">
        <f>O252*H252</f>
        <v>0</v>
      </c>
      <c r="Q252" s="231">
        <v>0</v>
      </c>
      <c r="R252" s="231">
        <f>Q252*H252</f>
        <v>0</v>
      </c>
      <c r="S252" s="231">
        <v>0</v>
      </c>
      <c r="T252" s="232">
        <f>S252*H252</f>
        <v>0</v>
      </c>
      <c r="U252" s="35"/>
      <c r="V252" s="35"/>
      <c r="W252" s="35"/>
      <c r="X252" s="35"/>
      <c r="Y252" s="35"/>
      <c r="Z252" s="35"/>
      <c r="AA252" s="35"/>
      <c r="AB252" s="35"/>
      <c r="AC252" s="35"/>
      <c r="AD252" s="35"/>
      <c r="AE252" s="35"/>
      <c r="AR252" s="233" t="s">
        <v>274</v>
      </c>
      <c r="AT252" s="233" t="s">
        <v>269</v>
      </c>
      <c r="AU252" s="233" t="s">
        <v>81</v>
      </c>
      <c r="AY252" s="14" t="s">
        <v>266</v>
      </c>
      <c r="BE252" s="234">
        <f>IF(N252="základní",J252,0)</f>
        <v>0</v>
      </c>
      <c r="BF252" s="234">
        <f>IF(N252="snížená",J252,0)</f>
        <v>0</v>
      </c>
      <c r="BG252" s="234">
        <f>IF(N252="zákl. přenesená",J252,0)</f>
        <v>0</v>
      </c>
      <c r="BH252" s="234">
        <f>IF(N252="sníž. přenesená",J252,0)</f>
        <v>0</v>
      </c>
      <c r="BI252" s="234">
        <f>IF(N252="nulová",J252,0)</f>
        <v>0</v>
      </c>
      <c r="BJ252" s="14" t="s">
        <v>81</v>
      </c>
      <c r="BK252" s="234">
        <f>ROUND(I252*H252,2)</f>
        <v>0</v>
      </c>
      <c r="BL252" s="14" t="s">
        <v>274</v>
      </c>
      <c r="BM252" s="233" t="s">
        <v>525</v>
      </c>
    </row>
    <row r="253" s="2" customFormat="1">
      <c r="A253" s="35"/>
      <c r="B253" s="36"/>
      <c r="C253" s="37"/>
      <c r="D253" s="235" t="s">
        <v>275</v>
      </c>
      <c r="E253" s="37"/>
      <c r="F253" s="236" t="s">
        <v>702</v>
      </c>
      <c r="G253" s="37"/>
      <c r="H253" s="37"/>
      <c r="I253" s="237"/>
      <c r="J253" s="37"/>
      <c r="K253" s="37"/>
      <c r="L253" s="41"/>
      <c r="M253" s="238"/>
      <c r="N253" s="239"/>
      <c r="O253" s="88"/>
      <c r="P253" s="88"/>
      <c r="Q253" s="88"/>
      <c r="R253" s="88"/>
      <c r="S253" s="88"/>
      <c r="T253" s="89"/>
      <c r="U253" s="35"/>
      <c r="V253" s="35"/>
      <c r="W253" s="35"/>
      <c r="X253" s="35"/>
      <c r="Y253" s="35"/>
      <c r="Z253" s="35"/>
      <c r="AA253" s="35"/>
      <c r="AB253" s="35"/>
      <c r="AC253" s="35"/>
      <c r="AD253" s="35"/>
      <c r="AE253" s="35"/>
      <c r="AT253" s="14" t="s">
        <v>275</v>
      </c>
      <c r="AU253" s="14" t="s">
        <v>81</v>
      </c>
    </row>
    <row r="254" s="2" customFormat="1" ht="21.75" customHeight="1">
      <c r="A254" s="35"/>
      <c r="B254" s="36"/>
      <c r="C254" s="222" t="s">
        <v>391</v>
      </c>
      <c r="D254" s="222" t="s">
        <v>269</v>
      </c>
      <c r="E254" s="223" t="s">
        <v>1190</v>
      </c>
      <c r="F254" s="224" t="s">
        <v>1191</v>
      </c>
      <c r="G254" s="225" t="s">
        <v>272</v>
      </c>
      <c r="H254" s="226">
        <v>2</v>
      </c>
      <c r="I254" s="227"/>
      <c r="J254" s="228">
        <f>ROUND(I254*H254,2)</f>
        <v>0</v>
      </c>
      <c r="K254" s="224" t="s">
        <v>273</v>
      </c>
      <c r="L254" s="41"/>
      <c r="M254" s="229" t="s">
        <v>1</v>
      </c>
      <c r="N254" s="230" t="s">
        <v>38</v>
      </c>
      <c r="O254" s="88"/>
      <c r="P254" s="231">
        <f>O254*H254</f>
        <v>0</v>
      </c>
      <c r="Q254" s="231">
        <v>0</v>
      </c>
      <c r="R254" s="231">
        <f>Q254*H254</f>
        <v>0</v>
      </c>
      <c r="S254" s="231">
        <v>0</v>
      </c>
      <c r="T254" s="232">
        <f>S254*H254</f>
        <v>0</v>
      </c>
      <c r="U254" s="35"/>
      <c r="V254" s="35"/>
      <c r="W254" s="35"/>
      <c r="X254" s="35"/>
      <c r="Y254" s="35"/>
      <c r="Z254" s="35"/>
      <c r="AA254" s="35"/>
      <c r="AB254" s="35"/>
      <c r="AC254" s="35"/>
      <c r="AD254" s="35"/>
      <c r="AE254" s="35"/>
      <c r="AR254" s="233" t="s">
        <v>274</v>
      </c>
      <c r="AT254" s="233" t="s">
        <v>269</v>
      </c>
      <c r="AU254" s="233" t="s">
        <v>81</v>
      </c>
      <c r="AY254" s="14" t="s">
        <v>266</v>
      </c>
      <c r="BE254" s="234">
        <f>IF(N254="základní",J254,0)</f>
        <v>0</v>
      </c>
      <c r="BF254" s="234">
        <f>IF(N254="snížená",J254,0)</f>
        <v>0</v>
      </c>
      <c r="BG254" s="234">
        <f>IF(N254="zákl. přenesená",J254,0)</f>
        <v>0</v>
      </c>
      <c r="BH254" s="234">
        <f>IF(N254="sníž. přenesená",J254,0)</f>
        <v>0</v>
      </c>
      <c r="BI254" s="234">
        <f>IF(N254="nulová",J254,0)</f>
        <v>0</v>
      </c>
      <c r="BJ254" s="14" t="s">
        <v>81</v>
      </c>
      <c r="BK254" s="234">
        <f>ROUND(I254*H254,2)</f>
        <v>0</v>
      </c>
      <c r="BL254" s="14" t="s">
        <v>274</v>
      </c>
      <c r="BM254" s="233" t="s">
        <v>529</v>
      </c>
    </row>
    <row r="255" s="2" customFormat="1">
      <c r="A255" s="35"/>
      <c r="B255" s="36"/>
      <c r="C255" s="37"/>
      <c r="D255" s="235" t="s">
        <v>275</v>
      </c>
      <c r="E255" s="37"/>
      <c r="F255" s="236" t="s">
        <v>1192</v>
      </c>
      <c r="G255" s="37"/>
      <c r="H255" s="37"/>
      <c r="I255" s="237"/>
      <c r="J255" s="37"/>
      <c r="K255" s="37"/>
      <c r="L255" s="41"/>
      <c r="M255" s="238"/>
      <c r="N255" s="239"/>
      <c r="O255" s="88"/>
      <c r="P255" s="88"/>
      <c r="Q255" s="88"/>
      <c r="R255" s="88"/>
      <c r="S255" s="88"/>
      <c r="T255" s="89"/>
      <c r="U255" s="35"/>
      <c r="V255" s="35"/>
      <c r="W255" s="35"/>
      <c r="X255" s="35"/>
      <c r="Y255" s="35"/>
      <c r="Z255" s="35"/>
      <c r="AA255" s="35"/>
      <c r="AB255" s="35"/>
      <c r="AC255" s="35"/>
      <c r="AD255" s="35"/>
      <c r="AE255" s="35"/>
      <c r="AT255" s="14" t="s">
        <v>275</v>
      </c>
      <c r="AU255" s="14" t="s">
        <v>81</v>
      </c>
    </row>
    <row r="256" s="2" customFormat="1" ht="37.8" customHeight="1">
      <c r="A256" s="35"/>
      <c r="B256" s="36"/>
      <c r="C256" s="222" t="s">
        <v>534</v>
      </c>
      <c r="D256" s="222" t="s">
        <v>269</v>
      </c>
      <c r="E256" s="223" t="s">
        <v>1193</v>
      </c>
      <c r="F256" s="224" t="s">
        <v>1194</v>
      </c>
      <c r="G256" s="225" t="s">
        <v>272</v>
      </c>
      <c r="H256" s="226">
        <v>2</v>
      </c>
      <c r="I256" s="227"/>
      <c r="J256" s="228">
        <f>ROUND(I256*H256,2)</f>
        <v>0</v>
      </c>
      <c r="K256" s="224" t="s">
        <v>273</v>
      </c>
      <c r="L256" s="41"/>
      <c r="M256" s="229" t="s">
        <v>1</v>
      </c>
      <c r="N256" s="230" t="s">
        <v>38</v>
      </c>
      <c r="O256" s="88"/>
      <c r="P256" s="231">
        <f>O256*H256</f>
        <v>0</v>
      </c>
      <c r="Q256" s="231">
        <v>0</v>
      </c>
      <c r="R256" s="231">
        <f>Q256*H256</f>
        <v>0</v>
      </c>
      <c r="S256" s="231">
        <v>0</v>
      </c>
      <c r="T256" s="232">
        <f>S256*H256</f>
        <v>0</v>
      </c>
      <c r="U256" s="35"/>
      <c r="V256" s="35"/>
      <c r="W256" s="35"/>
      <c r="X256" s="35"/>
      <c r="Y256" s="35"/>
      <c r="Z256" s="35"/>
      <c r="AA256" s="35"/>
      <c r="AB256" s="35"/>
      <c r="AC256" s="35"/>
      <c r="AD256" s="35"/>
      <c r="AE256" s="35"/>
      <c r="AR256" s="233" t="s">
        <v>274</v>
      </c>
      <c r="AT256" s="233" t="s">
        <v>269</v>
      </c>
      <c r="AU256" s="233" t="s">
        <v>81</v>
      </c>
      <c r="AY256" s="14" t="s">
        <v>266</v>
      </c>
      <c r="BE256" s="234">
        <f>IF(N256="základní",J256,0)</f>
        <v>0</v>
      </c>
      <c r="BF256" s="234">
        <f>IF(N256="snížená",J256,0)</f>
        <v>0</v>
      </c>
      <c r="BG256" s="234">
        <f>IF(N256="zákl. přenesená",J256,0)</f>
        <v>0</v>
      </c>
      <c r="BH256" s="234">
        <f>IF(N256="sníž. přenesená",J256,0)</f>
        <v>0</v>
      </c>
      <c r="BI256" s="234">
        <f>IF(N256="nulová",J256,0)</f>
        <v>0</v>
      </c>
      <c r="BJ256" s="14" t="s">
        <v>81</v>
      </c>
      <c r="BK256" s="234">
        <f>ROUND(I256*H256,2)</f>
        <v>0</v>
      </c>
      <c r="BL256" s="14" t="s">
        <v>274</v>
      </c>
      <c r="BM256" s="233" t="s">
        <v>532</v>
      </c>
    </row>
    <row r="257" s="2" customFormat="1">
      <c r="A257" s="35"/>
      <c r="B257" s="36"/>
      <c r="C257" s="37"/>
      <c r="D257" s="235" t="s">
        <v>275</v>
      </c>
      <c r="E257" s="37"/>
      <c r="F257" s="236" t="s">
        <v>1192</v>
      </c>
      <c r="G257" s="37"/>
      <c r="H257" s="37"/>
      <c r="I257" s="237"/>
      <c r="J257" s="37"/>
      <c r="K257" s="37"/>
      <c r="L257" s="41"/>
      <c r="M257" s="238"/>
      <c r="N257" s="239"/>
      <c r="O257" s="88"/>
      <c r="P257" s="88"/>
      <c r="Q257" s="88"/>
      <c r="R257" s="88"/>
      <c r="S257" s="88"/>
      <c r="T257" s="89"/>
      <c r="U257" s="35"/>
      <c r="V257" s="35"/>
      <c r="W257" s="35"/>
      <c r="X257" s="35"/>
      <c r="Y257" s="35"/>
      <c r="Z257" s="35"/>
      <c r="AA257" s="35"/>
      <c r="AB257" s="35"/>
      <c r="AC257" s="35"/>
      <c r="AD257" s="35"/>
      <c r="AE257" s="35"/>
      <c r="AT257" s="14" t="s">
        <v>275</v>
      </c>
      <c r="AU257" s="14" t="s">
        <v>81</v>
      </c>
    </row>
    <row r="258" s="2" customFormat="1" ht="24.15" customHeight="1">
      <c r="A258" s="35"/>
      <c r="B258" s="36"/>
      <c r="C258" s="222" t="s">
        <v>396</v>
      </c>
      <c r="D258" s="222" t="s">
        <v>269</v>
      </c>
      <c r="E258" s="223" t="s">
        <v>523</v>
      </c>
      <c r="F258" s="224" t="s">
        <v>524</v>
      </c>
      <c r="G258" s="225" t="s">
        <v>272</v>
      </c>
      <c r="H258" s="226">
        <v>8</v>
      </c>
      <c r="I258" s="227"/>
      <c r="J258" s="228">
        <f>ROUND(I258*H258,2)</f>
        <v>0</v>
      </c>
      <c r="K258" s="224" t="s">
        <v>273</v>
      </c>
      <c r="L258" s="41"/>
      <c r="M258" s="229" t="s">
        <v>1</v>
      </c>
      <c r="N258" s="230" t="s">
        <v>38</v>
      </c>
      <c r="O258" s="88"/>
      <c r="P258" s="231">
        <f>O258*H258</f>
        <v>0</v>
      </c>
      <c r="Q258" s="231">
        <v>0</v>
      </c>
      <c r="R258" s="231">
        <f>Q258*H258</f>
        <v>0</v>
      </c>
      <c r="S258" s="231">
        <v>0</v>
      </c>
      <c r="T258" s="232">
        <f>S258*H258</f>
        <v>0</v>
      </c>
      <c r="U258" s="35"/>
      <c r="V258" s="35"/>
      <c r="W258" s="35"/>
      <c r="X258" s="35"/>
      <c r="Y258" s="35"/>
      <c r="Z258" s="35"/>
      <c r="AA258" s="35"/>
      <c r="AB258" s="35"/>
      <c r="AC258" s="35"/>
      <c r="AD258" s="35"/>
      <c r="AE258" s="35"/>
      <c r="AR258" s="233" t="s">
        <v>274</v>
      </c>
      <c r="AT258" s="233" t="s">
        <v>269</v>
      </c>
      <c r="AU258" s="233" t="s">
        <v>81</v>
      </c>
      <c r="AY258" s="14" t="s">
        <v>266</v>
      </c>
      <c r="BE258" s="234">
        <f>IF(N258="základní",J258,0)</f>
        <v>0</v>
      </c>
      <c r="BF258" s="234">
        <f>IF(N258="snížená",J258,0)</f>
        <v>0</v>
      </c>
      <c r="BG258" s="234">
        <f>IF(N258="zákl. přenesená",J258,0)</f>
        <v>0</v>
      </c>
      <c r="BH258" s="234">
        <f>IF(N258="sníž. přenesená",J258,0)</f>
        <v>0</v>
      </c>
      <c r="BI258" s="234">
        <f>IF(N258="nulová",J258,0)</f>
        <v>0</v>
      </c>
      <c r="BJ258" s="14" t="s">
        <v>81</v>
      </c>
      <c r="BK258" s="234">
        <f>ROUND(I258*H258,2)</f>
        <v>0</v>
      </c>
      <c r="BL258" s="14" t="s">
        <v>274</v>
      </c>
      <c r="BM258" s="233" t="s">
        <v>537</v>
      </c>
    </row>
    <row r="259" s="2" customFormat="1">
      <c r="A259" s="35"/>
      <c r="B259" s="36"/>
      <c r="C259" s="37"/>
      <c r="D259" s="235" t="s">
        <v>275</v>
      </c>
      <c r="E259" s="37"/>
      <c r="F259" s="236" t="s">
        <v>973</v>
      </c>
      <c r="G259" s="37"/>
      <c r="H259" s="37"/>
      <c r="I259" s="237"/>
      <c r="J259" s="37"/>
      <c r="K259" s="37"/>
      <c r="L259" s="41"/>
      <c r="M259" s="238"/>
      <c r="N259" s="239"/>
      <c r="O259" s="88"/>
      <c r="P259" s="88"/>
      <c r="Q259" s="88"/>
      <c r="R259" s="88"/>
      <c r="S259" s="88"/>
      <c r="T259" s="89"/>
      <c r="U259" s="35"/>
      <c r="V259" s="35"/>
      <c r="W259" s="35"/>
      <c r="X259" s="35"/>
      <c r="Y259" s="35"/>
      <c r="Z259" s="35"/>
      <c r="AA259" s="35"/>
      <c r="AB259" s="35"/>
      <c r="AC259" s="35"/>
      <c r="AD259" s="35"/>
      <c r="AE259" s="35"/>
      <c r="AT259" s="14" t="s">
        <v>275</v>
      </c>
      <c r="AU259" s="14" t="s">
        <v>81</v>
      </c>
    </row>
    <row r="260" s="2" customFormat="1" ht="76.35" customHeight="1">
      <c r="A260" s="35"/>
      <c r="B260" s="36"/>
      <c r="C260" s="222" t="s">
        <v>543</v>
      </c>
      <c r="D260" s="222" t="s">
        <v>269</v>
      </c>
      <c r="E260" s="223" t="s">
        <v>527</v>
      </c>
      <c r="F260" s="224" t="s">
        <v>528</v>
      </c>
      <c r="G260" s="225" t="s">
        <v>272</v>
      </c>
      <c r="H260" s="226">
        <v>8</v>
      </c>
      <c r="I260" s="227"/>
      <c r="J260" s="228">
        <f>ROUND(I260*H260,2)</f>
        <v>0</v>
      </c>
      <c r="K260" s="224" t="s">
        <v>273</v>
      </c>
      <c r="L260" s="41"/>
      <c r="M260" s="229" t="s">
        <v>1</v>
      </c>
      <c r="N260" s="230" t="s">
        <v>38</v>
      </c>
      <c r="O260" s="88"/>
      <c r="P260" s="231">
        <f>O260*H260</f>
        <v>0</v>
      </c>
      <c r="Q260" s="231">
        <v>0</v>
      </c>
      <c r="R260" s="231">
        <f>Q260*H260</f>
        <v>0</v>
      </c>
      <c r="S260" s="231">
        <v>0</v>
      </c>
      <c r="T260" s="232">
        <f>S260*H260</f>
        <v>0</v>
      </c>
      <c r="U260" s="35"/>
      <c r="V260" s="35"/>
      <c r="W260" s="35"/>
      <c r="X260" s="35"/>
      <c r="Y260" s="35"/>
      <c r="Z260" s="35"/>
      <c r="AA260" s="35"/>
      <c r="AB260" s="35"/>
      <c r="AC260" s="35"/>
      <c r="AD260" s="35"/>
      <c r="AE260" s="35"/>
      <c r="AR260" s="233" t="s">
        <v>274</v>
      </c>
      <c r="AT260" s="233" t="s">
        <v>269</v>
      </c>
      <c r="AU260" s="233" t="s">
        <v>81</v>
      </c>
      <c r="AY260" s="14" t="s">
        <v>266</v>
      </c>
      <c r="BE260" s="234">
        <f>IF(N260="základní",J260,0)</f>
        <v>0</v>
      </c>
      <c r="BF260" s="234">
        <f>IF(N260="snížená",J260,0)</f>
        <v>0</v>
      </c>
      <c r="BG260" s="234">
        <f>IF(N260="zákl. přenesená",J260,0)</f>
        <v>0</v>
      </c>
      <c r="BH260" s="234">
        <f>IF(N260="sníž. přenesená",J260,0)</f>
        <v>0</v>
      </c>
      <c r="BI260" s="234">
        <f>IF(N260="nulová",J260,0)</f>
        <v>0</v>
      </c>
      <c r="BJ260" s="14" t="s">
        <v>81</v>
      </c>
      <c r="BK260" s="234">
        <f>ROUND(I260*H260,2)</f>
        <v>0</v>
      </c>
      <c r="BL260" s="14" t="s">
        <v>274</v>
      </c>
      <c r="BM260" s="233" t="s">
        <v>541</v>
      </c>
    </row>
    <row r="261" s="2" customFormat="1">
      <c r="A261" s="35"/>
      <c r="B261" s="36"/>
      <c r="C261" s="37"/>
      <c r="D261" s="235" t="s">
        <v>275</v>
      </c>
      <c r="E261" s="37"/>
      <c r="F261" s="236" t="s">
        <v>973</v>
      </c>
      <c r="G261" s="37"/>
      <c r="H261" s="37"/>
      <c r="I261" s="237"/>
      <c r="J261" s="37"/>
      <c r="K261" s="37"/>
      <c r="L261" s="41"/>
      <c r="M261" s="238"/>
      <c r="N261" s="239"/>
      <c r="O261" s="88"/>
      <c r="P261" s="88"/>
      <c r="Q261" s="88"/>
      <c r="R261" s="88"/>
      <c r="S261" s="88"/>
      <c r="T261" s="89"/>
      <c r="U261" s="35"/>
      <c r="V261" s="35"/>
      <c r="W261" s="35"/>
      <c r="X261" s="35"/>
      <c r="Y261" s="35"/>
      <c r="Z261" s="35"/>
      <c r="AA261" s="35"/>
      <c r="AB261" s="35"/>
      <c r="AC261" s="35"/>
      <c r="AD261" s="35"/>
      <c r="AE261" s="35"/>
      <c r="AT261" s="14" t="s">
        <v>275</v>
      </c>
      <c r="AU261" s="14" t="s">
        <v>81</v>
      </c>
    </row>
    <row r="262" s="2" customFormat="1" ht="49.05" customHeight="1">
      <c r="A262" s="35"/>
      <c r="B262" s="36"/>
      <c r="C262" s="222" t="s">
        <v>400</v>
      </c>
      <c r="D262" s="222" t="s">
        <v>269</v>
      </c>
      <c r="E262" s="223" t="s">
        <v>530</v>
      </c>
      <c r="F262" s="224" t="s">
        <v>531</v>
      </c>
      <c r="G262" s="225" t="s">
        <v>272</v>
      </c>
      <c r="H262" s="226">
        <v>38</v>
      </c>
      <c r="I262" s="227"/>
      <c r="J262" s="228">
        <f>ROUND(I262*H262,2)</f>
        <v>0</v>
      </c>
      <c r="K262" s="224" t="s">
        <v>273</v>
      </c>
      <c r="L262" s="41"/>
      <c r="M262" s="229" t="s">
        <v>1</v>
      </c>
      <c r="N262" s="230" t="s">
        <v>38</v>
      </c>
      <c r="O262" s="88"/>
      <c r="P262" s="231">
        <f>O262*H262</f>
        <v>0</v>
      </c>
      <c r="Q262" s="231">
        <v>0</v>
      </c>
      <c r="R262" s="231">
        <f>Q262*H262</f>
        <v>0</v>
      </c>
      <c r="S262" s="231">
        <v>0</v>
      </c>
      <c r="T262" s="232">
        <f>S262*H262</f>
        <v>0</v>
      </c>
      <c r="U262" s="35"/>
      <c r="V262" s="35"/>
      <c r="W262" s="35"/>
      <c r="X262" s="35"/>
      <c r="Y262" s="35"/>
      <c r="Z262" s="35"/>
      <c r="AA262" s="35"/>
      <c r="AB262" s="35"/>
      <c r="AC262" s="35"/>
      <c r="AD262" s="35"/>
      <c r="AE262" s="35"/>
      <c r="AR262" s="233" t="s">
        <v>274</v>
      </c>
      <c r="AT262" s="233" t="s">
        <v>269</v>
      </c>
      <c r="AU262" s="233" t="s">
        <v>81</v>
      </c>
      <c r="AY262" s="14" t="s">
        <v>266</v>
      </c>
      <c r="BE262" s="234">
        <f>IF(N262="základní",J262,0)</f>
        <v>0</v>
      </c>
      <c r="BF262" s="234">
        <f>IF(N262="snížená",J262,0)</f>
        <v>0</v>
      </c>
      <c r="BG262" s="234">
        <f>IF(N262="zákl. přenesená",J262,0)</f>
        <v>0</v>
      </c>
      <c r="BH262" s="234">
        <f>IF(N262="sníž. přenesená",J262,0)</f>
        <v>0</v>
      </c>
      <c r="BI262" s="234">
        <f>IF(N262="nulová",J262,0)</f>
        <v>0</v>
      </c>
      <c r="BJ262" s="14" t="s">
        <v>81</v>
      </c>
      <c r="BK262" s="234">
        <f>ROUND(I262*H262,2)</f>
        <v>0</v>
      </c>
      <c r="BL262" s="14" t="s">
        <v>274</v>
      </c>
      <c r="BM262" s="233" t="s">
        <v>546</v>
      </c>
    </row>
    <row r="263" s="2" customFormat="1">
      <c r="A263" s="35"/>
      <c r="B263" s="36"/>
      <c r="C263" s="37"/>
      <c r="D263" s="235" t="s">
        <v>275</v>
      </c>
      <c r="E263" s="37"/>
      <c r="F263" s="236" t="s">
        <v>1195</v>
      </c>
      <c r="G263" s="37"/>
      <c r="H263" s="37"/>
      <c r="I263" s="237"/>
      <c r="J263" s="37"/>
      <c r="K263" s="37"/>
      <c r="L263" s="41"/>
      <c r="M263" s="238"/>
      <c r="N263" s="239"/>
      <c r="O263" s="88"/>
      <c r="P263" s="88"/>
      <c r="Q263" s="88"/>
      <c r="R263" s="88"/>
      <c r="S263" s="88"/>
      <c r="T263" s="89"/>
      <c r="U263" s="35"/>
      <c r="V263" s="35"/>
      <c r="W263" s="35"/>
      <c r="X263" s="35"/>
      <c r="Y263" s="35"/>
      <c r="Z263" s="35"/>
      <c r="AA263" s="35"/>
      <c r="AB263" s="35"/>
      <c r="AC263" s="35"/>
      <c r="AD263" s="35"/>
      <c r="AE263" s="35"/>
      <c r="AT263" s="14" t="s">
        <v>275</v>
      </c>
      <c r="AU263" s="14" t="s">
        <v>81</v>
      </c>
    </row>
    <row r="264" s="2" customFormat="1" ht="49.05" customHeight="1">
      <c r="A264" s="35"/>
      <c r="B264" s="36"/>
      <c r="C264" s="222" t="s">
        <v>551</v>
      </c>
      <c r="D264" s="222" t="s">
        <v>269</v>
      </c>
      <c r="E264" s="223" t="s">
        <v>535</v>
      </c>
      <c r="F264" s="224" t="s">
        <v>536</v>
      </c>
      <c r="G264" s="225" t="s">
        <v>272</v>
      </c>
      <c r="H264" s="226">
        <v>10</v>
      </c>
      <c r="I264" s="227"/>
      <c r="J264" s="228">
        <f>ROUND(I264*H264,2)</f>
        <v>0</v>
      </c>
      <c r="K264" s="224" t="s">
        <v>273</v>
      </c>
      <c r="L264" s="41"/>
      <c r="M264" s="229" t="s">
        <v>1</v>
      </c>
      <c r="N264" s="230" t="s">
        <v>38</v>
      </c>
      <c r="O264" s="88"/>
      <c r="P264" s="231">
        <f>O264*H264</f>
        <v>0</v>
      </c>
      <c r="Q264" s="231">
        <v>0</v>
      </c>
      <c r="R264" s="231">
        <f>Q264*H264</f>
        <v>0</v>
      </c>
      <c r="S264" s="231">
        <v>0</v>
      </c>
      <c r="T264" s="232">
        <f>S264*H264</f>
        <v>0</v>
      </c>
      <c r="U264" s="35"/>
      <c r="V264" s="35"/>
      <c r="W264" s="35"/>
      <c r="X264" s="35"/>
      <c r="Y264" s="35"/>
      <c r="Z264" s="35"/>
      <c r="AA264" s="35"/>
      <c r="AB264" s="35"/>
      <c r="AC264" s="35"/>
      <c r="AD264" s="35"/>
      <c r="AE264" s="35"/>
      <c r="AR264" s="233" t="s">
        <v>274</v>
      </c>
      <c r="AT264" s="233" t="s">
        <v>269</v>
      </c>
      <c r="AU264" s="233" t="s">
        <v>81</v>
      </c>
      <c r="AY264" s="14" t="s">
        <v>266</v>
      </c>
      <c r="BE264" s="234">
        <f>IF(N264="základní",J264,0)</f>
        <v>0</v>
      </c>
      <c r="BF264" s="234">
        <f>IF(N264="snížená",J264,0)</f>
        <v>0</v>
      </c>
      <c r="BG264" s="234">
        <f>IF(N264="zákl. přenesená",J264,0)</f>
        <v>0</v>
      </c>
      <c r="BH264" s="234">
        <f>IF(N264="sníž. přenesená",J264,0)</f>
        <v>0</v>
      </c>
      <c r="BI264" s="234">
        <f>IF(N264="nulová",J264,0)</f>
        <v>0</v>
      </c>
      <c r="BJ264" s="14" t="s">
        <v>81</v>
      </c>
      <c r="BK264" s="234">
        <f>ROUND(I264*H264,2)</f>
        <v>0</v>
      </c>
      <c r="BL264" s="14" t="s">
        <v>274</v>
      </c>
      <c r="BM264" s="233" t="s">
        <v>549</v>
      </c>
    </row>
    <row r="265" s="2" customFormat="1">
      <c r="A265" s="35"/>
      <c r="B265" s="36"/>
      <c r="C265" s="37"/>
      <c r="D265" s="235" t="s">
        <v>275</v>
      </c>
      <c r="E265" s="37"/>
      <c r="F265" s="236" t="s">
        <v>975</v>
      </c>
      <c r="G265" s="37"/>
      <c r="H265" s="37"/>
      <c r="I265" s="237"/>
      <c r="J265" s="37"/>
      <c r="K265" s="37"/>
      <c r="L265" s="41"/>
      <c r="M265" s="238"/>
      <c r="N265" s="239"/>
      <c r="O265" s="88"/>
      <c r="P265" s="88"/>
      <c r="Q265" s="88"/>
      <c r="R265" s="88"/>
      <c r="S265" s="88"/>
      <c r="T265" s="89"/>
      <c r="U265" s="35"/>
      <c r="V265" s="35"/>
      <c r="W265" s="35"/>
      <c r="X265" s="35"/>
      <c r="Y265" s="35"/>
      <c r="Z265" s="35"/>
      <c r="AA265" s="35"/>
      <c r="AB265" s="35"/>
      <c r="AC265" s="35"/>
      <c r="AD265" s="35"/>
      <c r="AE265" s="35"/>
      <c r="AT265" s="14" t="s">
        <v>275</v>
      </c>
      <c r="AU265" s="14" t="s">
        <v>81</v>
      </c>
    </row>
    <row r="266" s="2" customFormat="1" ht="37.8" customHeight="1">
      <c r="A266" s="35"/>
      <c r="B266" s="36"/>
      <c r="C266" s="222" t="s">
        <v>405</v>
      </c>
      <c r="D266" s="222" t="s">
        <v>269</v>
      </c>
      <c r="E266" s="223" t="s">
        <v>547</v>
      </c>
      <c r="F266" s="224" t="s">
        <v>548</v>
      </c>
      <c r="G266" s="225" t="s">
        <v>272</v>
      </c>
      <c r="H266" s="226">
        <v>156</v>
      </c>
      <c r="I266" s="227"/>
      <c r="J266" s="228">
        <f>ROUND(I266*H266,2)</f>
        <v>0</v>
      </c>
      <c r="K266" s="224" t="s">
        <v>273</v>
      </c>
      <c r="L266" s="41"/>
      <c r="M266" s="229" t="s">
        <v>1</v>
      </c>
      <c r="N266" s="230" t="s">
        <v>38</v>
      </c>
      <c r="O266" s="88"/>
      <c r="P266" s="231">
        <f>O266*H266</f>
        <v>0</v>
      </c>
      <c r="Q266" s="231">
        <v>0</v>
      </c>
      <c r="R266" s="231">
        <f>Q266*H266</f>
        <v>0</v>
      </c>
      <c r="S266" s="231">
        <v>0</v>
      </c>
      <c r="T266" s="232">
        <f>S266*H266</f>
        <v>0</v>
      </c>
      <c r="U266" s="35"/>
      <c r="V266" s="35"/>
      <c r="W266" s="35"/>
      <c r="X266" s="35"/>
      <c r="Y266" s="35"/>
      <c r="Z266" s="35"/>
      <c r="AA266" s="35"/>
      <c r="AB266" s="35"/>
      <c r="AC266" s="35"/>
      <c r="AD266" s="35"/>
      <c r="AE266" s="35"/>
      <c r="AR266" s="233" t="s">
        <v>274</v>
      </c>
      <c r="AT266" s="233" t="s">
        <v>269</v>
      </c>
      <c r="AU266" s="233" t="s">
        <v>81</v>
      </c>
      <c r="AY266" s="14" t="s">
        <v>266</v>
      </c>
      <c r="BE266" s="234">
        <f>IF(N266="základní",J266,0)</f>
        <v>0</v>
      </c>
      <c r="BF266" s="234">
        <f>IF(N266="snížená",J266,0)</f>
        <v>0</v>
      </c>
      <c r="BG266" s="234">
        <f>IF(N266="zákl. přenesená",J266,0)</f>
        <v>0</v>
      </c>
      <c r="BH266" s="234">
        <f>IF(N266="sníž. přenesená",J266,0)</f>
        <v>0</v>
      </c>
      <c r="BI266" s="234">
        <f>IF(N266="nulová",J266,0)</f>
        <v>0</v>
      </c>
      <c r="BJ266" s="14" t="s">
        <v>81</v>
      </c>
      <c r="BK266" s="234">
        <f>ROUND(I266*H266,2)</f>
        <v>0</v>
      </c>
      <c r="BL266" s="14" t="s">
        <v>274</v>
      </c>
      <c r="BM266" s="233" t="s">
        <v>554</v>
      </c>
    </row>
    <row r="267" s="2" customFormat="1">
      <c r="A267" s="35"/>
      <c r="B267" s="36"/>
      <c r="C267" s="37"/>
      <c r="D267" s="235" t="s">
        <v>275</v>
      </c>
      <c r="E267" s="37"/>
      <c r="F267" s="236" t="s">
        <v>1196</v>
      </c>
      <c r="G267" s="37"/>
      <c r="H267" s="37"/>
      <c r="I267" s="237"/>
      <c r="J267" s="37"/>
      <c r="K267" s="37"/>
      <c r="L267" s="41"/>
      <c r="M267" s="238"/>
      <c r="N267" s="239"/>
      <c r="O267" s="88"/>
      <c r="P267" s="88"/>
      <c r="Q267" s="88"/>
      <c r="R267" s="88"/>
      <c r="S267" s="88"/>
      <c r="T267" s="89"/>
      <c r="U267" s="35"/>
      <c r="V267" s="35"/>
      <c r="W267" s="35"/>
      <c r="X267" s="35"/>
      <c r="Y267" s="35"/>
      <c r="Z267" s="35"/>
      <c r="AA267" s="35"/>
      <c r="AB267" s="35"/>
      <c r="AC267" s="35"/>
      <c r="AD267" s="35"/>
      <c r="AE267" s="35"/>
      <c r="AT267" s="14" t="s">
        <v>275</v>
      </c>
      <c r="AU267" s="14" t="s">
        <v>81</v>
      </c>
    </row>
    <row r="268" s="2" customFormat="1" ht="16.5" customHeight="1">
      <c r="A268" s="35"/>
      <c r="B268" s="36"/>
      <c r="C268" s="222" t="s">
        <v>560</v>
      </c>
      <c r="D268" s="222" t="s">
        <v>269</v>
      </c>
      <c r="E268" s="223" t="s">
        <v>1197</v>
      </c>
      <c r="F268" s="224" t="s">
        <v>1198</v>
      </c>
      <c r="G268" s="225" t="s">
        <v>272</v>
      </c>
      <c r="H268" s="226">
        <v>28</v>
      </c>
      <c r="I268" s="227"/>
      <c r="J268" s="228">
        <f>ROUND(I268*H268,2)</f>
        <v>0</v>
      </c>
      <c r="K268" s="224" t="s">
        <v>273</v>
      </c>
      <c r="L268" s="41"/>
      <c r="M268" s="229" t="s">
        <v>1</v>
      </c>
      <c r="N268" s="230" t="s">
        <v>38</v>
      </c>
      <c r="O268" s="88"/>
      <c r="P268" s="231">
        <f>O268*H268</f>
        <v>0</v>
      </c>
      <c r="Q268" s="231">
        <v>0</v>
      </c>
      <c r="R268" s="231">
        <f>Q268*H268</f>
        <v>0</v>
      </c>
      <c r="S268" s="231">
        <v>0</v>
      </c>
      <c r="T268" s="232">
        <f>S268*H268</f>
        <v>0</v>
      </c>
      <c r="U268" s="35"/>
      <c r="V268" s="35"/>
      <c r="W268" s="35"/>
      <c r="X268" s="35"/>
      <c r="Y268" s="35"/>
      <c r="Z268" s="35"/>
      <c r="AA268" s="35"/>
      <c r="AB268" s="35"/>
      <c r="AC268" s="35"/>
      <c r="AD268" s="35"/>
      <c r="AE268" s="35"/>
      <c r="AR268" s="233" t="s">
        <v>274</v>
      </c>
      <c r="AT268" s="233" t="s">
        <v>269</v>
      </c>
      <c r="AU268" s="233" t="s">
        <v>81</v>
      </c>
      <c r="AY268" s="14" t="s">
        <v>266</v>
      </c>
      <c r="BE268" s="234">
        <f>IF(N268="základní",J268,0)</f>
        <v>0</v>
      </c>
      <c r="BF268" s="234">
        <f>IF(N268="snížená",J268,0)</f>
        <v>0</v>
      </c>
      <c r="BG268" s="234">
        <f>IF(N268="zákl. přenesená",J268,0)</f>
        <v>0</v>
      </c>
      <c r="BH268" s="234">
        <f>IF(N268="sníž. přenesená",J268,0)</f>
        <v>0</v>
      </c>
      <c r="BI268" s="234">
        <f>IF(N268="nulová",J268,0)</f>
        <v>0</v>
      </c>
      <c r="BJ268" s="14" t="s">
        <v>81</v>
      </c>
      <c r="BK268" s="234">
        <f>ROUND(I268*H268,2)</f>
        <v>0</v>
      </c>
      <c r="BL268" s="14" t="s">
        <v>274</v>
      </c>
      <c r="BM268" s="233" t="s">
        <v>558</v>
      </c>
    </row>
    <row r="269" s="2" customFormat="1">
      <c r="A269" s="35"/>
      <c r="B269" s="36"/>
      <c r="C269" s="37"/>
      <c r="D269" s="235" t="s">
        <v>275</v>
      </c>
      <c r="E269" s="37"/>
      <c r="F269" s="236" t="s">
        <v>1199</v>
      </c>
      <c r="G269" s="37"/>
      <c r="H269" s="37"/>
      <c r="I269" s="237"/>
      <c r="J269" s="37"/>
      <c r="K269" s="37"/>
      <c r="L269" s="41"/>
      <c r="M269" s="238"/>
      <c r="N269" s="239"/>
      <c r="O269" s="88"/>
      <c r="P269" s="88"/>
      <c r="Q269" s="88"/>
      <c r="R269" s="88"/>
      <c r="S269" s="88"/>
      <c r="T269" s="89"/>
      <c r="U269" s="35"/>
      <c r="V269" s="35"/>
      <c r="W269" s="35"/>
      <c r="X269" s="35"/>
      <c r="Y269" s="35"/>
      <c r="Z269" s="35"/>
      <c r="AA269" s="35"/>
      <c r="AB269" s="35"/>
      <c r="AC269" s="35"/>
      <c r="AD269" s="35"/>
      <c r="AE269" s="35"/>
      <c r="AT269" s="14" t="s">
        <v>275</v>
      </c>
      <c r="AU269" s="14" t="s">
        <v>81</v>
      </c>
    </row>
    <row r="270" s="2" customFormat="1" ht="24.15" customHeight="1">
      <c r="A270" s="35"/>
      <c r="B270" s="36"/>
      <c r="C270" s="222" t="s">
        <v>410</v>
      </c>
      <c r="D270" s="222" t="s">
        <v>269</v>
      </c>
      <c r="E270" s="223" t="s">
        <v>1200</v>
      </c>
      <c r="F270" s="224" t="s">
        <v>1201</v>
      </c>
      <c r="G270" s="225" t="s">
        <v>272</v>
      </c>
      <c r="H270" s="226">
        <v>28</v>
      </c>
      <c r="I270" s="227"/>
      <c r="J270" s="228">
        <f>ROUND(I270*H270,2)</f>
        <v>0</v>
      </c>
      <c r="K270" s="224" t="s">
        <v>273</v>
      </c>
      <c r="L270" s="41"/>
      <c r="M270" s="229" t="s">
        <v>1</v>
      </c>
      <c r="N270" s="230" t="s">
        <v>38</v>
      </c>
      <c r="O270" s="88"/>
      <c r="P270" s="231">
        <f>O270*H270</f>
        <v>0</v>
      </c>
      <c r="Q270" s="231">
        <v>0</v>
      </c>
      <c r="R270" s="231">
        <f>Q270*H270</f>
        <v>0</v>
      </c>
      <c r="S270" s="231">
        <v>0</v>
      </c>
      <c r="T270" s="232">
        <f>S270*H270</f>
        <v>0</v>
      </c>
      <c r="U270" s="35"/>
      <c r="V270" s="35"/>
      <c r="W270" s="35"/>
      <c r="X270" s="35"/>
      <c r="Y270" s="35"/>
      <c r="Z270" s="35"/>
      <c r="AA270" s="35"/>
      <c r="AB270" s="35"/>
      <c r="AC270" s="35"/>
      <c r="AD270" s="35"/>
      <c r="AE270" s="35"/>
      <c r="AR270" s="233" t="s">
        <v>274</v>
      </c>
      <c r="AT270" s="233" t="s">
        <v>269</v>
      </c>
      <c r="AU270" s="233" t="s">
        <v>81</v>
      </c>
      <c r="AY270" s="14" t="s">
        <v>266</v>
      </c>
      <c r="BE270" s="234">
        <f>IF(N270="základní",J270,0)</f>
        <v>0</v>
      </c>
      <c r="BF270" s="234">
        <f>IF(N270="snížená",J270,0)</f>
        <v>0</v>
      </c>
      <c r="BG270" s="234">
        <f>IF(N270="zákl. přenesená",J270,0)</f>
        <v>0</v>
      </c>
      <c r="BH270" s="234">
        <f>IF(N270="sníž. přenesená",J270,0)</f>
        <v>0</v>
      </c>
      <c r="BI270" s="234">
        <f>IF(N270="nulová",J270,0)</f>
        <v>0</v>
      </c>
      <c r="BJ270" s="14" t="s">
        <v>81</v>
      </c>
      <c r="BK270" s="234">
        <f>ROUND(I270*H270,2)</f>
        <v>0</v>
      </c>
      <c r="BL270" s="14" t="s">
        <v>274</v>
      </c>
      <c r="BM270" s="233" t="s">
        <v>563</v>
      </c>
    </row>
    <row r="271" s="2" customFormat="1">
      <c r="A271" s="35"/>
      <c r="B271" s="36"/>
      <c r="C271" s="37"/>
      <c r="D271" s="235" t="s">
        <v>275</v>
      </c>
      <c r="E271" s="37"/>
      <c r="F271" s="236" t="s">
        <v>1199</v>
      </c>
      <c r="G271" s="37"/>
      <c r="H271" s="37"/>
      <c r="I271" s="237"/>
      <c r="J271" s="37"/>
      <c r="K271" s="37"/>
      <c r="L271" s="41"/>
      <c r="M271" s="238"/>
      <c r="N271" s="239"/>
      <c r="O271" s="88"/>
      <c r="P271" s="88"/>
      <c r="Q271" s="88"/>
      <c r="R271" s="88"/>
      <c r="S271" s="88"/>
      <c r="T271" s="89"/>
      <c r="U271" s="35"/>
      <c r="V271" s="35"/>
      <c r="W271" s="35"/>
      <c r="X271" s="35"/>
      <c r="Y271" s="35"/>
      <c r="Z271" s="35"/>
      <c r="AA271" s="35"/>
      <c r="AB271" s="35"/>
      <c r="AC271" s="35"/>
      <c r="AD271" s="35"/>
      <c r="AE271" s="35"/>
      <c r="AT271" s="14" t="s">
        <v>275</v>
      </c>
      <c r="AU271" s="14" t="s">
        <v>81</v>
      </c>
    </row>
    <row r="272" s="2" customFormat="1" ht="62.7" customHeight="1">
      <c r="A272" s="35"/>
      <c r="B272" s="36"/>
      <c r="C272" s="222" t="s">
        <v>567</v>
      </c>
      <c r="D272" s="222" t="s">
        <v>269</v>
      </c>
      <c r="E272" s="223" t="s">
        <v>1202</v>
      </c>
      <c r="F272" s="224" t="s">
        <v>1203</v>
      </c>
      <c r="G272" s="225" t="s">
        <v>296</v>
      </c>
      <c r="H272" s="226">
        <v>120</v>
      </c>
      <c r="I272" s="227"/>
      <c r="J272" s="228">
        <f>ROUND(I272*H272,2)</f>
        <v>0</v>
      </c>
      <c r="K272" s="224" t="s">
        <v>273</v>
      </c>
      <c r="L272" s="41"/>
      <c r="M272" s="229" t="s">
        <v>1</v>
      </c>
      <c r="N272" s="230" t="s">
        <v>38</v>
      </c>
      <c r="O272" s="88"/>
      <c r="P272" s="231">
        <f>O272*H272</f>
        <v>0</v>
      </c>
      <c r="Q272" s="231">
        <v>0</v>
      </c>
      <c r="R272" s="231">
        <f>Q272*H272</f>
        <v>0</v>
      </c>
      <c r="S272" s="231">
        <v>0</v>
      </c>
      <c r="T272" s="232">
        <f>S272*H272</f>
        <v>0</v>
      </c>
      <c r="U272" s="35"/>
      <c r="V272" s="35"/>
      <c r="W272" s="35"/>
      <c r="X272" s="35"/>
      <c r="Y272" s="35"/>
      <c r="Z272" s="35"/>
      <c r="AA272" s="35"/>
      <c r="AB272" s="35"/>
      <c r="AC272" s="35"/>
      <c r="AD272" s="35"/>
      <c r="AE272" s="35"/>
      <c r="AR272" s="233" t="s">
        <v>274</v>
      </c>
      <c r="AT272" s="233" t="s">
        <v>269</v>
      </c>
      <c r="AU272" s="233" t="s">
        <v>81</v>
      </c>
      <c r="AY272" s="14" t="s">
        <v>266</v>
      </c>
      <c r="BE272" s="234">
        <f>IF(N272="základní",J272,0)</f>
        <v>0</v>
      </c>
      <c r="BF272" s="234">
        <f>IF(N272="snížená",J272,0)</f>
        <v>0</v>
      </c>
      <c r="BG272" s="234">
        <f>IF(N272="zákl. přenesená",J272,0)</f>
        <v>0</v>
      </c>
      <c r="BH272" s="234">
        <f>IF(N272="sníž. přenesená",J272,0)</f>
        <v>0</v>
      </c>
      <c r="BI272" s="234">
        <f>IF(N272="nulová",J272,0)</f>
        <v>0</v>
      </c>
      <c r="BJ272" s="14" t="s">
        <v>81</v>
      </c>
      <c r="BK272" s="234">
        <f>ROUND(I272*H272,2)</f>
        <v>0</v>
      </c>
      <c r="BL272" s="14" t="s">
        <v>274</v>
      </c>
      <c r="BM272" s="233" t="s">
        <v>566</v>
      </c>
    </row>
    <row r="273" s="2" customFormat="1">
      <c r="A273" s="35"/>
      <c r="B273" s="36"/>
      <c r="C273" s="37"/>
      <c r="D273" s="235" t="s">
        <v>275</v>
      </c>
      <c r="E273" s="37"/>
      <c r="F273" s="236" t="s">
        <v>1204</v>
      </c>
      <c r="G273" s="37"/>
      <c r="H273" s="37"/>
      <c r="I273" s="237"/>
      <c r="J273" s="37"/>
      <c r="K273" s="37"/>
      <c r="L273" s="41"/>
      <c r="M273" s="238"/>
      <c r="N273" s="239"/>
      <c r="O273" s="88"/>
      <c r="P273" s="88"/>
      <c r="Q273" s="88"/>
      <c r="R273" s="88"/>
      <c r="S273" s="88"/>
      <c r="T273" s="89"/>
      <c r="U273" s="35"/>
      <c r="V273" s="35"/>
      <c r="W273" s="35"/>
      <c r="X273" s="35"/>
      <c r="Y273" s="35"/>
      <c r="Z273" s="35"/>
      <c r="AA273" s="35"/>
      <c r="AB273" s="35"/>
      <c r="AC273" s="35"/>
      <c r="AD273" s="35"/>
      <c r="AE273" s="35"/>
      <c r="AT273" s="14" t="s">
        <v>275</v>
      </c>
      <c r="AU273" s="14" t="s">
        <v>81</v>
      </c>
    </row>
    <row r="274" s="2" customFormat="1" ht="78" customHeight="1">
      <c r="A274" s="35"/>
      <c r="B274" s="36"/>
      <c r="C274" s="222" t="s">
        <v>415</v>
      </c>
      <c r="D274" s="222" t="s">
        <v>269</v>
      </c>
      <c r="E274" s="223" t="s">
        <v>977</v>
      </c>
      <c r="F274" s="224" t="s">
        <v>978</v>
      </c>
      <c r="G274" s="225" t="s">
        <v>296</v>
      </c>
      <c r="H274" s="226">
        <v>150</v>
      </c>
      <c r="I274" s="227"/>
      <c r="J274" s="228">
        <f>ROUND(I274*H274,2)</f>
        <v>0</v>
      </c>
      <c r="K274" s="224" t="s">
        <v>273</v>
      </c>
      <c r="L274" s="41"/>
      <c r="M274" s="229" t="s">
        <v>1</v>
      </c>
      <c r="N274" s="230" t="s">
        <v>38</v>
      </c>
      <c r="O274" s="88"/>
      <c r="P274" s="231">
        <f>O274*H274</f>
        <v>0</v>
      </c>
      <c r="Q274" s="231">
        <v>0</v>
      </c>
      <c r="R274" s="231">
        <f>Q274*H274</f>
        <v>0</v>
      </c>
      <c r="S274" s="231">
        <v>0</v>
      </c>
      <c r="T274" s="232">
        <f>S274*H274</f>
        <v>0</v>
      </c>
      <c r="U274" s="35"/>
      <c r="V274" s="35"/>
      <c r="W274" s="35"/>
      <c r="X274" s="35"/>
      <c r="Y274" s="35"/>
      <c r="Z274" s="35"/>
      <c r="AA274" s="35"/>
      <c r="AB274" s="35"/>
      <c r="AC274" s="35"/>
      <c r="AD274" s="35"/>
      <c r="AE274" s="35"/>
      <c r="AR274" s="233" t="s">
        <v>274</v>
      </c>
      <c r="AT274" s="233" t="s">
        <v>269</v>
      </c>
      <c r="AU274" s="233" t="s">
        <v>81</v>
      </c>
      <c r="AY274" s="14" t="s">
        <v>266</v>
      </c>
      <c r="BE274" s="234">
        <f>IF(N274="základní",J274,0)</f>
        <v>0</v>
      </c>
      <c r="BF274" s="234">
        <f>IF(N274="snížená",J274,0)</f>
        <v>0</v>
      </c>
      <c r="BG274" s="234">
        <f>IF(N274="zákl. přenesená",J274,0)</f>
        <v>0</v>
      </c>
      <c r="BH274" s="234">
        <f>IF(N274="sníž. přenesená",J274,0)</f>
        <v>0</v>
      </c>
      <c r="BI274" s="234">
        <f>IF(N274="nulová",J274,0)</f>
        <v>0</v>
      </c>
      <c r="BJ274" s="14" t="s">
        <v>81</v>
      </c>
      <c r="BK274" s="234">
        <f>ROUND(I274*H274,2)</f>
        <v>0</v>
      </c>
      <c r="BL274" s="14" t="s">
        <v>274</v>
      </c>
      <c r="BM274" s="233" t="s">
        <v>570</v>
      </c>
    </row>
    <row r="275" s="2" customFormat="1">
      <c r="A275" s="35"/>
      <c r="B275" s="36"/>
      <c r="C275" s="37"/>
      <c r="D275" s="235" t="s">
        <v>275</v>
      </c>
      <c r="E275" s="37"/>
      <c r="F275" s="236" t="s">
        <v>1205</v>
      </c>
      <c r="G275" s="37"/>
      <c r="H275" s="37"/>
      <c r="I275" s="237"/>
      <c r="J275" s="37"/>
      <c r="K275" s="37"/>
      <c r="L275" s="41"/>
      <c r="M275" s="238"/>
      <c r="N275" s="239"/>
      <c r="O275" s="88"/>
      <c r="P275" s="88"/>
      <c r="Q275" s="88"/>
      <c r="R275" s="88"/>
      <c r="S275" s="88"/>
      <c r="T275" s="89"/>
      <c r="U275" s="35"/>
      <c r="V275" s="35"/>
      <c r="W275" s="35"/>
      <c r="X275" s="35"/>
      <c r="Y275" s="35"/>
      <c r="Z275" s="35"/>
      <c r="AA275" s="35"/>
      <c r="AB275" s="35"/>
      <c r="AC275" s="35"/>
      <c r="AD275" s="35"/>
      <c r="AE275" s="35"/>
      <c r="AT275" s="14" t="s">
        <v>275</v>
      </c>
      <c r="AU275" s="14" t="s">
        <v>81</v>
      </c>
    </row>
    <row r="276" s="2" customFormat="1" ht="78" customHeight="1">
      <c r="A276" s="35"/>
      <c r="B276" s="36"/>
      <c r="C276" s="222" t="s">
        <v>576</v>
      </c>
      <c r="D276" s="222" t="s">
        <v>269</v>
      </c>
      <c r="E276" s="223" t="s">
        <v>980</v>
      </c>
      <c r="F276" s="224" t="s">
        <v>981</v>
      </c>
      <c r="G276" s="225" t="s">
        <v>296</v>
      </c>
      <c r="H276" s="226">
        <v>1500</v>
      </c>
      <c r="I276" s="227"/>
      <c r="J276" s="228">
        <f>ROUND(I276*H276,2)</f>
        <v>0</v>
      </c>
      <c r="K276" s="224" t="s">
        <v>273</v>
      </c>
      <c r="L276" s="41"/>
      <c r="M276" s="229" t="s">
        <v>1</v>
      </c>
      <c r="N276" s="230" t="s">
        <v>38</v>
      </c>
      <c r="O276" s="88"/>
      <c r="P276" s="231">
        <f>O276*H276</f>
        <v>0</v>
      </c>
      <c r="Q276" s="231">
        <v>0</v>
      </c>
      <c r="R276" s="231">
        <f>Q276*H276</f>
        <v>0</v>
      </c>
      <c r="S276" s="231">
        <v>0</v>
      </c>
      <c r="T276" s="232">
        <f>S276*H276</f>
        <v>0</v>
      </c>
      <c r="U276" s="35"/>
      <c r="V276" s="35"/>
      <c r="W276" s="35"/>
      <c r="X276" s="35"/>
      <c r="Y276" s="35"/>
      <c r="Z276" s="35"/>
      <c r="AA276" s="35"/>
      <c r="AB276" s="35"/>
      <c r="AC276" s="35"/>
      <c r="AD276" s="35"/>
      <c r="AE276" s="35"/>
      <c r="AR276" s="233" t="s">
        <v>274</v>
      </c>
      <c r="AT276" s="233" t="s">
        <v>269</v>
      </c>
      <c r="AU276" s="233" t="s">
        <v>81</v>
      </c>
      <c r="AY276" s="14" t="s">
        <v>266</v>
      </c>
      <c r="BE276" s="234">
        <f>IF(N276="základní",J276,0)</f>
        <v>0</v>
      </c>
      <c r="BF276" s="234">
        <f>IF(N276="snížená",J276,0)</f>
        <v>0</v>
      </c>
      <c r="BG276" s="234">
        <f>IF(N276="zákl. přenesená",J276,0)</f>
        <v>0</v>
      </c>
      <c r="BH276" s="234">
        <f>IF(N276="sníž. přenesená",J276,0)</f>
        <v>0</v>
      </c>
      <c r="BI276" s="234">
        <f>IF(N276="nulová",J276,0)</f>
        <v>0</v>
      </c>
      <c r="BJ276" s="14" t="s">
        <v>81</v>
      </c>
      <c r="BK276" s="234">
        <f>ROUND(I276*H276,2)</f>
        <v>0</v>
      </c>
      <c r="BL276" s="14" t="s">
        <v>274</v>
      </c>
      <c r="BM276" s="233" t="s">
        <v>574</v>
      </c>
    </row>
    <row r="277" s="2" customFormat="1">
      <c r="A277" s="35"/>
      <c r="B277" s="36"/>
      <c r="C277" s="37"/>
      <c r="D277" s="235" t="s">
        <v>275</v>
      </c>
      <c r="E277" s="37"/>
      <c r="F277" s="236" t="s">
        <v>1206</v>
      </c>
      <c r="G277" s="37"/>
      <c r="H277" s="37"/>
      <c r="I277" s="237"/>
      <c r="J277" s="37"/>
      <c r="K277" s="37"/>
      <c r="L277" s="41"/>
      <c r="M277" s="238"/>
      <c r="N277" s="239"/>
      <c r="O277" s="88"/>
      <c r="P277" s="88"/>
      <c r="Q277" s="88"/>
      <c r="R277" s="88"/>
      <c r="S277" s="88"/>
      <c r="T277" s="89"/>
      <c r="U277" s="35"/>
      <c r="V277" s="35"/>
      <c r="W277" s="35"/>
      <c r="X277" s="35"/>
      <c r="Y277" s="35"/>
      <c r="Z277" s="35"/>
      <c r="AA277" s="35"/>
      <c r="AB277" s="35"/>
      <c r="AC277" s="35"/>
      <c r="AD277" s="35"/>
      <c r="AE277" s="35"/>
      <c r="AT277" s="14" t="s">
        <v>275</v>
      </c>
      <c r="AU277" s="14" t="s">
        <v>81</v>
      </c>
    </row>
    <row r="278" s="2" customFormat="1" ht="101.25" customHeight="1">
      <c r="A278" s="35"/>
      <c r="B278" s="36"/>
      <c r="C278" s="222" t="s">
        <v>419</v>
      </c>
      <c r="D278" s="222" t="s">
        <v>269</v>
      </c>
      <c r="E278" s="223" t="s">
        <v>300</v>
      </c>
      <c r="F278" s="224" t="s">
        <v>301</v>
      </c>
      <c r="G278" s="225" t="s">
        <v>302</v>
      </c>
      <c r="H278" s="226">
        <v>2655</v>
      </c>
      <c r="I278" s="227"/>
      <c r="J278" s="228">
        <f>ROUND(I278*H278,2)</f>
        <v>0</v>
      </c>
      <c r="K278" s="224" t="s">
        <v>273</v>
      </c>
      <c r="L278" s="41"/>
      <c r="M278" s="229" t="s">
        <v>1</v>
      </c>
      <c r="N278" s="230" t="s">
        <v>38</v>
      </c>
      <c r="O278" s="88"/>
      <c r="P278" s="231">
        <f>O278*H278</f>
        <v>0</v>
      </c>
      <c r="Q278" s="231">
        <v>0</v>
      </c>
      <c r="R278" s="231">
        <f>Q278*H278</f>
        <v>0</v>
      </c>
      <c r="S278" s="231">
        <v>0</v>
      </c>
      <c r="T278" s="232">
        <f>S278*H278</f>
        <v>0</v>
      </c>
      <c r="U278" s="35"/>
      <c r="V278" s="35"/>
      <c r="W278" s="35"/>
      <c r="X278" s="35"/>
      <c r="Y278" s="35"/>
      <c r="Z278" s="35"/>
      <c r="AA278" s="35"/>
      <c r="AB278" s="35"/>
      <c r="AC278" s="35"/>
      <c r="AD278" s="35"/>
      <c r="AE278" s="35"/>
      <c r="AR278" s="233" t="s">
        <v>274</v>
      </c>
      <c r="AT278" s="233" t="s">
        <v>269</v>
      </c>
      <c r="AU278" s="233" t="s">
        <v>81</v>
      </c>
      <c r="AY278" s="14" t="s">
        <v>266</v>
      </c>
      <c r="BE278" s="234">
        <f>IF(N278="základní",J278,0)</f>
        <v>0</v>
      </c>
      <c r="BF278" s="234">
        <f>IF(N278="snížená",J278,0)</f>
        <v>0</v>
      </c>
      <c r="BG278" s="234">
        <f>IF(N278="zákl. přenesená",J278,0)</f>
        <v>0</v>
      </c>
      <c r="BH278" s="234">
        <f>IF(N278="sníž. přenesená",J278,0)</f>
        <v>0</v>
      </c>
      <c r="BI278" s="234">
        <f>IF(N278="nulová",J278,0)</f>
        <v>0</v>
      </c>
      <c r="BJ278" s="14" t="s">
        <v>81</v>
      </c>
      <c r="BK278" s="234">
        <f>ROUND(I278*H278,2)</f>
        <v>0</v>
      </c>
      <c r="BL278" s="14" t="s">
        <v>274</v>
      </c>
      <c r="BM278" s="233" t="s">
        <v>577</v>
      </c>
    </row>
    <row r="279" s="2" customFormat="1">
      <c r="A279" s="35"/>
      <c r="B279" s="36"/>
      <c r="C279" s="37"/>
      <c r="D279" s="235" t="s">
        <v>275</v>
      </c>
      <c r="E279" s="37"/>
      <c r="F279" s="236" t="s">
        <v>1207</v>
      </c>
      <c r="G279" s="37"/>
      <c r="H279" s="37"/>
      <c r="I279" s="237"/>
      <c r="J279" s="37"/>
      <c r="K279" s="37"/>
      <c r="L279" s="41"/>
      <c r="M279" s="238"/>
      <c r="N279" s="239"/>
      <c r="O279" s="88"/>
      <c r="P279" s="88"/>
      <c r="Q279" s="88"/>
      <c r="R279" s="88"/>
      <c r="S279" s="88"/>
      <c r="T279" s="89"/>
      <c r="U279" s="35"/>
      <c r="V279" s="35"/>
      <c r="W279" s="35"/>
      <c r="X279" s="35"/>
      <c r="Y279" s="35"/>
      <c r="Z279" s="35"/>
      <c r="AA279" s="35"/>
      <c r="AB279" s="35"/>
      <c r="AC279" s="35"/>
      <c r="AD279" s="35"/>
      <c r="AE279" s="35"/>
      <c r="AT279" s="14" t="s">
        <v>275</v>
      </c>
      <c r="AU279" s="14" t="s">
        <v>81</v>
      </c>
    </row>
    <row r="280" s="2" customFormat="1" ht="55.5" customHeight="1">
      <c r="A280" s="35"/>
      <c r="B280" s="36"/>
      <c r="C280" s="222" t="s">
        <v>581</v>
      </c>
      <c r="D280" s="222" t="s">
        <v>269</v>
      </c>
      <c r="E280" s="223" t="s">
        <v>984</v>
      </c>
      <c r="F280" s="224" t="s">
        <v>985</v>
      </c>
      <c r="G280" s="225" t="s">
        <v>791</v>
      </c>
      <c r="H280" s="226">
        <v>10000</v>
      </c>
      <c r="I280" s="227"/>
      <c r="J280" s="228">
        <f>ROUND(I280*H280,2)</f>
        <v>0</v>
      </c>
      <c r="K280" s="224" t="s">
        <v>273</v>
      </c>
      <c r="L280" s="41"/>
      <c r="M280" s="229" t="s">
        <v>1</v>
      </c>
      <c r="N280" s="230" t="s">
        <v>38</v>
      </c>
      <c r="O280" s="88"/>
      <c r="P280" s="231">
        <f>O280*H280</f>
        <v>0</v>
      </c>
      <c r="Q280" s="231">
        <v>0</v>
      </c>
      <c r="R280" s="231">
        <f>Q280*H280</f>
        <v>0</v>
      </c>
      <c r="S280" s="231">
        <v>0</v>
      </c>
      <c r="T280" s="232">
        <f>S280*H280</f>
        <v>0</v>
      </c>
      <c r="U280" s="35"/>
      <c r="V280" s="35"/>
      <c r="W280" s="35"/>
      <c r="X280" s="35"/>
      <c r="Y280" s="35"/>
      <c r="Z280" s="35"/>
      <c r="AA280" s="35"/>
      <c r="AB280" s="35"/>
      <c r="AC280" s="35"/>
      <c r="AD280" s="35"/>
      <c r="AE280" s="35"/>
      <c r="AR280" s="233" t="s">
        <v>274</v>
      </c>
      <c r="AT280" s="233" t="s">
        <v>269</v>
      </c>
      <c r="AU280" s="233" t="s">
        <v>81</v>
      </c>
      <c r="AY280" s="14" t="s">
        <v>266</v>
      </c>
      <c r="BE280" s="234">
        <f>IF(N280="základní",J280,0)</f>
        <v>0</v>
      </c>
      <c r="BF280" s="234">
        <f>IF(N280="snížená",J280,0)</f>
        <v>0</v>
      </c>
      <c r="BG280" s="234">
        <f>IF(N280="zákl. přenesená",J280,0)</f>
        <v>0</v>
      </c>
      <c r="BH280" s="234">
        <f>IF(N280="sníž. přenesená",J280,0)</f>
        <v>0</v>
      </c>
      <c r="BI280" s="234">
        <f>IF(N280="nulová",J280,0)</f>
        <v>0</v>
      </c>
      <c r="BJ280" s="14" t="s">
        <v>81</v>
      </c>
      <c r="BK280" s="234">
        <f>ROUND(I280*H280,2)</f>
        <v>0</v>
      </c>
      <c r="BL280" s="14" t="s">
        <v>274</v>
      </c>
      <c r="BM280" s="233" t="s">
        <v>579</v>
      </c>
    </row>
    <row r="281" s="2" customFormat="1">
      <c r="A281" s="35"/>
      <c r="B281" s="36"/>
      <c r="C281" s="37"/>
      <c r="D281" s="235" t="s">
        <v>275</v>
      </c>
      <c r="E281" s="37"/>
      <c r="F281" s="236" t="s">
        <v>1208</v>
      </c>
      <c r="G281" s="37"/>
      <c r="H281" s="37"/>
      <c r="I281" s="237"/>
      <c r="J281" s="37"/>
      <c r="K281" s="37"/>
      <c r="L281" s="41"/>
      <c r="M281" s="238"/>
      <c r="N281" s="239"/>
      <c r="O281" s="88"/>
      <c r="P281" s="88"/>
      <c r="Q281" s="88"/>
      <c r="R281" s="88"/>
      <c r="S281" s="88"/>
      <c r="T281" s="89"/>
      <c r="U281" s="35"/>
      <c r="V281" s="35"/>
      <c r="W281" s="35"/>
      <c r="X281" s="35"/>
      <c r="Y281" s="35"/>
      <c r="Z281" s="35"/>
      <c r="AA281" s="35"/>
      <c r="AB281" s="35"/>
      <c r="AC281" s="35"/>
      <c r="AD281" s="35"/>
      <c r="AE281" s="35"/>
      <c r="AT281" s="14" t="s">
        <v>275</v>
      </c>
      <c r="AU281" s="14" t="s">
        <v>81</v>
      </c>
    </row>
    <row r="282" s="2" customFormat="1" ht="62.7" customHeight="1">
      <c r="A282" s="35"/>
      <c r="B282" s="36"/>
      <c r="C282" s="222" t="s">
        <v>424</v>
      </c>
      <c r="D282" s="222" t="s">
        <v>269</v>
      </c>
      <c r="E282" s="223" t="s">
        <v>1202</v>
      </c>
      <c r="F282" s="224" t="s">
        <v>1203</v>
      </c>
      <c r="G282" s="225" t="s">
        <v>296</v>
      </c>
      <c r="H282" s="226">
        <v>120</v>
      </c>
      <c r="I282" s="227"/>
      <c r="J282" s="228">
        <f>ROUND(I282*H282,2)</f>
        <v>0</v>
      </c>
      <c r="K282" s="224" t="s">
        <v>273</v>
      </c>
      <c r="L282" s="41"/>
      <c r="M282" s="229" t="s">
        <v>1</v>
      </c>
      <c r="N282" s="230" t="s">
        <v>38</v>
      </c>
      <c r="O282" s="88"/>
      <c r="P282" s="231">
        <f>O282*H282</f>
        <v>0</v>
      </c>
      <c r="Q282" s="231">
        <v>0</v>
      </c>
      <c r="R282" s="231">
        <f>Q282*H282</f>
        <v>0</v>
      </c>
      <c r="S282" s="231">
        <v>0</v>
      </c>
      <c r="T282" s="232">
        <f>S282*H282</f>
        <v>0</v>
      </c>
      <c r="U282" s="35"/>
      <c r="V282" s="35"/>
      <c r="W282" s="35"/>
      <c r="X282" s="35"/>
      <c r="Y282" s="35"/>
      <c r="Z282" s="35"/>
      <c r="AA282" s="35"/>
      <c r="AB282" s="35"/>
      <c r="AC282" s="35"/>
      <c r="AD282" s="35"/>
      <c r="AE282" s="35"/>
      <c r="AR282" s="233" t="s">
        <v>274</v>
      </c>
      <c r="AT282" s="233" t="s">
        <v>269</v>
      </c>
      <c r="AU282" s="233" t="s">
        <v>81</v>
      </c>
      <c r="AY282" s="14" t="s">
        <v>266</v>
      </c>
      <c r="BE282" s="234">
        <f>IF(N282="základní",J282,0)</f>
        <v>0</v>
      </c>
      <c r="BF282" s="234">
        <f>IF(N282="snížená",J282,0)</f>
        <v>0</v>
      </c>
      <c r="BG282" s="234">
        <f>IF(N282="zákl. přenesená",J282,0)</f>
        <v>0</v>
      </c>
      <c r="BH282" s="234">
        <f>IF(N282="sníž. přenesená",J282,0)</f>
        <v>0</v>
      </c>
      <c r="BI282" s="234">
        <f>IF(N282="nulová",J282,0)</f>
        <v>0</v>
      </c>
      <c r="BJ282" s="14" t="s">
        <v>81</v>
      </c>
      <c r="BK282" s="234">
        <f>ROUND(I282*H282,2)</f>
        <v>0</v>
      </c>
      <c r="BL282" s="14" t="s">
        <v>274</v>
      </c>
      <c r="BM282" s="233" t="s">
        <v>584</v>
      </c>
    </row>
    <row r="283" s="2" customFormat="1">
      <c r="A283" s="35"/>
      <c r="B283" s="36"/>
      <c r="C283" s="37"/>
      <c r="D283" s="235" t="s">
        <v>275</v>
      </c>
      <c r="E283" s="37"/>
      <c r="F283" s="236" t="s">
        <v>1209</v>
      </c>
      <c r="G283" s="37"/>
      <c r="H283" s="37"/>
      <c r="I283" s="237"/>
      <c r="J283" s="37"/>
      <c r="K283" s="37"/>
      <c r="L283" s="41"/>
      <c r="M283" s="238"/>
      <c r="N283" s="239"/>
      <c r="O283" s="88"/>
      <c r="P283" s="88"/>
      <c r="Q283" s="88"/>
      <c r="R283" s="88"/>
      <c r="S283" s="88"/>
      <c r="T283" s="89"/>
      <c r="U283" s="35"/>
      <c r="V283" s="35"/>
      <c r="W283" s="35"/>
      <c r="X283" s="35"/>
      <c r="Y283" s="35"/>
      <c r="Z283" s="35"/>
      <c r="AA283" s="35"/>
      <c r="AB283" s="35"/>
      <c r="AC283" s="35"/>
      <c r="AD283" s="35"/>
      <c r="AE283" s="35"/>
      <c r="AT283" s="14" t="s">
        <v>275</v>
      </c>
      <c r="AU283" s="14" t="s">
        <v>81</v>
      </c>
    </row>
    <row r="284" s="2" customFormat="1" ht="16.5" customHeight="1">
      <c r="A284" s="35"/>
      <c r="B284" s="36"/>
      <c r="C284" s="222" t="s">
        <v>590</v>
      </c>
      <c r="D284" s="222" t="s">
        <v>269</v>
      </c>
      <c r="E284" s="223" t="s">
        <v>871</v>
      </c>
      <c r="F284" s="224" t="s">
        <v>1210</v>
      </c>
      <c r="G284" s="225" t="s">
        <v>791</v>
      </c>
      <c r="H284" s="226">
        <v>600</v>
      </c>
      <c r="I284" s="227"/>
      <c r="J284" s="228">
        <f>ROUND(I284*H284,2)</f>
        <v>0</v>
      </c>
      <c r="K284" s="224" t="s">
        <v>1</v>
      </c>
      <c r="L284" s="41"/>
      <c r="M284" s="229" t="s">
        <v>1</v>
      </c>
      <c r="N284" s="230" t="s">
        <v>38</v>
      </c>
      <c r="O284" s="88"/>
      <c r="P284" s="231">
        <f>O284*H284</f>
        <v>0</v>
      </c>
      <c r="Q284" s="231">
        <v>0</v>
      </c>
      <c r="R284" s="231">
        <f>Q284*H284</f>
        <v>0</v>
      </c>
      <c r="S284" s="231">
        <v>0</v>
      </c>
      <c r="T284" s="232">
        <f>S284*H284</f>
        <v>0</v>
      </c>
      <c r="U284" s="35"/>
      <c r="V284" s="35"/>
      <c r="W284" s="35"/>
      <c r="X284" s="35"/>
      <c r="Y284" s="35"/>
      <c r="Z284" s="35"/>
      <c r="AA284" s="35"/>
      <c r="AB284" s="35"/>
      <c r="AC284" s="35"/>
      <c r="AD284" s="35"/>
      <c r="AE284" s="35"/>
      <c r="AR284" s="233" t="s">
        <v>274</v>
      </c>
      <c r="AT284" s="233" t="s">
        <v>269</v>
      </c>
      <c r="AU284" s="233" t="s">
        <v>81</v>
      </c>
      <c r="AY284" s="14" t="s">
        <v>266</v>
      </c>
      <c r="BE284" s="234">
        <f>IF(N284="základní",J284,0)</f>
        <v>0</v>
      </c>
      <c r="BF284" s="234">
        <f>IF(N284="snížená",J284,0)</f>
        <v>0</v>
      </c>
      <c r="BG284" s="234">
        <f>IF(N284="zákl. přenesená",J284,0)</f>
        <v>0</v>
      </c>
      <c r="BH284" s="234">
        <f>IF(N284="sníž. přenesená",J284,0)</f>
        <v>0</v>
      </c>
      <c r="BI284" s="234">
        <f>IF(N284="nulová",J284,0)</f>
        <v>0</v>
      </c>
      <c r="BJ284" s="14" t="s">
        <v>81</v>
      </c>
      <c r="BK284" s="234">
        <f>ROUND(I284*H284,2)</f>
        <v>0</v>
      </c>
      <c r="BL284" s="14" t="s">
        <v>274</v>
      </c>
      <c r="BM284" s="233" t="s">
        <v>588</v>
      </c>
    </row>
    <row r="285" s="2" customFormat="1">
      <c r="A285" s="35"/>
      <c r="B285" s="36"/>
      <c r="C285" s="37"/>
      <c r="D285" s="235" t="s">
        <v>275</v>
      </c>
      <c r="E285" s="37"/>
      <c r="F285" s="236" t="s">
        <v>1211</v>
      </c>
      <c r="G285" s="37"/>
      <c r="H285" s="37"/>
      <c r="I285" s="237"/>
      <c r="J285" s="37"/>
      <c r="K285" s="37"/>
      <c r="L285" s="41"/>
      <c r="M285" s="238"/>
      <c r="N285" s="239"/>
      <c r="O285" s="88"/>
      <c r="P285" s="88"/>
      <c r="Q285" s="88"/>
      <c r="R285" s="88"/>
      <c r="S285" s="88"/>
      <c r="T285" s="89"/>
      <c r="U285" s="35"/>
      <c r="V285" s="35"/>
      <c r="W285" s="35"/>
      <c r="X285" s="35"/>
      <c r="Y285" s="35"/>
      <c r="Z285" s="35"/>
      <c r="AA285" s="35"/>
      <c r="AB285" s="35"/>
      <c r="AC285" s="35"/>
      <c r="AD285" s="35"/>
      <c r="AE285" s="35"/>
      <c r="AT285" s="14" t="s">
        <v>275</v>
      </c>
      <c r="AU285" s="14" t="s">
        <v>81</v>
      </c>
    </row>
    <row r="286" s="12" customFormat="1" ht="25.92" customHeight="1">
      <c r="A286" s="12"/>
      <c r="B286" s="208"/>
      <c r="C286" s="209"/>
      <c r="D286" s="210" t="s">
        <v>72</v>
      </c>
      <c r="E286" s="211" t="s">
        <v>723</v>
      </c>
      <c r="F286" s="211" t="s">
        <v>1212</v>
      </c>
      <c r="G286" s="209"/>
      <c r="H286" s="209"/>
      <c r="I286" s="212"/>
      <c r="J286" s="213">
        <f>BK286</f>
        <v>0</v>
      </c>
      <c r="K286" s="209"/>
      <c r="L286" s="214"/>
      <c r="M286" s="215"/>
      <c r="N286" s="216"/>
      <c r="O286" s="216"/>
      <c r="P286" s="217">
        <f>P287+SUM(P288:P365)</f>
        <v>0</v>
      </c>
      <c r="Q286" s="216"/>
      <c r="R286" s="217">
        <f>R287+SUM(R288:R365)</f>
        <v>400.43020000000001</v>
      </c>
      <c r="S286" s="216"/>
      <c r="T286" s="218">
        <f>T287+SUM(T288:T365)</f>
        <v>0</v>
      </c>
      <c r="U286" s="12"/>
      <c r="V286" s="12"/>
      <c r="W286" s="12"/>
      <c r="X286" s="12"/>
      <c r="Y286" s="12"/>
      <c r="Z286" s="12"/>
      <c r="AA286" s="12"/>
      <c r="AB286" s="12"/>
      <c r="AC286" s="12"/>
      <c r="AD286" s="12"/>
      <c r="AE286" s="12"/>
      <c r="AR286" s="219" t="s">
        <v>81</v>
      </c>
      <c r="AT286" s="220" t="s">
        <v>72</v>
      </c>
      <c r="AU286" s="220" t="s">
        <v>73</v>
      </c>
      <c r="AY286" s="219" t="s">
        <v>266</v>
      </c>
      <c r="BK286" s="221">
        <f>BK287+SUM(BK288:BK365)</f>
        <v>0</v>
      </c>
    </row>
    <row r="287" s="2" customFormat="1" ht="62.7" customHeight="1">
      <c r="A287" s="35"/>
      <c r="B287" s="36"/>
      <c r="C287" s="222" t="s">
        <v>426</v>
      </c>
      <c r="D287" s="222" t="s">
        <v>269</v>
      </c>
      <c r="E287" s="223" t="s">
        <v>1213</v>
      </c>
      <c r="F287" s="224" t="s">
        <v>1214</v>
      </c>
      <c r="G287" s="225" t="s">
        <v>279</v>
      </c>
      <c r="H287" s="226">
        <v>33.600000000000001</v>
      </c>
      <c r="I287" s="227"/>
      <c r="J287" s="228">
        <f>ROUND(I287*H287,2)</f>
        <v>0</v>
      </c>
      <c r="K287" s="224" t="s">
        <v>273</v>
      </c>
      <c r="L287" s="41"/>
      <c r="M287" s="229" t="s">
        <v>1</v>
      </c>
      <c r="N287" s="230" t="s">
        <v>38</v>
      </c>
      <c r="O287" s="88"/>
      <c r="P287" s="231">
        <f>O287*H287</f>
        <v>0</v>
      </c>
      <c r="Q287" s="231">
        <v>0</v>
      </c>
      <c r="R287" s="231">
        <f>Q287*H287</f>
        <v>0</v>
      </c>
      <c r="S287" s="231">
        <v>0</v>
      </c>
      <c r="T287" s="232">
        <f>S287*H287</f>
        <v>0</v>
      </c>
      <c r="U287" s="35"/>
      <c r="V287" s="35"/>
      <c r="W287" s="35"/>
      <c r="X287" s="35"/>
      <c r="Y287" s="35"/>
      <c r="Z287" s="35"/>
      <c r="AA287" s="35"/>
      <c r="AB287" s="35"/>
      <c r="AC287" s="35"/>
      <c r="AD287" s="35"/>
      <c r="AE287" s="35"/>
      <c r="AR287" s="233" t="s">
        <v>274</v>
      </c>
      <c r="AT287" s="233" t="s">
        <v>269</v>
      </c>
      <c r="AU287" s="233" t="s">
        <v>81</v>
      </c>
      <c r="AY287" s="14" t="s">
        <v>266</v>
      </c>
      <c r="BE287" s="234">
        <f>IF(N287="základní",J287,0)</f>
        <v>0</v>
      </c>
      <c r="BF287" s="234">
        <f>IF(N287="snížená",J287,0)</f>
        <v>0</v>
      </c>
      <c r="BG287" s="234">
        <f>IF(N287="zákl. přenesená",J287,0)</f>
        <v>0</v>
      </c>
      <c r="BH287" s="234">
        <f>IF(N287="sníž. přenesená",J287,0)</f>
        <v>0</v>
      </c>
      <c r="BI287" s="234">
        <f>IF(N287="nulová",J287,0)</f>
        <v>0</v>
      </c>
      <c r="BJ287" s="14" t="s">
        <v>81</v>
      </c>
      <c r="BK287" s="234">
        <f>ROUND(I287*H287,2)</f>
        <v>0</v>
      </c>
      <c r="BL287" s="14" t="s">
        <v>274</v>
      </c>
      <c r="BM287" s="233" t="s">
        <v>591</v>
      </c>
    </row>
    <row r="288" s="2" customFormat="1">
      <c r="A288" s="35"/>
      <c r="B288" s="36"/>
      <c r="C288" s="37"/>
      <c r="D288" s="235" t="s">
        <v>275</v>
      </c>
      <c r="E288" s="37"/>
      <c r="F288" s="236" t="s">
        <v>988</v>
      </c>
      <c r="G288" s="37"/>
      <c r="H288" s="37"/>
      <c r="I288" s="237"/>
      <c r="J288" s="37"/>
      <c r="K288" s="37"/>
      <c r="L288" s="41"/>
      <c r="M288" s="238"/>
      <c r="N288" s="239"/>
      <c r="O288" s="88"/>
      <c r="P288" s="88"/>
      <c r="Q288" s="88"/>
      <c r="R288" s="88"/>
      <c r="S288" s="88"/>
      <c r="T288" s="89"/>
      <c r="U288" s="35"/>
      <c r="V288" s="35"/>
      <c r="W288" s="35"/>
      <c r="X288" s="35"/>
      <c r="Y288" s="35"/>
      <c r="Z288" s="35"/>
      <c r="AA288" s="35"/>
      <c r="AB288" s="35"/>
      <c r="AC288" s="35"/>
      <c r="AD288" s="35"/>
      <c r="AE288" s="35"/>
      <c r="AT288" s="14" t="s">
        <v>275</v>
      </c>
      <c r="AU288" s="14" t="s">
        <v>81</v>
      </c>
    </row>
    <row r="289" s="2" customFormat="1" ht="37.8" customHeight="1">
      <c r="A289" s="35"/>
      <c r="B289" s="36"/>
      <c r="C289" s="222" t="s">
        <v>595</v>
      </c>
      <c r="D289" s="222" t="s">
        <v>269</v>
      </c>
      <c r="E289" s="223" t="s">
        <v>784</v>
      </c>
      <c r="F289" s="224" t="s">
        <v>785</v>
      </c>
      <c r="G289" s="225" t="s">
        <v>279</v>
      </c>
      <c r="H289" s="226">
        <v>18</v>
      </c>
      <c r="I289" s="227"/>
      <c r="J289" s="228">
        <f>ROUND(I289*H289,2)</f>
        <v>0</v>
      </c>
      <c r="K289" s="224" t="s">
        <v>273</v>
      </c>
      <c r="L289" s="41"/>
      <c r="M289" s="229" t="s">
        <v>1</v>
      </c>
      <c r="N289" s="230" t="s">
        <v>38</v>
      </c>
      <c r="O289" s="88"/>
      <c r="P289" s="231">
        <f>O289*H289</f>
        <v>0</v>
      </c>
      <c r="Q289" s="231">
        <v>0</v>
      </c>
      <c r="R289" s="231">
        <f>Q289*H289</f>
        <v>0</v>
      </c>
      <c r="S289" s="231">
        <v>0</v>
      </c>
      <c r="T289" s="232">
        <f>S289*H289</f>
        <v>0</v>
      </c>
      <c r="U289" s="35"/>
      <c r="V289" s="35"/>
      <c r="W289" s="35"/>
      <c r="X289" s="35"/>
      <c r="Y289" s="35"/>
      <c r="Z289" s="35"/>
      <c r="AA289" s="35"/>
      <c r="AB289" s="35"/>
      <c r="AC289" s="35"/>
      <c r="AD289" s="35"/>
      <c r="AE289" s="35"/>
      <c r="AR289" s="233" t="s">
        <v>274</v>
      </c>
      <c r="AT289" s="233" t="s">
        <v>269</v>
      </c>
      <c r="AU289" s="233" t="s">
        <v>81</v>
      </c>
      <c r="AY289" s="14" t="s">
        <v>266</v>
      </c>
      <c r="BE289" s="234">
        <f>IF(N289="základní",J289,0)</f>
        <v>0</v>
      </c>
      <c r="BF289" s="234">
        <f>IF(N289="snížená",J289,0)</f>
        <v>0</v>
      </c>
      <c r="BG289" s="234">
        <f>IF(N289="zákl. přenesená",J289,0)</f>
        <v>0</v>
      </c>
      <c r="BH289" s="234">
        <f>IF(N289="sníž. přenesená",J289,0)</f>
        <v>0</v>
      </c>
      <c r="BI289" s="234">
        <f>IF(N289="nulová",J289,0)</f>
        <v>0</v>
      </c>
      <c r="BJ289" s="14" t="s">
        <v>81</v>
      </c>
      <c r="BK289" s="234">
        <f>ROUND(I289*H289,2)</f>
        <v>0</v>
      </c>
      <c r="BL289" s="14" t="s">
        <v>274</v>
      </c>
      <c r="BM289" s="233" t="s">
        <v>593</v>
      </c>
    </row>
    <row r="290" s="2" customFormat="1">
      <c r="A290" s="35"/>
      <c r="B290" s="36"/>
      <c r="C290" s="37"/>
      <c r="D290" s="235" t="s">
        <v>275</v>
      </c>
      <c r="E290" s="37"/>
      <c r="F290" s="236" t="s">
        <v>989</v>
      </c>
      <c r="G290" s="37"/>
      <c r="H290" s="37"/>
      <c r="I290" s="237"/>
      <c r="J290" s="37"/>
      <c r="K290" s="37"/>
      <c r="L290" s="41"/>
      <c r="M290" s="238"/>
      <c r="N290" s="239"/>
      <c r="O290" s="88"/>
      <c r="P290" s="88"/>
      <c r="Q290" s="88"/>
      <c r="R290" s="88"/>
      <c r="S290" s="88"/>
      <c r="T290" s="89"/>
      <c r="U290" s="35"/>
      <c r="V290" s="35"/>
      <c r="W290" s="35"/>
      <c r="X290" s="35"/>
      <c r="Y290" s="35"/>
      <c r="Z290" s="35"/>
      <c r="AA290" s="35"/>
      <c r="AB290" s="35"/>
      <c r="AC290" s="35"/>
      <c r="AD290" s="35"/>
      <c r="AE290" s="35"/>
      <c r="AT290" s="14" t="s">
        <v>275</v>
      </c>
      <c r="AU290" s="14" t="s">
        <v>81</v>
      </c>
    </row>
    <row r="291" s="2" customFormat="1" ht="55.5" customHeight="1">
      <c r="A291" s="35"/>
      <c r="B291" s="36"/>
      <c r="C291" s="222" t="s">
        <v>429</v>
      </c>
      <c r="D291" s="222" t="s">
        <v>269</v>
      </c>
      <c r="E291" s="223" t="s">
        <v>789</v>
      </c>
      <c r="F291" s="224" t="s">
        <v>790</v>
      </c>
      <c r="G291" s="225" t="s">
        <v>791</v>
      </c>
      <c r="H291" s="226">
        <v>126</v>
      </c>
      <c r="I291" s="227"/>
      <c r="J291" s="228">
        <f>ROUND(I291*H291,2)</f>
        <v>0</v>
      </c>
      <c r="K291" s="224" t="s">
        <v>273</v>
      </c>
      <c r="L291" s="41"/>
      <c r="M291" s="229" t="s">
        <v>1</v>
      </c>
      <c r="N291" s="230" t="s">
        <v>38</v>
      </c>
      <c r="O291" s="88"/>
      <c r="P291" s="231">
        <f>O291*H291</f>
        <v>0</v>
      </c>
      <c r="Q291" s="231">
        <v>0</v>
      </c>
      <c r="R291" s="231">
        <f>Q291*H291</f>
        <v>0</v>
      </c>
      <c r="S291" s="231">
        <v>0</v>
      </c>
      <c r="T291" s="232">
        <f>S291*H291</f>
        <v>0</v>
      </c>
      <c r="U291" s="35"/>
      <c r="V291" s="35"/>
      <c r="W291" s="35"/>
      <c r="X291" s="35"/>
      <c r="Y291" s="35"/>
      <c r="Z291" s="35"/>
      <c r="AA291" s="35"/>
      <c r="AB291" s="35"/>
      <c r="AC291" s="35"/>
      <c r="AD291" s="35"/>
      <c r="AE291" s="35"/>
      <c r="AR291" s="233" t="s">
        <v>274</v>
      </c>
      <c r="AT291" s="233" t="s">
        <v>269</v>
      </c>
      <c r="AU291" s="233" t="s">
        <v>81</v>
      </c>
      <c r="AY291" s="14" t="s">
        <v>266</v>
      </c>
      <c r="BE291" s="234">
        <f>IF(N291="základní",J291,0)</f>
        <v>0</v>
      </c>
      <c r="BF291" s="234">
        <f>IF(N291="snížená",J291,0)</f>
        <v>0</v>
      </c>
      <c r="BG291" s="234">
        <f>IF(N291="zákl. přenesená",J291,0)</f>
        <v>0</v>
      </c>
      <c r="BH291" s="234">
        <f>IF(N291="sníž. přenesená",J291,0)</f>
        <v>0</v>
      </c>
      <c r="BI291" s="234">
        <f>IF(N291="nulová",J291,0)</f>
        <v>0</v>
      </c>
      <c r="BJ291" s="14" t="s">
        <v>81</v>
      </c>
      <c r="BK291" s="234">
        <f>ROUND(I291*H291,2)</f>
        <v>0</v>
      </c>
      <c r="BL291" s="14" t="s">
        <v>274</v>
      </c>
      <c r="BM291" s="233" t="s">
        <v>596</v>
      </c>
    </row>
    <row r="292" s="2" customFormat="1">
      <c r="A292" s="35"/>
      <c r="B292" s="36"/>
      <c r="C292" s="37"/>
      <c r="D292" s="235" t="s">
        <v>275</v>
      </c>
      <c r="E292" s="37"/>
      <c r="F292" s="236" t="s">
        <v>990</v>
      </c>
      <c r="G292" s="37"/>
      <c r="H292" s="37"/>
      <c r="I292" s="237"/>
      <c r="J292" s="37"/>
      <c r="K292" s="37"/>
      <c r="L292" s="41"/>
      <c r="M292" s="238"/>
      <c r="N292" s="239"/>
      <c r="O292" s="88"/>
      <c r="P292" s="88"/>
      <c r="Q292" s="88"/>
      <c r="R292" s="88"/>
      <c r="S292" s="88"/>
      <c r="T292" s="89"/>
      <c r="U292" s="35"/>
      <c r="V292" s="35"/>
      <c r="W292" s="35"/>
      <c r="X292" s="35"/>
      <c r="Y292" s="35"/>
      <c r="Z292" s="35"/>
      <c r="AA292" s="35"/>
      <c r="AB292" s="35"/>
      <c r="AC292" s="35"/>
      <c r="AD292" s="35"/>
      <c r="AE292" s="35"/>
      <c r="AT292" s="14" t="s">
        <v>275</v>
      </c>
      <c r="AU292" s="14" t="s">
        <v>81</v>
      </c>
    </row>
    <row r="293" s="2" customFormat="1" ht="101.25" customHeight="1">
      <c r="A293" s="35"/>
      <c r="B293" s="36"/>
      <c r="C293" s="222" t="s">
        <v>602</v>
      </c>
      <c r="D293" s="222" t="s">
        <v>269</v>
      </c>
      <c r="E293" s="223" t="s">
        <v>300</v>
      </c>
      <c r="F293" s="224" t="s">
        <v>301</v>
      </c>
      <c r="G293" s="225" t="s">
        <v>302</v>
      </c>
      <c r="H293" s="226">
        <v>59.780000000000001</v>
      </c>
      <c r="I293" s="227"/>
      <c r="J293" s="228">
        <f>ROUND(I293*H293,2)</f>
        <v>0</v>
      </c>
      <c r="K293" s="224" t="s">
        <v>273</v>
      </c>
      <c r="L293" s="41"/>
      <c r="M293" s="229" t="s">
        <v>1</v>
      </c>
      <c r="N293" s="230" t="s">
        <v>38</v>
      </c>
      <c r="O293" s="88"/>
      <c r="P293" s="231">
        <f>O293*H293</f>
        <v>0</v>
      </c>
      <c r="Q293" s="231">
        <v>0</v>
      </c>
      <c r="R293" s="231">
        <f>Q293*H293</f>
        <v>0</v>
      </c>
      <c r="S293" s="231">
        <v>0</v>
      </c>
      <c r="T293" s="232">
        <f>S293*H293</f>
        <v>0</v>
      </c>
      <c r="U293" s="35"/>
      <c r="V293" s="35"/>
      <c r="W293" s="35"/>
      <c r="X293" s="35"/>
      <c r="Y293" s="35"/>
      <c r="Z293" s="35"/>
      <c r="AA293" s="35"/>
      <c r="AB293" s="35"/>
      <c r="AC293" s="35"/>
      <c r="AD293" s="35"/>
      <c r="AE293" s="35"/>
      <c r="AR293" s="233" t="s">
        <v>274</v>
      </c>
      <c r="AT293" s="233" t="s">
        <v>269</v>
      </c>
      <c r="AU293" s="233" t="s">
        <v>81</v>
      </c>
      <c r="AY293" s="14" t="s">
        <v>266</v>
      </c>
      <c r="BE293" s="234">
        <f>IF(N293="základní",J293,0)</f>
        <v>0</v>
      </c>
      <c r="BF293" s="234">
        <f>IF(N293="snížená",J293,0)</f>
        <v>0</v>
      </c>
      <c r="BG293" s="234">
        <f>IF(N293="zákl. přenesená",J293,0)</f>
        <v>0</v>
      </c>
      <c r="BH293" s="234">
        <f>IF(N293="sníž. přenesená",J293,0)</f>
        <v>0</v>
      </c>
      <c r="BI293" s="234">
        <f>IF(N293="nulová",J293,0)</f>
        <v>0</v>
      </c>
      <c r="BJ293" s="14" t="s">
        <v>81</v>
      </c>
      <c r="BK293" s="234">
        <f>ROUND(I293*H293,2)</f>
        <v>0</v>
      </c>
      <c r="BL293" s="14" t="s">
        <v>274</v>
      </c>
      <c r="BM293" s="233" t="s">
        <v>600</v>
      </c>
    </row>
    <row r="294" s="2" customFormat="1">
      <c r="A294" s="35"/>
      <c r="B294" s="36"/>
      <c r="C294" s="37"/>
      <c r="D294" s="235" t="s">
        <v>275</v>
      </c>
      <c r="E294" s="37"/>
      <c r="F294" s="236" t="s">
        <v>1215</v>
      </c>
      <c r="G294" s="37"/>
      <c r="H294" s="37"/>
      <c r="I294" s="237"/>
      <c r="J294" s="37"/>
      <c r="K294" s="37"/>
      <c r="L294" s="41"/>
      <c r="M294" s="238"/>
      <c r="N294" s="239"/>
      <c r="O294" s="88"/>
      <c r="P294" s="88"/>
      <c r="Q294" s="88"/>
      <c r="R294" s="88"/>
      <c r="S294" s="88"/>
      <c r="T294" s="89"/>
      <c r="U294" s="35"/>
      <c r="V294" s="35"/>
      <c r="W294" s="35"/>
      <c r="X294" s="35"/>
      <c r="Y294" s="35"/>
      <c r="Z294" s="35"/>
      <c r="AA294" s="35"/>
      <c r="AB294" s="35"/>
      <c r="AC294" s="35"/>
      <c r="AD294" s="35"/>
      <c r="AE294" s="35"/>
      <c r="AT294" s="14" t="s">
        <v>275</v>
      </c>
      <c r="AU294" s="14" t="s">
        <v>81</v>
      </c>
    </row>
    <row r="295" s="2" customFormat="1" ht="111.75" customHeight="1">
      <c r="A295" s="35"/>
      <c r="B295" s="36"/>
      <c r="C295" s="222" t="s">
        <v>431</v>
      </c>
      <c r="D295" s="222" t="s">
        <v>269</v>
      </c>
      <c r="E295" s="223" t="s">
        <v>312</v>
      </c>
      <c r="F295" s="224" t="s">
        <v>313</v>
      </c>
      <c r="G295" s="225" t="s">
        <v>302</v>
      </c>
      <c r="H295" s="226">
        <v>59.780000000000001</v>
      </c>
      <c r="I295" s="227"/>
      <c r="J295" s="228">
        <f>ROUND(I295*H295,2)</f>
        <v>0</v>
      </c>
      <c r="K295" s="224" t="s">
        <v>273</v>
      </c>
      <c r="L295" s="41"/>
      <c r="M295" s="229" t="s">
        <v>1</v>
      </c>
      <c r="N295" s="230" t="s">
        <v>38</v>
      </c>
      <c r="O295" s="88"/>
      <c r="P295" s="231">
        <f>O295*H295</f>
        <v>0</v>
      </c>
      <c r="Q295" s="231">
        <v>0</v>
      </c>
      <c r="R295" s="231">
        <f>Q295*H295</f>
        <v>0</v>
      </c>
      <c r="S295" s="231">
        <v>0</v>
      </c>
      <c r="T295" s="232">
        <f>S295*H295</f>
        <v>0</v>
      </c>
      <c r="U295" s="35"/>
      <c r="V295" s="35"/>
      <c r="W295" s="35"/>
      <c r="X295" s="35"/>
      <c r="Y295" s="35"/>
      <c r="Z295" s="35"/>
      <c r="AA295" s="35"/>
      <c r="AB295" s="35"/>
      <c r="AC295" s="35"/>
      <c r="AD295" s="35"/>
      <c r="AE295" s="35"/>
      <c r="AR295" s="233" t="s">
        <v>274</v>
      </c>
      <c r="AT295" s="233" t="s">
        <v>269</v>
      </c>
      <c r="AU295" s="233" t="s">
        <v>81</v>
      </c>
      <c r="AY295" s="14" t="s">
        <v>266</v>
      </c>
      <c r="BE295" s="234">
        <f>IF(N295="základní",J295,0)</f>
        <v>0</v>
      </c>
      <c r="BF295" s="234">
        <f>IF(N295="snížená",J295,0)</f>
        <v>0</v>
      </c>
      <c r="BG295" s="234">
        <f>IF(N295="zákl. přenesená",J295,0)</f>
        <v>0</v>
      </c>
      <c r="BH295" s="234">
        <f>IF(N295="sníž. přenesená",J295,0)</f>
        <v>0</v>
      </c>
      <c r="BI295" s="234">
        <f>IF(N295="nulová",J295,0)</f>
        <v>0</v>
      </c>
      <c r="BJ295" s="14" t="s">
        <v>81</v>
      </c>
      <c r="BK295" s="234">
        <f>ROUND(I295*H295,2)</f>
        <v>0</v>
      </c>
      <c r="BL295" s="14" t="s">
        <v>274</v>
      </c>
      <c r="BM295" s="233" t="s">
        <v>605</v>
      </c>
    </row>
    <row r="296" s="2" customFormat="1">
      <c r="A296" s="35"/>
      <c r="B296" s="36"/>
      <c r="C296" s="37"/>
      <c r="D296" s="235" t="s">
        <v>275</v>
      </c>
      <c r="E296" s="37"/>
      <c r="F296" s="236" t="s">
        <v>1216</v>
      </c>
      <c r="G296" s="37"/>
      <c r="H296" s="37"/>
      <c r="I296" s="237"/>
      <c r="J296" s="37"/>
      <c r="K296" s="37"/>
      <c r="L296" s="41"/>
      <c r="M296" s="238"/>
      <c r="N296" s="239"/>
      <c r="O296" s="88"/>
      <c r="P296" s="88"/>
      <c r="Q296" s="88"/>
      <c r="R296" s="88"/>
      <c r="S296" s="88"/>
      <c r="T296" s="89"/>
      <c r="U296" s="35"/>
      <c r="V296" s="35"/>
      <c r="W296" s="35"/>
      <c r="X296" s="35"/>
      <c r="Y296" s="35"/>
      <c r="Z296" s="35"/>
      <c r="AA296" s="35"/>
      <c r="AB296" s="35"/>
      <c r="AC296" s="35"/>
      <c r="AD296" s="35"/>
      <c r="AE296" s="35"/>
      <c r="AT296" s="14" t="s">
        <v>275</v>
      </c>
      <c r="AU296" s="14" t="s">
        <v>81</v>
      </c>
    </row>
    <row r="297" s="2" customFormat="1" ht="100.5" customHeight="1">
      <c r="A297" s="35"/>
      <c r="B297" s="36"/>
      <c r="C297" s="222" t="s">
        <v>610</v>
      </c>
      <c r="D297" s="222" t="s">
        <v>269</v>
      </c>
      <c r="E297" s="223" t="s">
        <v>797</v>
      </c>
      <c r="F297" s="224" t="s">
        <v>798</v>
      </c>
      <c r="G297" s="225" t="s">
        <v>302</v>
      </c>
      <c r="H297" s="226">
        <v>59.780000000000001</v>
      </c>
      <c r="I297" s="227"/>
      <c r="J297" s="228">
        <f>ROUND(I297*H297,2)</f>
        <v>0</v>
      </c>
      <c r="K297" s="224" t="s">
        <v>273</v>
      </c>
      <c r="L297" s="41"/>
      <c r="M297" s="229" t="s">
        <v>1</v>
      </c>
      <c r="N297" s="230" t="s">
        <v>38</v>
      </c>
      <c r="O297" s="88"/>
      <c r="P297" s="231">
        <f>O297*H297</f>
        <v>0</v>
      </c>
      <c r="Q297" s="231">
        <v>0</v>
      </c>
      <c r="R297" s="231">
        <f>Q297*H297</f>
        <v>0</v>
      </c>
      <c r="S297" s="231">
        <v>0</v>
      </c>
      <c r="T297" s="232">
        <f>S297*H297</f>
        <v>0</v>
      </c>
      <c r="U297" s="35"/>
      <c r="V297" s="35"/>
      <c r="W297" s="35"/>
      <c r="X297" s="35"/>
      <c r="Y297" s="35"/>
      <c r="Z297" s="35"/>
      <c r="AA297" s="35"/>
      <c r="AB297" s="35"/>
      <c r="AC297" s="35"/>
      <c r="AD297" s="35"/>
      <c r="AE297" s="35"/>
      <c r="AR297" s="233" t="s">
        <v>274</v>
      </c>
      <c r="AT297" s="233" t="s">
        <v>269</v>
      </c>
      <c r="AU297" s="233" t="s">
        <v>81</v>
      </c>
      <c r="AY297" s="14" t="s">
        <v>266</v>
      </c>
      <c r="BE297" s="234">
        <f>IF(N297="základní",J297,0)</f>
        <v>0</v>
      </c>
      <c r="BF297" s="234">
        <f>IF(N297="snížená",J297,0)</f>
        <v>0</v>
      </c>
      <c r="BG297" s="234">
        <f>IF(N297="zákl. přenesená",J297,0)</f>
        <v>0</v>
      </c>
      <c r="BH297" s="234">
        <f>IF(N297="sníž. přenesená",J297,0)</f>
        <v>0</v>
      </c>
      <c r="BI297" s="234">
        <f>IF(N297="nulová",J297,0)</f>
        <v>0</v>
      </c>
      <c r="BJ297" s="14" t="s">
        <v>81</v>
      </c>
      <c r="BK297" s="234">
        <f>ROUND(I297*H297,2)</f>
        <v>0</v>
      </c>
      <c r="BL297" s="14" t="s">
        <v>274</v>
      </c>
      <c r="BM297" s="233" t="s">
        <v>608</v>
      </c>
    </row>
    <row r="298" s="2" customFormat="1">
      <c r="A298" s="35"/>
      <c r="B298" s="36"/>
      <c r="C298" s="37"/>
      <c r="D298" s="235" t="s">
        <v>275</v>
      </c>
      <c r="E298" s="37"/>
      <c r="F298" s="236" t="s">
        <v>1217</v>
      </c>
      <c r="G298" s="37"/>
      <c r="H298" s="37"/>
      <c r="I298" s="237"/>
      <c r="J298" s="37"/>
      <c r="K298" s="37"/>
      <c r="L298" s="41"/>
      <c r="M298" s="238"/>
      <c r="N298" s="239"/>
      <c r="O298" s="88"/>
      <c r="P298" s="88"/>
      <c r="Q298" s="88"/>
      <c r="R298" s="88"/>
      <c r="S298" s="88"/>
      <c r="T298" s="89"/>
      <c r="U298" s="35"/>
      <c r="V298" s="35"/>
      <c r="W298" s="35"/>
      <c r="X298" s="35"/>
      <c r="Y298" s="35"/>
      <c r="Z298" s="35"/>
      <c r="AA298" s="35"/>
      <c r="AB298" s="35"/>
      <c r="AC298" s="35"/>
      <c r="AD298" s="35"/>
      <c r="AE298" s="35"/>
      <c r="AT298" s="14" t="s">
        <v>275</v>
      </c>
      <c r="AU298" s="14" t="s">
        <v>81</v>
      </c>
    </row>
    <row r="299" s="2" customFormat="1" ht="49.05" customHeight="1">
      <c r="A299" s="35"/>
      <c r="B299" s="36"/>
      <c r="C299" s="222" t="s">
        <v>434</v>
      </c>
      <c r="D299" s="222" t="s">
        <v>269</v>
      </c>
      <c r="E299" s="223" t="s">
        <v>270</v>
      </c>
      <c r="F299" s="224" t="s">
        <v>271</v>
      </c>
      <c r="G299" s="225" t="s">
        <v>272</v>
      </c>
      <c r="H299" s="226">
        <v>8</v>
      </c>
      <c r="I299" s="227"/>
      <c r="J299" s="228">
        <f>ROUND(I299*H299,2)</f>
        <v>0</v>
      </c>
      <c r="K299" s="224" t="s">
        <v>273</v>
      </c>
      <c r="L299" s="41"/>
      <c r="M299" s="229" t="s">
        <v>1</v>
      </c>
      <c r="N299" s="230" t="s">
        <v>38</v>
      </c>
      <c r="O299" s="88"/>
      <c r="P299" s="231">
        <f>O299*H299</f>
        <v>0</v>
      </c>
      <c r="Q299" s="231">
        <v>0</v>
      </c>
      <c r="R299" s="231">
        <f>Q299*H299</f>
        <v>0</v>
      </c>
      <c r="S299" s="231">
        <v>0</v>
      </c>
      <c r="T299" s="232">
        <f>S299*H299</f>
        <v>0</v>
      </c>
      <c r="U299" s="35"/>
      <c r="V299" s="35"/>
      <c r="W299" s="35"/>
      <c r="X299" s="35"/>
      <c r="Y299" s="35"/>
      <c r="Z299" s="35"/>
      <c r="AA299" s="35"/>
      <c r="AB299" s="35"/>
      <c r="AC299" s="35"/>
      <c r="AD299" s="35"/>
      <c r="AE299" s="35"/>
      <c r="AR299" s="233" t="s">
        <v>274</v>
      </c>
      <c r="AT299" s="233" t="s">
        <v>269</v>
      </c>
      <c r="AU299" s="233" t="s">
        <v>81</v>
      </c>
      <c r="AY299" s="14" t="s">
        <v>266</v>
      </c>
      <c r="BE299" s="234">
        <f>IF(N299="základní",J299,0)</f>
        <v>0</v>
      </c>
      <c r="BF299" s="234">
        <f>IF(N299="snížená",J299,0)</f>
        <v>0</v>
      </c>
      <c r="BG299" s="234">
        <f>IF(N299="zákl. přenesená",J299,0)</f>
        <v>0</v>
      </c>
      <c r="BH299" s="234">
        <f>IF(N299="sníž. přenesená",J299,0)</f>
        <v>0</v>
      </c>
      <c r="BI299" s="234">
        <f>IF(N299="nulová",J299,0)</f>
        <v>0</v>
      </c>
      <c r="BJ299" s="14" t="s">
        <v>81</v>
      </c>
      <c r="BK299" s="234">
        <f>ROUND(I299*H299,2)</f>
        <v>0</v>
      </c>
      <c r="BL299" s="14" t="s">
        <v>274</v>
      </c>
      <c r="BM299" s="233" t="s">
        <v>613</v>
      </c>
    </row>
    <row r="300" s="2" customFormat="1">
      <c r="A300" s="35"/>
      <c r="B300" s="36"/>
      <c r="C300" s="37"/>
      <c r="D300" s="235" t="s">
        <v>275</v>
      </c>
      <c r="E300" s="37"/>
      <c r="F300" s="236" t="s">
        <v>993</v>
      </c>
      <c r="G300" s="37"/>
      <c r="H300" s="37"/>
      <c r="I300" s="237"/>
      <c r="J300" s="37"/>
      <c r="K300" s="37"/>
      <c r="L300" s="41"/>
      <c r="M300" s="238"/>
      <c r="N300" s="239"/>
      <c r="O300" s="88"/>
      <c r="P300" s="88"/>
      <c r="Q300" s="88"/>
      <c r="R300" s="88"/>
      <c r="S300" s="88"/>
      <c r="T300" s="89"/>
      <c r="U300" s="35"/>
      <c r="V300" s="35"/>
      <c r="W300" s="35"/>
      <c r="X300" s="35"/>
      <c r="Y300" s="35"/>
      <c r="Z300" s="35"/>
      <c r="AA300" s="35"/>
      <c r="AB300" s="35"/>
      <c r="AC300" s="35"/>
      <c r="AD300" s="35"/>
      <c r="AE300" s="35"/>
      <c r="AT300" s="14" t="s">
        <v>275</v>
      </c>
      <c r="AU300" s="14" t="s">
        <v>81</v>
      </c>
    </row>
    <row r="301" s="2" customFormat="1" ht="90" customHeight="1">
      <c r="A301" s="35"/>
      <c r="B301" s="36"/>
      <c r="C301" s="222" t="s">
        <v>618</v>
      </c>
      <c r="D301" s="222" t="s">
        <v>269</v>
      </c>
      <c r="E301" s="223" t="s">
        <v>287</v>
      </c>
      <c r="F301" s="224" t="s">
        <v>288</v>
      </c>
      <c r="G301" s="225" t="s">
        <v>289</v>
      </c>
      <c r="H301" s="226">
        <v>0.040000000000000001</v>
      </c>
      <c r="I301" s="227"/>
      <c r="J301" s="228">
        <f>ROUND(I301*H301,2)</f>
        <v>0</v>
      </c>
      <c r="K301" s="224" t="s">
        <v>273</v>
      </c>
      <c r="L301" s="41"/>
      <c r="M301" s="229" t="s">
        <v>1</v>
      </c>
      <c r="N301" s="230" t="s">
        <v>38</v>
      </c>
      <c r="O301" s="88"/>
      <c r="P301" s="231">
        <f>O301*H301</f>
        <v>0</v>
      </c>
      <c r="Q301" s="231">
        <v>0</v>
      </c>
      <c r="R301" s="231">
        <f>Q301*H301</f>
        <v>0</v>
      </c>
      <c r="S301" s="231">
        <v>0</v>
      </c>
      <c r="T301" s="232">
        <f>S301*H301</f>
        <v>0</v>
      </c>
      <c r="U301" s="35"/>
      <c r="V301" s="35"/>
      <c r="W301" s="35"/>
      <c r="X301" s="35"/>
      <c r="Y301" s="35"/>
      <c r="Z301" s="35"/>
      <c r="AA301" s="35"/>
      <c r="AB301" s="35"/>
      <c r="AC301" s="35"/>
      <c r="AD301" s="35"/>
      <c r="AE301" s="35"/>
      <c r="AR301" s="233" t="s">
        <v>274</v>
      </c>
      <c r="AT301" s="233" t="s">
        <v>269</v>
      </c>
      <c r="AU301" s="233" t="s">
        <v>81</v>
      </c>
      <c r="AY301" s="14" t="s">
        <v>266</v>
      </c>
      <c r="BE301" s="234">
        <f>IF(N301="základní",J301,0)</f>
        <v>0</v>
      </c>
      <c r="BF301" s="234">
        <f>IF(N301="snížená",J301,0)</f>
        <v>0</v>
      </c>
      <c r="BG301" s="234">
        <f>IF(N301="zákl. přenesená",J301,0)</f>
        <v>0</v>
      </c>
      <c r="BH301" s="234">
        <f>IF(N301="sníž. přenesená",J301,0)</f>
        <v>0</v>
      </c>
      <c r="BI301" s="234">
        <f>IF(N301="nulová",J301,0)</f>
        <v>0</v>
      </c>
      <c r="BJ301" s="14" t="s">
        <v>81</v>
      </c>
      <c r="BK301" s="234">
        <f>ROUND(I301*H301,2)</f>
        <v>0</v>
      </c>
      <c r="BL301" s="14" t="s">
        <v>274</v>
      </c>
      <c r="BM301" s="233" t="s">
        <v>616</v>
      </c>
    </row>
    <row r="302" s="2" customFormat="1">
      <c r="A302" s="35"/>
      <c r="B302" s="36"/>
      <c r="C302" s="37"/>
      <c r="D302" s="235" t="s">
        <v>275</v>
      </c>
      <c r="E302" s="37"/>
      <c r="F302" s="236" t="s">
        <v>1218</v>
      </c>
      <c r="G302" s="37"/>
      <c r="H302" s="37"/>
      <c r="I302" s="237"/>
      <c r="J302" s="37"/>
      <c r="K302" s="37"/>
      <c r="L302" s="41"/>
      <c r="M302" s="238"/>
      <c r="N302" s="239"/>
      <c r="O302" s="88"/>
      <c r="P302" s="88"/>
      <c r="Q302" s="88"/>
      <c r="R302" s="88"/>
      <c r="S302" s="88"/>
      <c r="T302" s="89"/>
      <c r="U302" s="35"/>
      <c r="V302" s="35"/>
      <c r="W302" s="35"/>
      <c r="X302" s="35"/>
      <c r="Y302" s="35"/>
      <c r="Z302" s="35"/>
      <c r="AA302" s="35"/>
      <c r="AB302" s="35"/>
      <c r="AC302" s="35"/>
      <c r="AD302" s="35"/>
      <c r="AE302" s="35"/>
      <c r="AT302" s="14" t="s">
        <v>275</v>
      </c>
      <c r="AU302" s="14" t="s">
        <v>81</v>
      </c>
    </row>
    <row r="303" s="2" customFormat="1" ht="234.75" customHeight="1">
      <c r="A303" s="35"/>
      <c r="B303" s="36"/>
      <c r="C303" s="222" t="s">
        <v>438</v>
      </c>
      <c r="D303" s="222" t="s">
        <v>269</v>
      </c>
      <c r="E303" s="223" t="s">
        <v>292</v>
      </c>
      <c r="F303" s="224" t="s">
        <v>293</v>
      </c>
      <c r="G303" s="225" t="s">
        <v>289</v>
      </c>
      <c r="H303" s="226">
        <v>0.040000000000000001</v>
      </c>
      <c r="I303" s="227"/>
      <c r="J303" s="228">
        <f>ROUND(I303*H303,2)</f>
        <v>0</v>
      </c>
      <c r="K303" s="224" t="s">
        <v>273</v>
      </c>
      <c r="L303" s="41"/>
      <c r="M303" s="229" t="s">
        <v>1</v>
      </c>
      <c r="N303" s="230" t="s">
        <v>38</v>
      </c>
      <c r="O303" s="88"/>
      <c r="P303" s="231">
        <f>O303*H303</f>
        <v>0</v>
      </c>
      <c r="Q303" s="231">
        <v>0</v>
      </c>
      <c r="R303" s="231">
        <f>Q303*H303</f>
        <v>0</v>
      </c>
      <c r="S303" s="231">
        <v>0</v>
      </c>
      <c r="T303" s="232">
        <f>S303*H303</f>
        <v>0</v>
      </c>
      <c r="U303" s="35"/>
      <c r="V303" s="35"/>
      <c r="W303" s="35"/>
      <c r="X303" s="35"/>
      <c r="Y303" s="35"/>
      <c r="Z303" s="35"/>
      <c r="AA303" s="35"/>
      <c r="AB303" s="35"/>
      <c r="AC303" s="35"/>
      <c r="AD303" s="35"/>
      <c r="AE303" s="35"/>
      <c r="AR303" s="233" t="s">
        <v>274</v>
      </c>
      <c r="AT303" s="233" t="s">
        <v>269</v>
      </c>
      <c r="AU303" s="233" t="s">
        <v>81</v>
      </c>
      <c r="AY303" s="14" t="s">
        <v>266</v>
      </c>
      <c r="BE303" s="234">
        <f>IF(N303="základní",J303,0)</f>
        <v>0</v>
      </c>
      <c r="BF303" s="234">
        <f>IF(N303="snížená",J303,0)</f>
        <v>0</v>
      </c>
      <c r="BG303" s="234">
        <f>IF(N303="zákl. přenesená",J303,0)</f>
        <v>0</v>
      </c>
      <c r="BH303" s="234">
        <f>IF(N303="sníž. přenesená",J303,0)</f>
        <v>0</v>
      </c>
      <c r="BI303" s="234">
        <f>IF(N303="nulová",J303,0)</f>
        <v>0</v>
      </c>
      <c r="BJ303" s="14" t="s">
        <v>81</v>
      </c>
      <c r="BK303" s="234">
        <f>ROUND(I303*H303,2)</f>
        <v>0</v>
      </c>
      <c r="BL303" s="14" t="s">
        <v>274</v>
      </c>
      <c r="BM303" s="233" t="s">
        <v>619</v>
      </c>
    </row>
    <row r="304" s="2" customFormat="1">
      <c r="A304" s="35"/>
      <c r="B304" s="36"/>
      <c r="C304" s="37"/>
      <c r="D304" s="235" t="s">
        <v>275</v>
      </c>
      <c r="E304" s="37"/>
      <c r="F304" s="236" t="s">
        <v>995</v>
      </c>
      <c r="G304" s="37"/>
      <c r="H304" s="37"/>
      <c r="I304" s="237"/>
      <c r="J304" s="37"/>
      <c r="K304" s="37"/>
      <c r="L304" s="41"/>
      <c r="M304" s="238"/>
      <c r="N304" s="239"/>
      <c r="O304" s="88"/>
      <c r="P304" s="88"/>
      <c r="Q304" s="88"/>
      <c r="R304" s="88"/>
      <c r="S304" s="88"/>
      <c r="T304" s="89"/>
      <c r="U304" s="35"/>
      <c r="V304" s="35"/>
      <c r="W304" s="35"/>
      <c r="X304" s="35"/>
      <c r="Y304" s="35"/>
      <c r="Z304" s="35"/>
      <c r="AA304" s="35"/>
      <c r="AB304" s="35"/>
      <c r="AC304" s="35"/>
      <c r="AD304" s="35"/>
      <c r="AE304" s="35"/>
      <c r="AT304" s="14" t="s">
        <v>275</v>
      </c>
      <c r="AU304" s="14" t="s">
        <v>81</v>
      </c>
    </row>
    <row r="305" s="2" customFormat="1" ht="62.7" customHeight="1">
      <c r="A305" s="35"/>
      <c r="B305" s="36"/>
      <c r="C305" s="222" t="s">
        <v>624</v>
      </c>
      <c r="D305" s="222" t="s">
        <v>269</v>
      </c>
      <c r="E305" s="223" t="s">
        <v>1202</v>
      </c>
      <c r="F305" s="224" t="s">
        <v>1203</v>
      </c>
      <c r="G305" s="225" t="s">
        <v>296</v>
      </c>
      <c r="H305" s="226">
        <v>10.800000000000001</v>
      </c>
      <c r="I305" s="227"/>
      <c r="J305" s="228">
        <f>ROUND(I305*H305,2)</f>
        <v>0</v>
      </c>
      <c r="K305" s="224" t="s">
        <v>273</v>
      </c>
      <c r="L305" s="41"/>
      <c r="M305" s="229" t="s">
        <v>1</v>
      </c>
      <c r="N305" s="230" t="s">
        <v>38</v>
      </c>
      <c r="O305" s="88"/>
      <c r="P305" s="231">
        <f>O305*H305</f>
        <v>0</v>
      </c>
      <c r="Q305" s="231">
        <v>0</v>
      </c>
      <c r="R305" s="231">
        <f>Q305*H305</f>
        <v>0</v>
      </c>
      <c r="S305" s="231">
        <v>0</v>
      </c>
      <c r="T305" s="232">
        <f>S305*H305</f>
        <v>0</v>
      </c>
      <c r="U305" s="35"/>
      <c r="V305" s="35"/>
      <c r="W305" s="35"/>
      <c r="X305" s="35"/>
      <c r="Y305" s="35"/>
      <c r="Z305" s="35"/>
      <c r="AA305" s="35"/>
      <c r="AB305" s="35"/>
      <c r="AC305" s="35"/>
      <c r="AD305" s="35"/>
      <c r="AE305" s="35"/>
      <c r="AR305" s="233" t="s">
        <v>274</v>
      </c>
      <c r="AT305" s="233" t="s">
        <v>269</v>
      </c>
      <c r="AU305" s="233" t="s">
        <v>81</v>
      </c>
      <c r="AY305" s="14" t="s">
        <v>266</v>
      </c>
      <c r="BE305" s="234">
        <f>IF(N305="základní",J305,0)</f>
        <v>0</v>
      </c>
      <c r="BF305" s="234">
        <f>IF(N305="snížená",J305,0)</f>
        <v>0</v>
      </c>
      <c r="BG305" s="234">
        <f>IF(N305="zákl. přenesená",J305,0)</f>
        <v>0</v>
      </c>
      <c r="BH305" s="234">
        <f>IF(N305="sníž. přenesená",J305,0)</f>
        <v>0</v>
      </c>
      <c r="BI305" s="234">
        <f>IF(N305="nulová",J305,0)</f>
        <v>0</v>
      </c>
      <c r="BJ305" s="14" t="s">
        <v>81</v>
      </c>
      <c r="BK305" s="234">
        <f>ROUND(I305*H305,2)</f>
        <v>0</v>
      </c>
      <c r="BL305" s="14" t="s">
        <v>274</v>
      </c>
      <c r="BM305" s="233" t="s">
        <v>623</v>
      </c>
    </row>
    <row r="306" s="2" customFormat="1">
      <c r="A306" s="35"/>
      <c r="B306" s="36"/>
      <c r="C306" s="37"/>
      <c r="D306" s="235" t="s">
        <v>275</v>
      </c>
      <c r="E306" s="37"/>
      <c r="F306" s="236" t="s">
        <v>1219</v>
      </c>
      <c r="G306" s="37"/>
      <c r="H306" s="37"/>
      <c r="I306" s="237"/>
      <c r="J306" s="37"/>
      <c r="K306" s="37"/>
      <c r="L306" s="41"/>
      <c r="M306" s="238"/>
      <c r="N306" s="239"/>
      <c r="O306" s="88"/>
      <c r="P306" s="88"/>
      <c r="Q306" s="88"/>
      <c r="R306" s="88"/>
      <c r="S306" s="88"/>
      <c r="T306" s="89"/>
      <c r="U306" s="35"/>
      <c r="V306" s="35"/>
      <c r="W306" s="35"/>
      <c r="X306" s="35"/>
      <c r="Y306" s="35"/>
      <c r="Z306" s="35"/>
      <c r="AA306" s="35"/>
      <c r="AB306" s="35"/>
      <c r="AC306" s="35"/>
      <c r="AD306" s="35"/>
      <c r="AE306" s="35"/>
      <c r="AT306" s="14" t="s">
        <v>275</v>
      </c>
      <c r="AU306" s="14" t="s">
        <v>81</v>
      </c>
    </row>
    <row r="307" s="2" customFormat="1" ht="101.25" customHeight="1">
      <c r="A307" s="35"/>
      <c r="B307" s="36"/>
      <c r="C307" s="222" t="s">
        <v>443</v>
      </c>
      <c r="D307" s="222" t="s">
        <v>269</v>
      </c>
      <c r="E307" s="223" t="s">
        <v>300</v>
      </c>
      <c r="F307" s="224" t="s">
        <v>301</v>
      </c>
      <c r="G307" s="225" t="s">
        <v>302</v>
      </c>
      <c r="H307" s="226">
        <v>174.59999999999999</v>
      </c>
      <c r="I307" s="227"/>
      <c r="J307" s="228">
        <f>ROUND(I307*H307,2)</f>
        <v>0</v>
      </c>
      <c r="K307" s="224" t="s">
        <v>273</v>
      </c>
      <c r="L307" s="41"/>
      <c r="M307" s="229" t="s">
        <v>1</v>
      </c>
      <c r="N307" s="230" t="s">
        <v>38</v>
      </c>
      <c r="O307" s="88"/>
      <c r="P307" s="231">
        <f>O307*H307</f>
        <v>0</v>
      </c>
      <c r="Q307" s="231">
        <v>0</v>
      </c>
      <c r="R307" s="231">
        <f>Q307*H307</f>
        <v>0</v>
      </c>
      <c r="S307" s="231">
        <v>0</v>
      </c>
      <c r="T307" s="232">
        <f>S307*H307</f>
        <v>0</v>
      </c>
      <c r="U307" s="35"/>
      <c r="V307" s="35"/>
      <c r="W307" s="35"/>
      <c r="X307" s="35"/>
      <c r="Y307" s="35"/>
      <c r="Z307" s="35"/>
      <c r="AA307" s="35"/>
      <c r="AB307" s="35"/>
      <c r="AC307" s="35"/>
      <c r="AD307" s="35"/>
      <c r="AE307" s="35"/>
      <c r="AR307" s="233" t="s">
        <v>274</v>
      </c>
      <c r="AT307" s="233" t="s">
        <v>269</v>
      </c>
      <c r="AU307" s="233" t="s">
        <v>81</v>
      </c>
      <c r="AY307" s="14" t="s">
        <v>266</v>
      </c>
      <c r="BE307" s="234">
        <f>IF(N307="základní",J307,0)</f>
        <v>0</v>
      </c>
      <c r="BF307" s="234">
        <f>IF(N307="snížená",J307,0)</f>
        <v>0</v>
      </c>
      <c r="BG307" s="234">
        <f>IF(N307="zákl. přenesená",J307,0)</f>
        <v>0</v>
      </c>
      <c r="BH307" s="234">
        <f>IF(N307="sníž. přenesená",J307,0)</f>
        <v>0</v>
      </c>
      <c r="BI307" s="234">
        <f>IF(N307="nulová",J307,0)</f>
        <v>0</v>
      </c>
      <c r="BJ307" s="14" t="s">
        <v>81</v>
      </c>
      <c r="BK307" s="234">
        <f>ROUND(I307*H307,2)</f>
        <v>0</v>
      </c>
      <c r="BL307" s="14" t="s">
        <v>274</v>
      </c>
      <c r="BM307" s="233" t="s">
        <v>627</v>
      </c>
    </row>
    <row r="308" s="2" customFormat="1">
      <c r="A308" s="35"/>
      <c r="B308" s="36"/>
      <c r="C308" s="37"/>
      <c r="D308" s="235" t="s">
        <v>275</v>
      </c>
      <c r="E308" s="37"/>
      <c r="F308" s="236" t="s">
        <v>1220</v>
      </c>
      <c r="G308" s="37"/>
      <c r="H308" s="37"/>
      <c r="I308" s="237"/>
      <c r="J308" s="37"/>
      <c r="K308" s="37"/>
      <c r="L308" s="41"/>
      <c r="M308" s="238"/>
      <c r="N308" s="239"/>
      <c r="O308" s="88"/>
      <c r="P308" s="88"/>
      <c r="Q308" s="88"/>
      <c r="R308" s="88"/>
      <c r="S308" s="88"/>
      <c r="T308" s="89"/>
      <c r="U308" s="35"/>
      <c r="V308" s="35"/>
      <c r="W308" s="35"/>
      <c r="X308" s="35"/>
      <c r="Y308" s="35"/>
      <c r="Z308" s="35"/>
      <c r="AA308" s="35"/>
      <c r="AB308" s="35"/>
      <c r="AC308" s="35"/>
      <c r="AD308" s="35"/>
      <c r="AE308" s="35"/>
      <c r="AT308" s="14" t="s">
        <v>275</v>
      </c>
      <c r="AU308" s="14" t="s">
        <v>81</v>
      </c>
    </row>
    <row r="309" s="2" customFormat="1" ht="111.75" customHeight="1">
      <c r="A309" s="35"/>
      <c r="B309" s="36"/>
      <c r="C309" s="222" t="s">
        <v>631</v>
      </c>
      <c r="D309" s="222" t="s">
        <v>269</v>
      </c>
      <c r="E309" s="223" t="s">
        <v>312</v>
      </c>
      <c r="F309" s="224" t="s">
        <v>313</v>
      </c>
      <c r="G309" s="225" t="s">
        <v>302</v>
      </c>
      <c r="H309" s="226">
        <v>349.19999999999999</v>
      </c>
      <c r="I309" s="227"/>
      <c r="J309" s="228">
        <f>ROUND(I309*H309,2)</f>
        <v>0</v>
      </c>
      <c r="K309" s="224" t="s">
        <v>273</v>
      </c>
      <c r="L309" s="41"/>
      <c r="M309" s="229" t="s">
        <v>1</v>
      </c>
      <c r="N309" s="230" t="s">
        <v>38</v>
      </c>
      <c r="O309" s="88"/>
      <c r="P309" s="231">
        <f>O309*H309</f>
        <v>0</v>
      </c>
      <c r="Q309" s="231">
        <v>0</v>
      </c>
      <c r="R309" s="231">
        <f>Q309*H309</f>
        <v>0</v>
      </c>
      <c r="S309" s="231">
        <v>0</v>
      </c>
      <c r="T309" s="232">
        <f>S309*H309</f>
        <v>0</v>
      </c>
      <c r="U309" s="35"/>
      <c r="V309" s="35"/>
      <c r="W309" s="35"/>
      <c r="X309" s="35"/>
      <c r="Y309" s="35"/>
      <c r="Z309" s="35"/>
      <c r="AA309" s="35"/>
      <c r="AB309" s="35"/>
      <c r="AC309" s="35"/>
      <c r="AD309" s="35"/>
      <c r="AE309" s="35"/>
      <c r="AR309" s="233" t="s">
        <v>274</v>
      </c>
      <c r="AT309" s="233" t="s">
        <v>269</v>
      </c>
      <c r="AU309" s="233" t="s">
        <v>81</v>
      </c>
      <c r="AY309" s="14" t="s">
        <v>266</v>
      </c>
      <c r="BE309" s="234">
        <f>IF(N309="základní",J309,0)</f>
        <v>0</v>
      </c>
      <c r="BF309" s="234">
        <f>IF(N309="snížená",J309,0)</f>
        <v>0</v>
      </c>
      <c r="BG309" s="234">
        <f>IF(N309="zákl. přenesená",J309,0)</f>
        <v>0</v>
      </c>
      <c r="BH309" s="234">
        <f>IF(N309="sníž. přenesená",J309,0)</f>
        <v>0</v>
      </c>
      <c r="BI309" s="234">
        <f>IF(N309="nulová",J309,0)</f>
        <v>0</v>
      </c>
      <c r="BJ309" s="14" t="s">
        <v>81</v>
      </c>
      <c r="BK309" s="234">
        <f>ROUND(I309*H309,2)</f>
        <v>0</v>
      </c>
      <c r="BL309" s="14" t="s">
        <v>274</v>
      </c>
      <c r="BM309" s="233" t="s">
        <v>630</v>
      </c>
    </row>
    <row r="310" s="2" customFormat="1">
      <c r="A310" s="35"/>
      <c r="B310" s="36"/>
      <c r="C310" s="37"/>
      <c r="D310" s="235" t="s">
        <v>275</v>
      </c>
      <c r="E310" s="37"/>
      <c r="F310" s="236" t="s">
        <v>1221</v>
      </c>
      <c r="G310" s="37"/>
      <c r="H310" s="37"/>
      <c r="I310" s="237"/>
      <c r="J310" s="37"/>
      <c r="K310" s="37"/>
      <c r="L310" s="41"/>
      <c r="M310" s="238"/>
      <c r="N310" s="239"/>
      <c r="O310" s="88"/>
      <c r="P310" s="88"/>
      <c r="Q310" s="88"/>
      <c r="R310" s="88"/>
      <c r="S310" s="88"/>
      <c r="T310" s="89"/>
      <c r="U310" s="35"/>
      <c r="V310" s="35"/>
      <c r="W310" s="35"/>
      <c r="X310" s="35"/>
      <c r="Y310" s="35"/>
      <c r="Z310" s="35"/>
      <c r="AA310" s="35"/>
      <c r="AB310" s="35"/>
      <c r="AC310" s="35"/>
      <c r="AD310" s="35"/>
      <c r="AE310" s="35"/>
      <c r="AT310" s="14" t="s">
        <v>275</v>
      </c>
      <c r="AU310" s="14" t="s">
        <v>81</v>
      </c>
    </row>
    <row r="311" s="2" customFormat="1" ht="100.5" customHeight="1">
      <c r="A311" s="35"/>
      <c r="B311" s="36"/>
      <c r="C311" s="222" t="s">
        <v>447</v>
      </c>
      <c r="D311" s="222" t="s">
        <v>269</v>
      </c>
      <c r="E311" s="223" t="s">
        <v>317</v>
      </c>
      <c r="F311" s="224" t="s">
        <v>318</v>
      </c>
      <c r="G311" s="225" t="s">
        <v>302</v>
      </c>
      <c r="H311" s="226">
        <v>174.59999999999999</v>
      </c>
      <c r="I311" s="227"/>
      <c r="J311" s="228">
        <f>ROUND(I311*H311,2)</f>
        <v>0</v>
      </c>
      <c r="K311" s="224" t="s">
        <v>273</v>
      </c>
      <c r="L311" s="41"/>
      <c r="M311" s="229" t="s">
        <v>1</v>
      </c>
      <c r="N311" s="230" t="s">
        <v>38</v>
      </c>
      <c r="O311" s="88"/>
      <c r="P311" s="231">
        <f>O311*H311</f>
        <v>0</v>
      </c>
      <c r="Q311" s="231">
        <v>0</v>
      </c>
      <c r="R311" s="231">
        <f>Q311*H311</f>
        <v>0</v>
      </c>
      <c r="S311" s="231">
        <v>0</v>
      </c>
      <c r="T311" s="232">
        <f>S311*H311</f>
        <v>0</v>
      </c>
      <c r="U311" s="35"/>
      <c r="V311" s="35"/>
      <c r="W311" s="35"/>
      <c r="X311" s="35"/>
      <c r="Y311" s="35"/>
      <c r="Z311" s="35"/>
      <c r="AA311" s="35"/>
      <c r="AB311" s="35"/>
      <c r="AC311" s="35"/>
      <c r="AD311" s="35"/>
      <c r="AE311" s="35"/>
      <c r="AR311" s="233" t="s">
        <v>274</v>
      </c>
      <c r="AT311" s="233" t="s">
        <v>269</v>
      </c>
      <c r="AU311" s="233" t="s">
        <v>81</v>
      </c>
      <c r="AY311" s="14" t="s">
        <v>266</v>
      </c>
      <c r="BE311" s="234">
        <f>IF(N311="základní",J311,0)</f>
        <v>0</v>
      </c>
      <c r="BF311" s="234">
        <f>IF(N311="snížená",J311,0)</f>
        <v>0</v>
      </c>
      <c r="BG311" s="234">
        <f>IF(N311="zákl. přenesená",J311,0)</f>
        <v>0</v>
      </c>
      <c r="BH311" s="234">
        <f>IF(N311="sníž. přenesená",J311,0)</f>
        <v>0</v>
      </c>
      <c r="BI311" s="234">
        <f>IF(N311="nulová",J311,0)</f>
        <v>0</v>
      </c>
      <c r="BJ311" s="14" t="s">
        <v>81</v>
      </c>
      <c r="BK311" s="234">
        <f>ROUND(I311*H311,2)</f>
        <v>0</v>
      </c>
      <c r="BL311" s="14" t="s">
        <v>274</v>
      </c>
      <c r="BM311" s="233" t="s">
        <v>634</v>
      </c>
    </row>
    <row r="312" s="2" customFormat="1">
      <c r="A312" s="35"/>
      <c r="B312" s="36"/>
      <c r="C312" s="37"/>
      <c r="D312" s="235" t="s">
        <v>275</v>
      </c>
      <c r="E312" s="37"/>
      <c r="F312" s="236" t="s">
        <v>1222</v>
      </c>
      <c r="G312" s="37"/>
      <c r="H312" s="37"/>
      <c r="I312" s="237"/>
      <c r="J312" s="37"/>
      <c r="K312" s="37"/>
      <c r="L312" s="41"/>
      <c r="M312" s="238"/>
      <c r="N312" s="239"/>
      <c r="O312" s="88"/>
      <c r="P312" s="88"/>
      <c r="Q312" s="88"/>
      <c r="R312" s="88"/>
      <c r="S312" s="88"/>
      <c r="T312" s="89"/>
      <c r="U312" s="35"/>
      <c r="V312" s="35"/>
      <c r="W312" s="35"/>
      <c r="X312" s="35"/>
      <c r="Y312" s="35"/>
      <c r="Z312" s="35"/>
      <c r="AA312" s="35"/>
      <c r="AB312" s="35"/>
      <c r="AC312" s="35"/>
      <c r="AD312" s="35"/>
      <c r="AE312" s="35"/>
      <c r="AT312" s="14" t="s">
        <v>275</v>
      </c>
      <c r="AU312" s="14" t="s">
        <v>81</v>
      </c>
    </row>
    <row r="313" s="2" customFormat="1" ht="76.35" customHeight="1">
      <c r="A313" s="35"/>
      <c r="B313" s="36"/>
      <c r="C313" s="222" t="s">
        <v>638</v>
      </c>
      <c r="D313" s="222" t="s">
        <v>269</v>
      </c>
      <c r="E313" s="223" t="s">
        <v>325</v>
      </c>
      <c r="F313" s="224" t="s">
        <v>326</v>
      </c>
      <c r="G313" s="225" t="s">
        <v>289</v>
      </c>
      <c r="H313" s="226">
        <v>0.040000000000000001</v>
      </c>
      <c r="I313" s="227"/>
      <c r="J313" s="228">
        <f>ROUND(I313*H313,2)</f>
        <v>0</v>
      </c>
      <c r="K313" s="224" t="s">
        <v>273</v>
      </c>
      <c r="L313" s="41"/>
      <c r="M313" s="229" t="s">
        <v>1</v>
      </c>
      <c r="N313" s="230" t="s">
        <v>38</v>
      </c>
      <c r="O313" s="88"/>
      <c r="P313" s="231">
        <f>O313*H313</f>
        <v>0</v>
      </c>
      <c r="Q313" s="231">
        <v>0</v>
      </c>
      <c r="R313" s="231">
        <f>Q313*H313</f>
        <v>0</v>
      </c>
      <c r="S313" s="231">
        <v>0</v>
      </c>
      <c r="T313" s="232">
        <f>S313*H313</f>
        <v>0</v>
      </c>
      <c r="U313" s="35"/>
      <c r="V313" s="35"/>
      <c r="W313" s="35"/>
      <c r="X313" s="35"/>
      <c r="Y313" s="35"/>
      <c r="Z313" s="35"/>
      <c r="AA313" s="35"/>
      <c r="AB313" s="35"/>
      <c r="AC313" s="35"/>
      <c r="AD313" s="35"/>
      <c r="AE313" s="35"/>
      <c r="AR313" s="233" t="s">
        <v>274</v>
      </c>
      <c r="AT313" s="233" t="s">
        <v>269</v>
      </c>
      <c r="AU313" s="233" t="s">
        <v>81</v>
      </c>
      <c r="AY313" s="14" t="s">
        <v>266</v>
      </c>
      <c r="BE313" s="234">
        <f>IF(N313="základní",J313,0)</f>
        <v>0</v>
      </c>
      <c r="BF313" s="234">
        <f>IF(N313="snížená",J313,0)</f>
        <v>0</v>
      </c>
      <c r="BG313" s="234">
        <f>IF(N313="zákl. přenesená",J313,0)</f>
        <v>0</v>
      </c>
      <c r="BH313" s="234">
        <f>IF(N313="sníž. přenesená",J313,0)</f>
        <v>0</v>
      </c>
      <c r="BI313" s="234">
        <f>IF(N313="nulová",J313,0)</f>
        <v>0</v>
      </c>
      <c r="BJ313" s="14" t="s">
        <v>81</v>
      </c>
      <c r="BK313" s="234">
        <f>ROUND(I313*H313,2)</f>
        <v>0</v>
      </c>
      <c r="BL313" s="14" t="s">
        <v>274</v>
      </c>
      <c r="BM313" s="233" t="s">
        <v>637</v>
      </c>
    </row>
    <row r="314" s="2" customFormat="1">
      <c r="A314" s="35"/>
      <c r="B314" s="36"/>
      <c r="C314" s="37"/>
      <c r="D314" s="235" t="s">
        <v>275</v>
      </c>
      <c r="E314" s="37"/>
      <c r="F314" s="236" t="s">
        <v>1223</v>
      </c>
      <c r="G314" s="37"/>
      <c r="H314" s="37"/>
      <c r="I314" s="237"/>
      <c r="J314" s="37"/>
      <c r="K314" s="37"/>
      <c r="L314" s="41"/>
      <c r="M314" s="238"/>
      <c r="N314" s="239"/>
      <c r="O314" s="88"/>
      <c r="P314" s="88"/>
      <c r="Q314" s="88"/>
      <c r="R314" s="88"/>
      <c r="S314" s="88"/>
      <c r="T314" s="89"/>
      <c r="U314" s="35"/>
      <c r="V314" s="35"/>
      <c r="W314" s="35"/>
      <c r="X314" s="35"/>
      <c r="Y314" s="35"/>
      <c r="Z314" s="35"/>
      <c r="AA314" s="35"/>
      <c r="AB314" s="35"/>
      <c r="AC314" s="35"/>
      <c r="AD314" s="35"/>
      <c r="AE314" s="35"/>
      <c r="AT314" s="14" t="s">
        <v>275</v>
      </c>
      <c r="AU314" s="14" t="s">
        <v>81</v>
      </c>
    </row>
    <row r="315" s="2" customFormat="1" ht="24.15" customHeight="1">
      <c r="A315" s="35"/>
      <c r="B315" s="36"/>
      <c r="C315" s="240" t="s">
        <v>452</v>
      </c>
      <c r="D315" s="240" t="s">
        <v>329</v>
      </c>
      <c r="E315" s="241" t="s">
        <v>827</v>
      </c>
      <c r="F315" s="242" t="s">
        <v>828</v>
      </c>
      <c r="G315" s="243" t="s">
        <v>272</v>
      </c>
      <c r="H315" s="244">
        <v>120</v>
      </c>
      <c r="I315" s="245"/>
      <c r="J315" s="246">
        <f>ROUND(I315*H315,2)</f>
        <v>0</v>
      </c>
      <c r="K315" s="242" t="s">
        <v>273</v>
      </c>
      <c r="L315" s="247"/>
      <c r="M315" s="248" t="s">
        <v>1</v>
      </c>
      <c r="N315" s="249" t="s">
        <v>38</v>
      </c>
      <c r="O315" s="88"/>
      <c r="P315" s="231">
        <f>O315*H315</f>
        <v>0</v>
      </c>
      <c r="Q315" s="231">
        <v>0.0010499999999999999</v>
      </c>
      <c r="R315" s="231">
        <f>Q315*H315</f>
        <v>0.126</v>
      </c>
      <c r="S315" s="231">
        <v>0</v>
      </c>
      <c r="T315" s="232">
        <f>S315*H315</f>
        <v>0</v>
      </c>
      <c r="U315" s="35"/>
      <c r="V315" s="35"/>
      <c r="W315" s="35"/>
      <c r="X315" s="35"/>
      <c r="Y315" s="35"/>
      <c r="Z315" s="35"/>
      <c r="AA315" s="35"/>
      <c r="AB315" s="35"/>
      <c r="AC315" s="35"/>
      <c r="AD315" s="35"/>
      <c r="AE315" s="35"/>
      <c r="AR315" s="233" t="s">
        <v>286</v>
      </c>
      <c r="AT315" s="233" t="s">
        <v>329</v>
      </c>
      <c r="AU315" s="233" t="s">
        <v>81</v>
      </c>
      <c r="AY315" s="14" t="s">
        <v>266</v>
      </c>
      <c r="BE315" s="234">
        <f>IF(N315="základní",J315,0)</f>
        <v>0</v>
      </c>
      <c r="BF315" s="234">
        <f>IF(N315="snížená",J315,0)</f>
        <v>0</v>
      </c>
      <c r="BG315" s="234">
        <f>IF(N315="zákl. přenesená",J315,0)</f>
        <v>0</v>
      </c>
      <c r="BH315" s="234">
        <f>IF(N315="sníž. přenesená",J315,0)</f>
        <v>0</v>
      </c>
      <c r="BI315" s="234">
        <f>IF(N315="nulová",J315,0)</f>
        <v>0</v>
      </c>
      <c r="BJ315" s="14" t="s">
        <v>81</v>
      </c>
      <c r="BK315" s="234">
        <f>ROUND(I315*H315,2)</f>
        <v>0</v>
      </c>
      <c r="BL315" s="14" t="s">
        <v>274</v>
      </c>
      <c r="BM315" s="233" t="s">
        <v>642</v>
      </c>
    </row>
    <row r="316" s="2" customFormat="1">
      <c r="A316" s="35"/>
      <c r="B316" s="36"/>
      <c r="C316" s="37"/>
      <c r="D316" s="235" t="s">
        <v>275</v>
      </c>
      <c r="E316" s="37"/>
      <c r="F316" s="236" t="s">
        <v>999</v>
      </c>
      <c r="G316" s="37"/>
      <c r="H316" s="37"/>
      <c r="I316" s="237"/>
      <c r="J316" s="37"/>
      <c r="K316" s="37"/>
      <c r="L316" s="41"/>
      <c r="M316" s="238"/>
      <c r="N316" s="239"/>
      <c r="O316" s="88"/>
      <c r="P316" s="88"/>
      <c r="Q316" s="88"/>
      <c r="R316" s="88"/>
      <c r="S316" s="88"/>
      <c r="T316" s="89"/>
      <c r="U316" s="35"/>
      <c r="V316" s="35"/>
      <c r="W316" s="35"/>
      <c r="X316" s="35"/>
      <c r="Y316" s="35"/>
      <c r="Z316" s="35"/>
      <c r="AA316" s="35"/>
      <c r="AB316" s="35"/>
      <c r="AC316" s="35"/>
      <c r="AD316" s="35"/>
      <c r="AE316" s="35"/>
      <c r="AT316" s="14" t="s">
        <v>275</v>
      </c>
      <c r="AU316" s="14" t="s">
        <v>81</v>
      </c>
    </row>
    <row r="317" s="2" customFormat="1" ht="21.75" customHeight="1">
      <c r="A317" s="35"/>
      <c r="B317" s="36"/>
      <c r="C317" s="240" t="s">
        <v>646</v>
      </c>
      <c r="D317" s="240" t="s">
        <v>329</v>
      </c>
      <c r="E317" s="241" t="s">
        <v>330</v>
      </c>
      <c r="F317" s="242" t="s">
        <v>331</v>
      </c>
      <c r="G317" s="243" t="s">
        <v>302</v>
      </c>
      <c r="H317" s="244">
        <v>176</v>
      </c>
      <c r="I317" s="245"/>
      <c r="J317" s="246">
        <f>ROUND(I317*H317,2)</f>
        <v>0</v>
      </c>
      <c r="K317" s="242" t="s">
        <v>273</v>
      </c>
      <c r="L317" s="247"/>
      <c r="M317" s="248" t="s">
        <v>1</v>
      </c>
      <c r="N317" s="249" t="s">
        <v>38</v>
      </c>
      <c r="O317" s="88"/>
      <c r="P317" s="231">
        <f>O317*H317</f>
        <v>0</v>
      </c>
      <c r="Q317" s="231">
        <v>1</v>
      </c>
      <c r="R317" s="231">
        <f>Q317*H317</f>
        <v>176</v>
      </c>
      <c r="S317" s="231">
        <v>0</v>
      </c>
      <c r="T317" s="232">
        <f>S317*H317</f>
        <v>0</v>
      </c>
      <c r="U317" s="35"/>
      <c r="V317" s="35"/>
      <c r="W317" s="35"/>
      <c r="X317" s="35"/>
      <c r="Y317" s="35"/>
      <c r="Z317" s="35"/>
      <c r="AA317" s="35"/>
      <c r="AB317" s="35"/>
      <c r="AC317" s="35"/>
      <c r="AD317" s="35"/>
      <c r="AE317" s="35"/>
      <c r="AR317" s="233" t="s">
        <v>286</v>
      </c>
      <c r="AT317" s="233" t="s">
        <v>329</v>
      </c>
      <c r="AU317" s="233" t="s">
        <v>81</v>
      </c>
      <c r="AY317" s="14" t="s">
        <v>266</v>
      </c>
      <c r="BE317" s="234">
        <f>IF(N317="základní",J317,0)</f>
        <v>0</v>
      </c>
      <c r="BF317" s="234">
        <f>IF(N317="snížená",J317,0)</f>
        <v>0</v>
      </c>
      <c r="BG317" s="234">
        <f>IF(N317="zákl. přenesená",J317,0)</f>
        <v>0</v>
      </c>
      <c r="BH317" s="234">
        <f>IF(N317="sníž. přenesená",J317,0)</f>
        <v>0</v>
      </c>
      <c r="BI317" s="234">
        <f>IF(N317="nulová",J317,0)</f>
        <v>0</v>
      </c>
      <c r="BJ317" s="14" t="s">
        <v>81</v>
      </c>
      <c r="BK317" s="234">
        <f>ROUND(I317*H317,2)</f>
        <v>0</v>
      </c>
      <c r="BL317" s="14" t="s">
        <v>274</v>
      </c>
      <c r="BM317" s="233" t="s">
        <v>645</v>
      </c>
    </row>
    <row r="318" s="2" customFormat="1">
      <c r="A318" s="35"/>
      <c r="B318" s="36"/>
      <c r="C318" s="37"/>
      <c r="D318" s="235" t="s">
        <v>275</v>
      </c>
      <c r="E318" s="37"/>
      <c r="F318" s="236" t="s">
        <v>1000</v>
      </c>
      <c r="G318" s="37"/>
      <c r="H318" s="37"/>
      <c r="I318" s="237"/>
      <c r="J318" s="37"/>
      <c r="K318" s="37"/>
      <c r="L318" s="41"/>
      <c r="M318" s="238"/>
      <c r="N318" s="239"/>
      <c r="O318" s="88"/>
      <c r="P318" s="88"/>
      <c r="Q318" s="88"/>
      <c r="R318" s="88"/>
      <c r="S318" s="88"/>
      <c r="T318" s="89"/>
      <c r="U318" s="35"/>
      <c r="V318" s="35"/>
      <c r="W318" s="35"/>
      <c r="X318" s="35"/>
      <c r="Y318" s="35"/>
      <c r="Z318" s="35"/>
      <c r="AA318" s="35"/>
      <c r="AB318" s="35"/>
      <c r="AC318" s="35"/>
      <c r="AD318" s="35"/>
      <c r="AE318" s="35"/>
      <c r="AT318" s="14" t="s">
        <v>275</v>
      </c>
      <c r="AU318" s="14" t="s">
        <v>81</v>
      </c>
    </row>
    <row r="319" s="2" customFormat="1" ht="101.25" customHeight="1">
      <c r="A319" s="35"/>
      <c r="B319" s="36"/>
      <c r="C319" s="222" t="s">
        <v>456</v>
      </c>
      <c r="D319" s="222" t="s">
        <v>269</v>
      </c>
      <c r="E319" s="223" t="s">
        <v>300</v>
      </c>
      <c r="F319" s="224" t="s">
        <v>301</v>
      </c>
      <c r="G319" s="225" t="s">
        <v>302</v>
      </c>
      <c r="H319" s="226">
        <v>176</v>
      </c>
      <c r="I319" s="227"/>
      <c r="J319" s="228">
        <f>ROUND(I319*H319,2)</f>
        <v>0</v>
      </c>
      <c r="K319" s="224" t="s">
        <v>273</v>
      </c>
      <c r="L319" s="41"/>
      <c r="M319" s="229" t="s">
        <v>1</v>
      </c>
      <c r="N319" s="230" t="s">
        <v>38</v>
      </c>
      <c r="O319" s="88"/>
      <c r="P319" s="231">
        <f>O319*H319</f>
        <v>0</v>
      </c>
      <c r="Q319" s="231">
        <v>0</v>
      </c>
      <c r="R319" s="231">
        <f>Q319*H319</f>
        <v>0</v>
      </c>
      <c r="S319" s="231">
        <v>0</v>
      </c>
      <c r="T319" s="232">
        <f>S319*H319</f>
        <v>0</v>
      </c>
      <c r="U319" s="35"/>
      <c r="V319" s="35"/>
      <c r="W319" s="35"/>
      <c r="X319" s="35"/>
      <c r="Y319" s="35"/>
      <c r="Z319" s="35"/>
      <c r="AA319" s="35"/>
      <c r="AB319" s="35"/>
      <c r="AC319" s="35"/>
      <c r="AD319" s="35"/>
      <c r="AE319" s="35"/>
      <c r="AR319" s="233" t="s">
        <v>274</v>
      </c>
      <c r="AT319" s="233" t="s">
        <v>269</v>
      </c>
      <c r="AU319" s="233" t="s">
        <v>81</v>
      </c>
      <c r="AY319" s="14" t="s">
        <v>266</v>
      </c>
      <c r="BE319" s="234">
        <f>IF(N319="základní",J319,0)</f>
        <v>0</v>
      </c>
      <c r="BF319" s="234">
        <f>IF(N319="snížená",J319,0)</f>
        <v>0</v>
      </c>
      <c r="BG319" s="234">
        <f>IF(N319="zákl. přenesená",J319,0)</f>
        <v>0</v>
      </c>
      <c r="BH319" s="234">
        <f>IF(N319="sníž. přenesená",J319,0)</f>
        <v>0</v>
      </c>
      <c r="BI319" s="234">
        <f>IF(N319="nulová",J319,0)</f>
        <v>0</v>
      </c>
      <c r="BJ319" s="14" t="s">
        <v>81</v>
      </c>
      <c r="BK319" s="234">
        <f>ROUND(I319*H319,2)</f>
        <v>0</v>
      </c>
      <c r="BL319" s="14" t="s">
        <v>274</v>
      </c>
      <c r="BM319" s="233" t="s">
        <v>649</v>
      </c>
    </row>
    <row r="320" s="2" customFormat="1">
      <c r="A320" s="35"/>
      <c r="B320" s="36"/>
      <c r="C320" s="37"/>
      <c r="D320" s="235" t="s">
        <v>275</v>
      </c>
      <c r="E320" s="37"/>
      <c r="F320" s="236" t="s">
        <v>1224</v>
      </c>
      <c r="G320" s="37"/>
      <c r="H320" s="37"/>
      <c r="I320" s="237"/>
      <c r="J320" s="37"/>
      <c r="K320" s="37"/>
      <c r="L320" s="41"/>
      <c r="M320" s="238"/>
      <c r="N320" s="239"/>
      <c r="O320" s="88"/>
      <c r="P320" s="88"/>
      <c r="Q320" s="88"/>
      <c r="R320" s="88"/>
      <c r="S320" s="88"/>
      <c r="T320" s="89"/>
      <c r="U320" s="35"/>
      <c r="V320" s="35"/>
      <c r="W320" s="35"/>
      <c r="X320" s="35"/>
      <c r="Y320" s="35"/>
      <c r="Z320" s="35"/>
      <c r="AA320" s="35"/>
      <c r="AB320" s="35"/>
      <c r="AC320" s="35"/>
      <c r="AD320" s="35"/>
      <c r="AE320" s="35"/>
      <c r="AT320" s="14" t="s">
        <v>275</v>
      </c>
      <c r="AU320" s="14" t="s">
        <v>81</v>
      </c>
    </row>
    <row r="321" s="2" customFormat="1" ht="111.75" customHeight="1">
      <c r="A321" s="35"/>
      <c r="B321" s="36"/>
      <c r="C321" s="222" t="s">
        <v>653</v>
      </c>
      <c r="D321" s="222" t="s">
        <v>269</v>
      </c>
      <c r="E321" s="223" t="s">
        <v>312</v>
      </c>
      <c r="F321" s="224" t="s">
        <v>313</v>
      </c>
      <c r="G321" s="225" t="s">
        <v>302</v>
      </c>
      <c r="H321" s="226">
        <v>1056</v>
      </c>
      <c r="I321" s="227"/>
      <c r="J321" s="228">
        <f>ROUND(I321*H321,2)</f>
        <v>0</v>
      </c>
      <c r="K321" s="224" t="s">
        <v>273</v>
      </c>
      <c r="L321" s="41"/>
      <c r="M321" s="229" t="s">
        <v>1</v>
      </c>
      <c r="N321" s="230" t="s">
        <v>38</v>
      </c>
      <c r="O321" s="88"/>
      <c r="P321" s="231">
        <f>O321*H321</f>
        <v>0</v>
      </c>
      <c r="Q321" s="231">
        <v>0</v>
      </c>
      <c r="R321" s="231">
        <f>Q321*H321</f>
        <v>0</v>
      </c>
      <c r="S321" s="231">
        <v>0</v>
      </c>
      <c r="T321" s="232">
        <f>S321*H321</f>
        <v>0</v>
      </c>
      <c r="U321" s="35"/>
      <c r="V321" s="35"/>
      <c r="W321" s="35"/>
      <c r="X321" s="35"/>
      <c r="Y321" s="35"/>
      <c r="Z321" s="35"/>
      <c r="AA321" s="35"/>
      <c r="AB321" s="35"/>
      <c r="AC321" s="35"/>
      <c r="AD321" s="35"/>
      <c r="AE321" s="35"/>
      <c r="AR321" s="233" t="s">
        <v>274</v>
      </c>
      <c r="AT321" s="233" t="s">
        <v>269</v>
      </c>
      <c r="AU321" s="233" t="s">
        <v>81</v>
      </c>
      <c r="AY321" s="14" t="s">
        <v>266</v>
      </c>
      <c r="BE321" s="234">
        <f>IF(N321="základní",J321,0)</f>
        <v>0</v>
      </c>
      <c r="BF321" s="234">
        <f>IF(N321="snížená",J321,0)</f>
        <v>0</v>
      </c>
      <c r="BG321" s="234">
        <f>IF(N321="zákl. přenesená",J321,0)</f>
        <v>0</v>
      </c>
      <c r="BH321" s="234">
        <f>IF(N321="sníž. přenesená",J321,0)</f>
        <v>0</v>
      </c>
      <c r="BI321" s="234">
        <f>IF(N321="nulová",J321,0)</f>
        <v>0</v>
      </c>
      <c r="BJ321" s="14" t="s">
        <v>81</v>
      </c>
      <c r="BK321" s="234">
        <f>ROUND(I321*H321,2)</f>
        <v>0</v>
      </c>
      <c r="BL321" s="14" t="s">
        <v>274</v>
      </c>
      <c r="BM321" s="233" t="s">
        <v>652</v>
      </c>
    </row>
    <row r="322" s="2" customFormat="1">
      <c r="A322" s="35"/>
      <c r="B322" s="36"/>
      <c r="C322" s="37"/>
      <c r="D322" s="235" t="s">
        <v>275</v>
      </c>
      <c r="E322" s="37"/>
      <c r="F322" s="236" t="s">
        <v>1225</v>
      </c>
      <c r="G322" s="37"/>
      <c r="H322" s="37"/>
      <c r="I322" s="237"/>
      <c r="J322" s="37"/>
      <c r="K322" s="37"/>
      <c r="L322" s="41"/>
      <c r="M322" s="238"/>
      <c r="N322" s="239"/>
      <c r="O322" s="88"/>
      <c r="P322" s="88"/>
      <c r="Q322" s="88"/>
      <c r="R322" s="88"/>
      <c r="S322" s="88"/>
      <c r="T322" s="89"/>
      <c r="U322" s="35"/>
      <c r="V322" s="35"/>
      <c r="W322" s="35"/>
      <c r="X322" s="35"/>
      <c r="Y322" s="35"/>
      <c r="Z322" s="35"/>
      <c r="AA322" s="35"/>
      <c r="AB322" s="35"/>
      <c r="AC322" s="35"/>
      <c r="AD322" s="35"/>
      <c r="AE322" s="35"/>
      <c r="AT322" s="14" t="s">
        <v>275</v>
      </c>
      <c r="AU322" s="14" t="s">
        <v>81</v>
      </c>
    </row>
    <row r="323" s="2" customFormat="1" ht="114.9" customHeight="1">
      <c r="A323" s="35"/>
      <c r="B323" s="36"/>
      <c r="C323" s="222" t="s">
        <v>461</v>
      </c>
      <c r="D323" s="222" t="s">
        <v>269</v>
      </c>
      <c r="E323" s="223" t="s">
        <v>472</v>
      </c>
      <c r="F323" s="224" t="s">
        <v>473</v>
      </c>
      <c r="G323" s="225" t="s">
        <v>474</v>
      </c>
      <c r="H323" s="226">
        <v>8</v>
      </c>
      <c r="I323" s="227"/>
      <c r="J323" s="228">
        <f>ROUND(I323*H323,2)</f>
        <v>0</v>
      </c>
      <c r="K323" s="224" t="s">
        <v>273</v>
      </c>
      <c r="L323" s="41"/>
      <c r="M323" s="229" t="s">
        <v>1</v>
      </c>
      <c r="N323" s="230" t="s">
        <v>38</v>
      </c>
      <c r="O323" s="88"/>
      <c r="P323" s="231">
        <f>O323*H323</f>
        <v>0</v>
      </c>
      <c r="Q323" s="231">
        <v>0</v>
      </c>
      <c r="R323" s="231">
        <f>Q323*H323</f>
        <v>0</v>
      </c>
      <c r="S323" s="231">
        <v>0</v>
      </c>
      <c r="T323" s="232">
        <f>S323*H323</f>
        <v>0</v>
      </c>
      <c r="U323" s="35"/>
      <c r="V323" s="35"/>
      <c r="W323" s="35"/>
      <c r="X323" s="35"/>
      <c r="Y323" s="35"/>
      <c r="Z323" s="35"/>
      <c r="AA323" s="35"/>
      <c r="AB323" s="35"/>
      <c r="AC323" s="35"/>
      <c r="AD323" s="35"/>
      <c r="AE323" s="35"/>
      <c r="AR323" s="233" t="s">
        <v>274</v>
      </c>
      <c r="AT323" s="233" t="s">
        <v>269</v>
      </c>
      <c r="AU323" s="233" t="s">
        <v>81</v>
      </c>
      <c r="AY323" s="14" t="s">
        <v>266</v>
      </c>
      <c r="BE323" s="234">
        <f>IF(N323="základní",J323,0)</f>
        <v>0</v>
      </c>
      <c r="BF323" s="234">
        <f>IF(N323="snížená",J323,0)</f>
        <v>0</v>
      </c>
      <c r="BG323" s="234">
        <f>IF(N323="zákl. přenesená",J323,0)</f>
        <v>0</v>
      </c>
      <c r="BH323" s="234">
        <f>IF(N323="sníž. přenesená",J323,0)</f>
        <v>0</v>
      </c>
      <c r="BI323" s="234">
        <f>IF(N323="nulová",J323,0)</f>
        <v>0</v>
      </c>
      <c r="BJ323" s="14" t="s">
        <v>81</v>
      </c>
      <c r="BK323" s="234">
        <f>ROUND(I323*H323,2)</f>
        <v>0</v>
      </c>
      <c r="BL323" s="14" t="s">
        <v>274</v>
      </c>
      <c r="BM323" s="233" t="s">
        <v>656</v>
      </c>
    </row>
    <row r="324" s="2" customFormat="1">
      <c r="A324" s="35"/>
      <c r="B324" s="36"/>
      <c r="C324" s="37"/>
      <c r="D324" s="235" t="s">
        <v>275</v>
      </c>
      <c r="E324" s="37"/>
      <c r="F324" s="236" t="s">
        <v>1226</v>
      </c>
      <c r="G324" s="37"/>
      <c r="H324" s="37"/>
      <c r="I324" s="237"/>
      <c r="J324" s="37"/>
      <c r="K324" s="37"/>
      <c r="L324" s="41"/>
      <c r="M324" s="238"/>
      <c r="N324" s="239"/>
      <c r="O324" s="88"/>
      <c r="P324" s="88"/>
      <c r="Q324" s="88"/>
      <c r="R324" s="88"/>
      <c r="S324" s="88"/>
      <c r="T324" s="89"/>
      <c r="U324" s="35"/>
      <c r="V324" s="35"/>
      <c r="W324" s="35"/>
      <c r="X324" s="35"/>
      <c r="Y324" s="35"/>
      <c r="Z324" s="35"/>
      <c r="AA324" s="35"/>
      <c r="AB324" s="35"/>
      <c r="AC324" s="35"/>
      <c r="AD324" s="35"/>
      <c r="AE324" s="35"/>
      <c r="AT324" s="14" t="s">
        <v>275</v>
      </c>
      <c r="AU324" s="14" t="s">
        <v>81</v>
      </c>
    </row>
    <row r="325" s="2" customFormat="1" ht="90" customHeight="1">
      <c r="A325" s="35"/>
      <c r="B325" s="36"/>
      <c r="C325" s="222" t="s">
        <v>660</v>
      </c>
      <c r="D325" s="222" t="s">
        <v>269</v>
      </c>
      <c r="E325" s="223" t="s">
        <v>478</v>
      </c>
      <c r="F325" s="224" t="s">
        <v>479</v>
      </c>
      <c r="G325" s="225" t="s">
        <v>474</v>
      </c>
      <c r="H325" s="226">
        <v>4</v>
      </c>
      <c r="I325" s="227"/>
      <c r="J325" s="228">
        <f>ROUND(I325*H325,2)</f>
        <v>0</v>
      </c>
      <c r="K325" s="224" t="s">
        <v>273</v>
      </c>
      <c r="L325" s="41"/>
      <c r="M325" s="229" t="s">
        <v>1</v>
      </c>
      <c r="N325" s="230" t="s">
        <v>38</v>
      </c>
      <c r="O325" s="88"/>
      <c r="P325" s="231">
        <f>O325*H325</f>
        <v>0</v>
      </c>
      <c r="Q325" s="231">
        <v>0</v>
      </c>
      <c r="R325" s="231">
        <f>Q325*H325</f>
        <v>0</v>
      </c>
      <c r="S325" s="231">
        <v>0</v>
      </c>
      <c r="T325" s="232">
        <f>S325*H325</f>
        <v>0</v>
      </c>
      <c r="U325" s="35"/>
      <c r="V325" s="35"/>
      <c r="W325" s="35"/>
      <c r="X325" s="35"/>
      <c r="Y325" s="35"/>
      <c r="Z325" s="35"/>
      <c r="AA325" s="35"/>
      <c r="AB325" s="35"/>
      <c r="AC325" s="35"/>
      <c r="AD325" s="35"/>
      <c r="AE325" s="35"/>
      <c r="AR325" s="233" t="s">
        <v>274</v>
      </c>
      <c r="AT325" s="233" t="s">
        <v>269</v>
      </c>
      <c r="AU325" s="233" t="s">
        <v>81</v>
      </c>
      <c r="AY325" s="14" t="s">
        <v>266</v>
      </c>
      <c r="BE325" s="234">
        <f>IF(N325="základní",J325,0)</f>
        <v>0</v>
      </c>
      <c r="BF325" s="234">
        <f>IF(N325="snížená",J325,0)</f>
        <v>0</v>
      </c>
      <c r="BG325" s="234">
        <f>IF(N325="zákl. přenesená",J325,0)</f>
        <v>0</v>
      </c>
      <c r="BH325" s="234">
        <f>IF(N325="sníž. přenesená",J325,0)</f>
        <v>0</v>
      </c>
      <c r="BI325" s="234">
        <f>IF(N325="nulová",J325,0)</f>
        <v>0</v>
      </c>
      <c r="BJ325" s="14" t="s">
        <v>81</v>
      </c>
      <c r="BK325" s="234">
        <f>ROUND(I325*H325,2)</f>
        <v>0</v>
      </c>
      <c r="BL325" s="14" t="s">
        <v>274</v>
      </c>
      <c r="BM325" s="233" t="s">
        <v>659</v>
      </c>
    </row>
    <row r="326" s="2" customFormat="1">
      <c r="A326" s="35"/>
      <c r="B326" s="36"/>
      <c r="C326" s="37"/>
      <c r="D326" s="235" t="s">
        <v>275</v>
      </c>
      <c r="E326" s="37"/>
      <c r="F326" s="236" t="s">
        <v>1003</v>
      </c>
      <c r="G326" s="37"/>
      <c r="H326" s="37"/>
      <c r="I326" s="237"/>
      <c r="J326" s="37"/>
      <c r="K326" s="37"/>
      <c r="L326" s="41"/>
      <c r="M326" s="238"/>
      <c r="N326" s="239"/>
      <c r="O326" s="88"/>
      <c r="P326" s="88"/>
      <c r="Q326" s="88"/>
      <c r="R326" s="88"/>
      <c r="S326" s="88"/>
      <c r="T326" s="89"/>
      <c r="U326" s="35"/>
      <c r="V326" s="35"/>
      <c r="W326" s="35"/>
      <c r="X326" s="35"/>
      <c r="Y326" s="35"/>
      <c r="Z326" s="35"/>
      <c r="AA326" s="35"/>
      <c r="AB326" s="35"/>
      <c r="AC326" s="35"/>
      <c r="AD326" s="35"/>
      <c r="AE326" s="35"/>
      <c r="AT326" s="14" t="s">
        <v>275</v>
      </c>
      <c r="AU326" s="14" t="s">
        <v>81</v>
      </c>
    </row>
    <row r="327" s="2" customFormat="1" ht="90" customHeight="1">
      <c r="A327" s="35"/>
      <c r="B327" s="36"/>
      <c r="C327" s="222" t="s">
        <v>465</v>
      </c>
      <c r="D327" s="222" t="s">
        <v>269</v>
      </c>
      <c r="E327" s="223" t="s">
        <v>482</v>
      </c>
      <c r="F327" s="224" t="s">
        <v>483</v>
      </c>
      <c r="G327" s="225" t="s">
        <v>279</v>
      </c>
      <c r="H327" s="226">
        <v>520</v>
      </c>
      <c r="I327" s="227"/>
      <c r="J327" s="228">
        <f>ROUND(I327*H327,2)</f>
        <v>0</v>
      </c>
      <c r="K327" s="224" t="s">
        <v>273</v>
      </c>
      <c r="L327" s="41"/>
      <c r="M327" s="229" t="s">
        <v>1</v>
      </c>
      <c r="N327" s="230" t="s">
        <v>38</v>
      </c>
      <c r="O327" s="88"/>
      <c r="P327" s="231">
        <f>O327*H327</f>
        <v>0</v>
      </c>
      <c r="Q327" s="231">
        <v>0</v>
      </c>
      <c r="R327" s="231">
        <f>Q327*H327</f>
        <v>0</v>
      </c>
      <c r="S327" s="231">
        <v>0</v>
      </c>
      <c r="T327" s="232">
        <f>S327*H327</f>
        <v>0</v>
      </c>
      <c r="U327" s="35"/>
      <c r="V327" s="35"/>
      <c r="W327" s="35"/>
      <c r="X327" s="35"/>
      <c r="Y327" s="35"/>
      <c r="Z327" s="35"/>
      <c r="AA327" s="35"/>
      <c r="AB327" s="35"/>
      <c r="AC327" s="35"/>
      <c r="AD327" s="35"/>
      <c r="AE327" s="35"/>
      <c r="AR327" s="233" t="s">
        <v>274</v>
      </c>
      <c r="AT327" s="233" t="s">
        <v>269</v>
      </c>
      <c r="AU327" s="233" t="s">
        <v>81</v>
      </c>
      <c r="AY327" s="14" t="s">
        <v>266</v>
      </c>
      <c r="BE327" s="234">
        <f>IF(N327="základní",J327,0)</f>
        <v>0</v>
      </c>
      <c r="BF327" s="234">
        <f>IF(N327="snížená",J327,0)</f>
        <v>0</v>
      </c>
      <c r="BG327" s="234">
        <f>IF(N327="zákl. přenesená",J327,0)</f>
        <v>0</v>
      </c>
      <c r="BH327" s="234">
        <f>IF(N327="sníž. přenesená",J327,0)</f>
        <v>0</v>
      </c>
      <c r="BI327" s="234">
        <f>IF(N327="nulová",J327,0)</f>
        <v>0</v>
      </c>
      <c r="BJ327" s="14" t="s">
        <v>81</v>
      </c>
      <c r="BK327" s="234">
        <f>ROUND(I327*H327,2)</f>
        <v>0</v>
      </c>
      <c r="BL327" s="14" t="s">
        <v>274</v>
      </c>
      <c r="BM327" s="233" t="s">
        <v>663</v>
      </c>
    </row>
    <row r="328" s="2" customFormat="1">
      <c r="A328" s="35"/>
      <c r="B328" s="36"/>
      <c r="C328" s="37"/>
      <c r="D328" s="235" t="s">
        <v>275</v>
      </c>
      <c r="E328" s="37"/>
      <c r="F328" s="236" t="s">
        <v>1004</v>
      </c>
      <c r="G328" s="37"/>
      <c r="H328" s="37"/>
      <c r="I328" s="237"/>
      <c r="J328" s="37"/>
      <c r="K328" s="37"/>
      <c r="L328" s="41"/>
      <c r="M328" s="238"/>
      <c r="N328" s="239"/>
      <c r="O328" s="88"/>
      <c r="P328" s="88"/>
      <c r="Q328" s="88"/>
      <c r="R328" s="88"/>
      <c r="S328" s="88"/>
      <c r="T328" s="89"/>
      <c r="U328" s="35"/>
      <c r="V328" s="35"/>
      <c r="W328" s="35"/>
      <c r="X328" s="35"/>
      <c r="Y328" s="35"/>
      <c r="Z328" s="35"/>
      <c r="AA328" s="35"/>
      <c r="AB328" s="35"/>
      <c r="AC328" s="35"/>
      <c r="AD328" s="35"/>
      <c r="AE328" s="35"/>
      <c r="AT328" s="14" t="s">
        <v>275</v>
      </c>
      <c r="AU328" s="14" t="s">
        <v>81</v>
      </c>
    </row>
    <row r="329" s="2" customFormat="1" ht="90" customHeight="1">
      <c r="A329" s="35"/>
      <c r="B329" s="36"/>
      <c r="C329" s="222" t="s">
        <v>667</v>
      </c>
      <c r="D329" s="222" t="s">
        <v>269</v>
      </c>
      <c r="E329" s="223" t="s">
        <v>487</v>
      </c>
      <c r="F329" s="224" t="s">
        <v>488</v>
      </c>
      <c r="G329" s="225" t="s">
        <v>279</v>
      </c>
      <c r="H329" s="226">
        <v>520</v>
      </c>
      <c r="I329" s="227"/>
      <c r="J329" s="228">
        <f>ROUND(I329*H329,2)</f>
        <v>0</v>
      </c>
      <c r="K329" s="224" t="s">
        <v>273</v>
      </c>
      <c r="L329" s="41"/>
      <c r="M329" s="229" t="s">
        <v>1</v>
      </c>
      <c r="N329" s="230" t="s">
        <v>38</v>
      </c>
      <c r="O329" s="88"/>
      <c r="P329" s="231">
        <f>O329*H329</f>
        <v>0</v>
      </c>
      <c r="Q329" s="231">
        <v>0</v>
      </c>
      <c r="R329" s="231">
        <f>Q329*H329</f>
        <v>0</v>
      </c>
      <c r="S329" s="231">
        <v>0</v>
      </c>
      <c r="T329" s="232">
        <f>S329*H329</f>
        <v>0</v>
      </c>
      <c r="U329" s="35"/>
      <c r="V329" s="35"/>
      <c r="W329" s="35"/>
      <c r="X329" s="35"/>
      <c r="Y329" s="35"/>
      <c r="Z329" s="35"/>
      <c r="AA329" s="35"/>
      <c r="AB329" s="35"/>
      <c r="AC329" s="35"/>
      <c r="AD329" s="35"/>
      <c r="AE329" s="35"/>
      <c r="AR329" s="233" t="s">
        <v>274</v>
      </c>
      <c r="AT329" s="233" t="s">
        <v>269</v>
      </c>
      <c r="AU329" s="233" t="s">
        <v>81</v>
      </c>
      <c r="AY329" s="14" t="s">
        <v>266</v>
      </c>
      <c r="BE329" s="234">
        <f>IF(N329="základní",J329,0)</f>
        <v>0</v>
      </c>
      <c r="BF329" s="234">
        <f>IF(N329="snížená",J329,0)</f>
        <v>0</v>
      </c>
      <c r="BG329" s="234">
        <f>IF(N329="zákl. přenesená",J329,0)</f>
        <v>0</v>
      </c>
      <c r="BH329" s="234">
        <f>IF(N329="sníž. přenesená",J329,0)</f>
        <v>0</v>
      </c>
      <c r="BI329" s="234">
        <f>IF(N329="nulová",J329,0)</f>
        <v>0</v>
      </c>
      <c r="BJ329" s="14" t="s">
        <v>81</v>
      </c>
      <c r="BK329" s="234">
        <f>ROUND(I329*H329,2)</f>
        <v>0</v>
      </c>
      <c r="BL329" s="14" t="s">
        <v>274</v>
      </c>
      <c r="BM329" s="233" t="s">
        <v>666</v>
      </c>
    </row>
    <row r="330" s="2" customFormat="1">
      <c r="A330" s="35"/>
      <c r="B330" s="36"/>
      <c r="C330" s="37"/>
      <c r="D330" s="235" t="s">
        <v>275</v>
      </c>
      <c r="E330" s="37"/>
      <c r="F330" s="236" t="s">
        <v>1004</v>
      </c>
      <c r="G330" s="37"/>
      <c r="H330" s="37"/>
      <c r="I330" s="237"/>
      <c r="J330" s="37"/>
      <c r="K330" s="37"/>
      <c r="L330" s="41"/>
      <c r="M330" s="238"/>
      <c r="N330" s="239"/>
      <c r="O330" s="88"/>
      <c r="P330" s="88"/>
      <c r="Q330" s="88"/>
      <c r="R330" s="88"/>
      <c r="S330" s="88"/>
      <c r="T330" s="89"/>
      <c r="U330" s="35"/>
      <c r="V330" s="35"/>
      <c r="W330" s="35"/>
      <c r="X330" s="35"/>
      <c r="Y330" s="35"/>
      <c r="Z330" s="35"/>
      <c r="AA330" s="35"/>
      <c r="AB330" s="35"/>
      <c r="AC330" s="35"/>
      <c r="AD330" s="35"/>
      <c r="AE330" s="35"/>
      <c r="AT330" s="14" t="s">
        <v>275</v>
      </c>
      <c r="AU330" s="14" t="s">
        <v>81</v>
      </c>
    </row>
    <row r="331" s="2" customFormat="1" ht="90" customHeight="1">
      <c r="A331" s="35"/>
      <c r="B331" s="36"/>
      <c r="C331" s="222" t="s">
        <v>470</v>
      </c>
      <c r="D331" s="222" t="s">
        <v>269</v>
      </c>
      <c r="E331" s="223" t="s">
        <v>1227</v>
      </c>
      <c r="F331" s="224" t="s">
        <v>1228</v>
      </c>
      <c r="G331" s="225" t="s">
        <v>279</v>
      </c>
      <c r="H331" s="226">
        <v>18</v>
      </c>
      <c r="I331" s="227"/>
      <c r="J331" s="228">
        <f>ROUND(I331*H331,2)</f>
        <v>0</v>
      </c>
      <c r="K331" s="224" t="s">
        <v>273</v>
      </c>
      <c r="L331" s="41"/>
      <c r="M331" s="229" t="s">
        <v>1</v>
      </c>
      <c r="N331" s="230" t="s">
        <v>38</v>
      </c>
      <c r="O331" s="88"/>
      <c r="P331" s="231">
        <f>O331*H331</f>
        <v>0</v>
      </c>
      <c r="Q331" s="231">
        <v>0</v>
      </c>
      <c r="R331" s="231">
        <f>Q331*H331</f>
        <v>0</v>
      </c>
      <c r="S331" s="231">
        <v>0</v>
      </c>
      <c r="T331" s="232">
        <f>S331*H331</f>
        <v>0</v>
      </c>
      <c r="U331" s="35"/>
      <c r="V331" s="35"/>
      <c r="W331" s="35"/>
      <c r="X331" s="35"/>
      <c r="Y331" s="35"/>
      <c r="Z331" s="35"/>
      <c r="AA331" s="35"/>
      <c r="AB331" s="35"/>
      <c r="AC331" s="35"/>
      <c r="AD331" s="35"/>
      <c r="AE331" s="35"/>
      <c r="AR331" s="233" t="s">
        <v>274</v>
      </c>
      <c r="AT331" s="233" t="s">
        <v>269</v>
      </c>
      <c r="AU331" s="233" t="s">
        <v>81</v>
      </c>
      <c r="AY331" s="14" t="s">
        <v>266</v>
      </c>
      <c r="BE331" s="234">
        <f>IF(N331="základní",J331,0)</f>
        <v>0</v>
      </c>
      <c r="BF331" s="234">
        <f>IF(N331="snížená",J331,0)</f>
        <v>0</v>
      </c>
      <c r="BG331" s="234">
        <f>IF(N331="zákl. přenesená",J331,0)</f>
        <v>0</v>
      </c>
      <c r="BH331" s="234">
        <f>IF(N331="sníž. přenesená",J331,0)</f>
        <v>0</v>
      </c>
      <c r="BI331" s="234">
        <f>IF(N331="nulová",J331,0)</f>
        <v>0</v>
      </c>
      <c r="BJ331" s="14" t="s">
        <v>81</v>
      </c>
      <c r="BK331" s="234">
        <f>ROUND(I331*H331,2)</f>
        <v>0</v>
      </c>
      <c r="BL331" s="14" t="s">
        <v>274</v>
      </c>
      <c r="BM331" s="233" t="s">
        <v>670</v>
      </c>
    </row>
    <row r="332" s="2" customFormat="1">
      <c r="A332" s="35"/>
      <c r="B332" s="36"/>
      <c r="C332" s="37"/>
      <c r="D332" s="235" t="s">
        <v>275</v>
      </c>
      <c r="E332" s="37"/>
      <c r="F332" s="236" t="s">
        <v>1229</v>
      </c>
      <c r="G332" s="37"/>
      <c r="H332" s="37"/>
      <c r="I332" s="237"/>
      <c r="J332" s="37"/>
      <c r="K332" s="37"/>
      <c r="L332" s="41"/>
      <c r="M332" s="238"/>
      <c r="N332" s="239"/>
      <c r="O332" s="88"/>
      <c r="P332" s="88"/>
      <c r="Q332" s="88"/>
      <c r="R332" s="88"/>
      <c r="S332" s="88"/>
      <c r="T332" s="89"/>
      <c r="U332" s="35"/>
      <c r="V332" s="35"/>
      <c r="W332" s="35"/>
      <c r="X332" s="35"/>
      <c r="Y332" s="35"/>
      <c r="Z332" s="35"/>
      <c r="AA332" s="35"/>
      <c r="AB332" s="35"/>
      <c r="AC332" s="35"/>
      <c r="AD332" s="35"/>
      <c r="AE332" s="35"/>
      <c r="AT332" s="14" t="s">
        <v>275</v>
      </c>
      <c r="AU332" s="14" t="s">
        <v>81</v>
      </c>
    </row>
    <row r="333" s="2" customFormat="1" ht="16.5" customHeight="1">
      <c r="A333" s="35"/>
      <c r="B333" s="36"/>
      <c r="C333" s="240" t="s">
        <v>674</v>
      </c>
      <c r="D333" s="240" t="s">
        <v>329</v>
      </c>
      <c r="E333" s="241" t="s">
        <v>1230</v>
      </c>
      <c r="F333" s="242" t="s">
        <v>1231</v>
      </c>
      <c r="G333" s="243" t="s">
        <v>272</v>
      </c>
      <c r="H333" s="244">
        <v>12</v>
      </c>
      <c r="I333" s="245"/>
      <c r="J333" s="246">
        <f>ROUND(I333*H333,2)</f>
        <v>0</v>
      </c>
      <c r="K333" s="242" t="s">
        <v>273</v>
      </c>
      <c r="L333" s="247"/>
      <c r="M333" s="248" t="s">
        <v>1</v>
      </c>
      <c r="N333" s="249" t="s">
        <v>38</v>
      </c>
      <c r="O333" s="88"/>
      <c r="P333" s="231">
        <f>O333*H333</f>
        <v>0</v>
      </c>
      <c r="Q333" s="231">
        <v>0</v>
      </c>
      <c r="R333" s="231">
        <f>Q333*H333</f>
        <v>0</v>
      </c>
      <c r="S333" s="231">
        <v>0</v>
      </c>
      <c r="T333" s="232">
        <f>S333*H333</f>
        <v>0</v>
      </c>
      <c r="U333" s="35"/>
      <c r="V333" s="35"/>
      <c r="W333" s="35"/>
      <c r="X333" s="35"/>
      <c r="Y333" s="35"/>
      <c r="Z333" s="35"/>
      <c r="AA333" s="35"/>
      <c r="AB333" s="35"/>
      <c r="AC333" s="35"/>
      <c r="AD333" s="35"/>
      <c r="AE333" s="35"/>
      <c r="AR333" s="233" t="s">
        <v>286</v>
      </c>
      <c r="AT333" s="233" t="s">
        <v>329</v>
      </c>
      <c r="AU333" s="233" t="s">
        <v>81</v>
      </c>
      <c r="AY333" s="14" t="s">
        <v>266</v>
      </c>
      <c r="BE333" s="234">
        <f>IF(N333="základní",J333,0)</f>
        <v>0</v>
      </c>
      <c r="BF333" s="234">
        <f>IF(N333="snížená",J333,0)</f>
        <v>0</v>
      </c>
      <c r="BG333" s="234">
        <f>IF(N333="zákl. přenesená",J333,0)</f>
        <v>0</v>
      </c>
      <c r="BH333" s="234">
        <f>IF(N333="sníž. přenesená",J333,0)</f>
        <v>0</v>
      </c>
      <c r="BI333" s="234">
        <f>IF(N333="nulová",J333,0)</f>
        <v>0</v>
      </c>
      <c r="BJ333" s="14" t="s">
        <v>81</v>
      </c>
      <c r="BK333" s="234">
        <f>ROUND(I333*H333,2)</f>
        <v>0</v>
      </c>
      <c r="BL333" s="14" t="s">
        <v>274</v>
      </c>
      <c r="BM333" s="233" t="s">
        <v>673</v>
      </c>
    </row>
    <row r="334" s="2" customFormat="1">
      <c r="A334" s="35"/>
      <c r="B334" s="36"/>
      <c r="C334" s="37"/>
      <c r="D334" s="235" t="s">
        <v>275</v>
      </c>
      <c r="E334" s="37"/>
      <c r="F334" s="236" t="s">
        <v>1232</v>
      </c>
      <c r="G334" s="37"/>
      <c r="H334" s="37"/>
      <c r="I334" s="237"/>
      <c r="J334" s="37"/>
      <c r="K334" s="37"/>
      <c r="L334" s="41"/>
      <c r="M334" s="238"/>
      <c r="N334" s="239"/>
      <c r="O334" s="88"/>
      <c r="P334" s="88"/>
      <c r="Q334" s="88"/>
      <c r="R334" s="88"/>
      <c r="S334" s="88"/>
      <c r="T334" s="89"/>
      <c r="U334" s="35"/>
      <c r="V334" s="35"/>
      <c r="W334" s="35"/>
      <c r="X334" s="35"/>
      <c r="Y334" s="35"/>
      <c r="Z334" s="35"/>
      <c r="AA334" s="35"/>
      <c r="AB334" s="35"/>
      <c r="AC334" s="35"/>
      <c r="AD334" s="35"/>
      <c r="AE334" s="35"/>
      <c r="AT334" s="14" t="s">
        <v>275</v>
      </c>
      <c r="AU334" s="14" t="s">
        <v>81</v>
      </c>
    </row>
    <row r="335" s="2" customFormat="1" ht="114.9" customHeight="1">
      <c r="A335" s="35"/>
      <c r="B335" s="36"/>
      <c r="C335" s="222" t="s">
        <v>475</v>
      </c>
      <c r="D335" s="222" t="s">
        <v>269</v>
      </c>
      <c r="E335" s="223" t="s">
        <v>380</v>
      </c>
      <c r="F335" s="224" t="s">
        <v>381</v>
      </c>
      <c r="G335" s="225" t="s">
        <v>302</v>
      </c>
      <c r="H335" s="226">
        <v>10.560000000000001</v>
      </c>
      <c r="I335" s="227"/>
      <c r="J335" s="228">
        <f>ROUND(I335*H335,2)</f>
        <v>0</v>
      </c>
      <c r="K335" s="224" t="s">
        <v>273</v>
      </c>
      <c r="L335" s="41"/>
      <c r="M335" s="229" t="s">
        <v>1</v>
      </c>
      <c r="N335" s="230" t="s">
        <v>38</v>
      </c>
      <c r="O335" s="88"/>
      <c r="P335" s="231">
        <f>O335*H335</f>
        <v>0</v>
      </c>
      <c r="Q335" s="231">
        <v>0</v>
      </c>
      <c r="R335" s="231">
        <f>Q335*H335</f>
        <v>0</v>
      </c>
      <c r="S335" s="231">
        <v>0</v>
      </c>
      <c r="T335" s="232">
        <f>S335*H335</f>
        <v>0</v>
      </c>
      <c r="U335" s="35"/>
      <c r="V335" s="35"/>
      <c r="W335" s="35"/>
      <c r="X335" s="35"/>
      <c r="Y335" s="35"/>
      <c r="Z335" s="35"/>
      <c r="AA335" s="35"/>
      <c r="AB335" s="35"/>
      <c r="AC335" s="35"/>
      <c r="AD335" s="35"/>
      <c r="AE335" s="35"/>
      <c r="AR335" s="233" t="s">
        <v>274</v>
      </c>
      <c r="AT335" s="233" t="s">
        <v>269</v>
      </c>
      <c r="AU335" s="233" t="s">
        <v>81</v>
      </c>
      <c r="AY335" s="14" t="s">
        <v>266</v>
      </c>
      <c r="BE335" s="234">
        <f>IF(N335="základní",J335,0)</f>
        <v>0</v>
      </c>
      <c r="BF335" s="234">
        <f>IF(N335="snížená",J335,0)</f>
        <v>0</v>
      </c>
      <c r="BG335" s="234">
        <f>IF(N335="zákl. přenesená",J335,0)</f>
        <v>0</v>
      </c>
      <c r="BH335" s="234">
        <f>IF(N335="sníž. přenesená",J335,0)</f>
        <v>0</v>
      </c>
      <c r="BI335" s="234">
        <f>IF(N335="nulová",J335,0)</f>
        <v>0</v>
      </c>
      <c r="BJ335" s="14" t="s">
        <v>81</v>
      </c>
      <c r="BK335" s="234">
        <f>ROUND(I335*H335,2)</f>
        <v>0</v>
      </c>
      <c r="BL335" s="14" t="s">
        <v>274</v>
      </c>
      <c r="BM335" s="233" t="s">
        <v>677</v>
      </c>
    </row>
    <row r="336" s="2" customFormat="1">
      <c r="A336" s="35"/>
      <c r="B336" s="36"/>
      <c r="C336" s="37"/>
      <c r="D336" s="235" t="s">
        <v>275</v>
      </c>
      <c r="E336" s="37"/>
      <c r="F336" s="236" t="s">
        <v>1233</v>
      </c>
      <c r="G336" s="37"/>
      <c r="H336" s="37"/>
      <c r="I336" s="237"/>
      <c r="J336" s="37"/>
      <c r="K336" s="37"/>
      <c r="L336" s="41"/>
      <c r="M336" s="238"/>
      <c r="N336" s="239"/>
      <c r="O336" s="88"/>
      <c r="P336" s="88"/>
      <c r="Q336" s="88"/>
      <c r="R336" s="88"/>
      <c r="S336" s="88"/>
      <c r="T336" s="89"/>
      <c r="U336" s="35"/>
      <c r="V336" s="35"/>
      <c r="W336" s="35"/>
      <c r="X336" s="35"/>
      <c r="Y336" s="35"/>
      <c r="Z336" s="35"/>
      <c r="AA336" s="35"/>
      <c r="AB336" s="35"/>
      <c r="AC336" s="35"/>
      <c r="AD336" s="35"/>
      <c r="AE336" s="35"/>
      <c r="AT336" s="14" t="s">
        <v>275</v>
      </c>
      <c r="AU336" s="14" t="s">
        <v>81</v>
      </c>
    </row>
    <row r="337" s="2" customFormat="1" ht="123" customHeight="1">
      <c r="A337" s="35"/>
      <c r="B337" s="36"/>
      <c r="C337" s="222" t="s">
        <v>681</v>
      </c>
      <c r="D337" s="222" t="s">
        <v>269</v>
      </c>
      <c r="E337" s="223" t="s">
        <v>1011</v>
      </c>
      <c r="F337" s="224" t="s">
        <v>1012</v>
      </c>
      <c r="G337" s="225" t="s">
        <v>302</v>
      </c>
      <c r="H337" s="226">
        <v>31.68</v>
      </c>
      <c r="I337" s="227"/>
      <c r="J337" s="228">
        <f>ROUND(I337*H337,2)</f>
        <v>0</v>
      </c>
      <c r="K337" s="224" t="s">
        <v>273</v>
      </c>
      <c r="L337" s="41"/>
      <c r="M337" s="229" t="s">
        <v>1</v>
      </c>
      <c r="N337" s="230" t="s">
        <v>38</v>
      </c>
      <c r="O337" s="88"/>
      <c r="P337" s="231">
        <f>O337*H337</f>
        <v>0</v>
      </c>
      <c r="Q337" s="231">
        <v>0</v>
      </c>
      <c r="R337" s="231">
        <f>Q337*H337</f>
        <v>0</v>
      </c>
      <c r="S337" s="231">
        <v>0</v>
      </c>
      <c r="T337" s="232">
        <f>S337*H337</f>
        <v>0</v>
      </c>
      <c r="U337" s="35"/>
      <c r="V337" s="35"/>
      <c r="W337" s="35"/>
      <c r="X337" s="35"/>
      <c r="Y337" s="35"/>
      <c r="Z337" s="35"/>
      <c r="AA337" s="35"/>
      <c r="AB337" s="35"/>
      <c r="AC337" s="35"/>
      <c r="AD337" s="35"/>
      <c r="AE337" s="35"/>
      <c r="AR337" s="233" t="s">
        <v>274</v>
      </c>
      <c r="AT337" s="233" t="s">
        <v>269</v>
      </c>
      <c r="AU337" s="233" t="s">
        <v>81</v>
      </c>
      <c r="AY337" s="14" t="s">
        <v>266</v>
      </c>
      <c r="BE337" s="234">
        <f>IF(N337="základní",J337,0)</f>
        <v>0</v>
      </c>
      <c r="BF337" s="234">
        <f>IF(N337="snížená",J337,0)</f>
        <v>0</v>
      </c>
      <c r="BG337" s="234">
        <f>IF(N337="zákl. přenesená",J337,0)</f>
        <v>0</v>
      </c>
      <c r="BH337" s="234">
        <f>IF(N337="sníž. přenesená",J337,0)</f>
        <v>0</v>
      </c>
      <c r="BI337" s="234">
        <f>IF(N337="nulová",J337,0)</f>
        <v>0</v>
      </c>
      <c r="BJ337" s="14" t="s">
        <v>81</v>
      </c>
      <c r="BK337" s="234">
        <f>ROUND(I337*H337,2)</f>
        <v>0</v>
      </c>
      <c r="BL337" s="14" t="s">
        <v>274</v>
      </c>
      <c r="BM337" s="233" t="s">
        <v>680</v>
      </c>
    </row>
    <row r="338" s="2" customFormat="1">
      <c r="A338" s="35"/>
      <c r="B338" s="36"/>
      <c r="C338" s="37"/>
      <c r="D338" s="235" t="s">
        <v>275</v>
      </c>
      <c r="E338" s="37"/>
      <c r="F338" s="236" t="s">
        <v>1234</v>
      </c>
      <c r="G338" s="37"/>
      <c r="H338" s="37"/>
      <c r="I338" s="237"/>
      <c r="J338" s="37"/>
      <c r="K338" s="37"/>
      <c r="L338" s="41"/>
      <c r="M338" s="238"/>
      <c r="N338" s="239"/>
      <c r="O338" s="88"/>
      <c r="P338" s="88"/>
      <c r="Q338" s="88"/>
      <c r="R338" s="88"/>
      <c r="S338" s="88"/>
      <c r="T338" s="89"/>
      <c r="U338" s="35"/>
      <c r="V338" s="35"/>
      <c r="W338" s="35"/>
      <c r="X338" s="35"/>
      <c r="Y338" s="35"/>
      <c r="Z338" s="35"/>
      <c r="AA338" s="35"/>
      <c r="AB338" s="35"/>
      <c r="AC338" s="35"/>
      <c r="AD338" s="35"/>
      <c r="AE338" s="35"/>
      <c r="AT338" s="14" t="s">
        <v>275</v>
      </c>
      <c r="AU338" s="14" t="s">
        <v>81</v>
      </c>
    </row>
    <row r="339" s="2" customFormat="1" ht="66.75" customHeight="1">
      <c r="A339" s="35"/>
      <c r="B339" s="36"/>
      <c r="C339" s="222" t="s">
        <v>480</v>
      </c>
      <c r="D339" s="222" t="s">
        <v>269</v>
      </c>
      <c r="E339" s="223" t="s">
        <v>1005</v>
      </c>
      <c r="F339" s="224" t="s">
        <v>1006</v>
      </c>
      <c r="G339" s="225" t="s">
        <v>279</v>
      </c>
      <c r="H339" s="226">
        <v>33.600000000000001</v>
      </c>
      <c r="I339" s="227"/>
      <c r="J339" s="228">
        <f>ROUND(I339*H339,2)</f>
        <v>0</v>
      </c>
      <c r="K339" s="224" t="s">
        <v>273</v>
      </c>
      <c r="L339" s="41"/>
      <c r="M339" s="229" t="s">
        <v>1</v>
      </c>
      <c r="N339" s="230" t="s">
        <v>38</v>
      </c>
      <c r="O339" s="88"/>
      <c r="P339" s="231">
        <f>O339*H339</f>
        <v>0</v>
      </c>
      <c r="Q339" s="231">
        <v>0</v>
      </c>
      <c r="R339" s="231">
        <f>Q339*H339</f>
        <v>0</v>
      </c>
      <c r="S339" s="231">
        <v>0</v>
      </c>
      <c r="T339" s="232">
        <f>S339*H339</f>
        <v>0</v>
      </c>
      <c r="U339" s="35"/>
      <c r="V339" s="35"/>
      <c r="W339" s="35"/>
      <c r="X339" s="35"/>
      <c r="Y339" s="35"/>
      <c r="Z339" s="35"/>
      <c r="AA339" s="35"/>
      <c r="AB339" s="35"/>
      <c r="AC339" s="35"/>
      <c r="AD339" s="35"/>
      <c r="AE339" s="35"/>
      <c r="AR339" s="233" t="s">
        <v>274</v>
      </c>
      <c r="AT339" s="233" t="s">
        <v>269</v>
      </c>
      <c r="AU339" s="233" t="s">
        <v>81</v>
      </c>
      <c r="AY339" s="14" t="s">
        <v>266</v>
      </c>
      <c r="BE339" s="234">
        <f>IF(N339="základní",J339,0)</f>
        <v>0</v>
      </c>
      <c r="BF339" s="234">
        <f>IF(N339="snížená",J339,0)</f>
        <v>0</v>
      </c>
      <c r="BG339" s="234">
        <f>IF(N339="zákl. přenesená",J339,0)</f>
        <v>0</v>
      </c>
      <c r="BH339" s="234">
        <f>IF(N339="sníž. přenesená",J339,0)</f>
        <v>0</v>
      </c>
      <c r="BI339" s="234">
        <f>IF(N339="nulová",J339,0)</f>
        <v>0</v>
      </c>
      <c r="BJ339" s="14" t="s">
        <v>81</v>
      </c>
      <c r="BK339" s="234">
        <f>ROUND(I339*H339,2)</f>
        <v>0</v>
      </c>
      <c r="BL339" s="14" t="s">
        <v>274</v>
      </c>
      <c r="BM339" s="233" t="s">
        <v>684</v>
      </c>
    </row>
    <row r="340" s="2" customFormat="1">
      <c r="A340" s="35"/>
      <c r="B340" s="36"/>
      <c r="C340" s="37"/>
      <c r="D340" s="235" t="s">
        <v>275</v>
      </c>
      <c r="E340" s="37"/>
      <c r="F340" s="236" t="s">
        <v>988</v>
      </c>
      <c r="G340" s="37"/>
      <c r="H340" s="37"/>
      <c r="I340" s="237"/>
      <c r="J340" s="37"/>
      <c r="K340" s="37"/>
      <c r="L340" s="41"/>
      <c r="M340" s="238"/>
      <c r="N340" s="239"/>
      <c r="O340" s="88"/>
      <c r="P340" s="88"/>
      <c r="Q340" s="88"/>
      <c r="R340" s="88"/>
      <c r="S340" s="88"/>
      <c r="T340" s="89"/>
      <c r="U340" s="35"/>
      <c r="V340" s="35"/>
      <c r="W340" s="35"/>
      <c r="X340" s="35"/>
      <c r="Y340" s="35"/>
      <c r="Z340" s="35"/>
      <c r="AA340" s="35"/>
      <c r="AB340" s="35"/>
      <c r="AC340" s="35"/>
      <c r="AD340" s="35"/>
      <c r="AE340" s="35"/>
      <c r="AT340" s="14" t="s">
        <v>275</v>
      </c>
      <c r="AU340" s="14" t="s">
        <v>81</v>
      </c>
    </row>
    <row r="341" s="2" customFormat="1" ht="24.15" customHeight="1">
      <c r="A341" s="35"/>
      <c r="B341" s="36"/>
      <c r="C341" s="240" t="s">
        <v>688</v>
      </c>
      <c r="D341" s="240" t="s">
        <v>329</v>
      </c>
      <c r="E341" s="241" t="s">
        <v>1235</v>
      </c>
      <c r="F341" s="242" t="s">
        <v>1008</v>
      </c>
      <c r="G341" s="243" t="s">
        <v>279</v>
      </c>
      <c r="H341" s="244">
        <v>16.800000000000001</v>
      </c>
      <c r="I341" s="245"/>
      <c r="J341" s="246">
        <f>ROUND(I341*H341,2)</f>
        <v>0</v>
      </c>
      <c r="K341" s="242" t="s">
        <v>273</v>
      </c>
      <c r="L341" s="247"/>
      <c r="M341" s="248" t="s">
        <v>1</v>
      </c>
      <c r="N341" s="249" t="s">
        <v>38</v>
      </c>
      <c r="O341" s="88"/>
      <c r="P341" s="231">
        <f>O341*H341</f>
        <v>0</v>
      </c>
      <c r="Q341" s="231">
        <v>0</v>
      </c>
      <c r="R341" s="231">
        <f>Q341*H341</f>
        <v>0</v>
      </c>
      <c r="S341" s="231">
        <v>0</v>
      </c>
      <c r="T341" s="232">
        <f>S341*H341</f>
        <v>0</v>
      </c>
      <c r="U341" s="35"/>
      <c r="V341" s="35"/>
      <c r="W341" s="35"/>
      <c r="X341" s="35"/>
      <c r="Y341" s="35"/>
      <c r="Z341" s="35"/>
      <c r="AA341" s="35"/>
      <c r="AB341" s="35"/>
      <c r="AC341" s="35"/>
      <c r="AD341" s="35"/>
      <c r="AE341" s="35"/>
      <c r="AR341" s="233" t="s">
        <v>286</v>
      </c>
      <c r="AT341" s="233" t="s">
        <v>329</v>
      </c>
      <c r="AU341" s="233" t="s">
        <v>81</v>
      </c>
      <c r="AY341" s="14" t="s">
        <v>266</v>
      </c>
      <c r="BE341" s="234">
        <f>IF(N341="základní",J341,0)</f>
        <v>0</v>
      </c>
      <c r="BF341" s="234">
        <f>IF(N341="snížená",J341,0)</f>
        <v>0</v>
      </c>
      <c r="BG341" s="234">
        <f>IF(N341="zákl. přenesená",J341,0)</f>
        <v>0</v>
      </c>
      <c r="BH341" s="234">
        <f>IF(N341="sníž. přenesená",J341,0)</f>
        <v>0</v>
      </c>
      <c r="BI341" s="234">
        <f>IF(N341="nulová",J341,0)</f>
        <v>0</v>
      </c>
      <c r="BJ341" s="14" t="s">
        <v>81</v>
      </c>
      <c r="BK341" s="234">
        <f>ROUND(I341*H341,2)</f>
        <v>0</v>
      </c>
      <c r="BL341" s="14" t="s">
        <v>274</v>
      </c>
      <c r="BM341" s="233" t="s">
        <v>687</v>
      </c>
    </row>
    <row r="342" s="2" customFormat="1">
      <c r="A342" s="35"/>
      <c r="B342" s="36"/>
      <c r="C342" s="37"/>
      <c r="D342" s="235" t="s">
        <v>275</v>
      </c>
      <c r="E342" s="37"/>
      <c r="F342" s="236" t="s">
        <v>1009</v>
      </c>
      <c r="G342" s="37"/>
      <c r="H342" s="37"/>
      <c r="I342" s="237"/>
      <c r="J342" s="37"/>
      <c r="K342" s="37"/>
      <c r="L342" s="41"/>
      <c r="M342" s="238"/>
      <c r="N342" s="239"/>
      <c r="O342" s="88"/>
      <c r="P342" s="88"/>
      <c r="Q342" s="88"/>
      <c r="R342" s="88"/>
      <c r="S342" s="88"/>
      <c r="T342" s="89"/>
      <c r="U342" s="35"/>
      <c r="V342" s="35"/>
      <c r="W342" s="35"/>
      <c r="X342" s="35"/>
      <c r="Y342" s="35"/>
      <c r="Z342" s="35"/>
      <c r="AA342" s="35"/>
      <c r="AB342" s="35"/>
      <c r="AC342" s="35"/>
      <c r="AD342" s="35"/>
      <c r="AE342" s="35"/>
      <c r="AT342" s="14" t="s">
        <v>275</v>
      </c>
      <c r="AU342" s="14" t="s">
        <v>81</v>
      </c>
    </row>
    <row r="343" s="2" customFormat="1" ht="114.9" customHeight="1">
      <c r="A343" s="35"/>
      <c r="B343" s="36"/>
      <c r="C343" s="222" t="s">
        <v>484</v>
      </c>
      <c r="D343" s="222" t="s">
        <v>269</v>
      </c>
      <c r="E343" s="223" t="s">
        <v>380</v>
      </c>
      <c r="F343" s="224" t="s">
        <v>381</v>
      </c>
      <c r="G343" s="225" t="s">
        <v>302</v>
      </c>
      <c r="H343" s="226">
        <v>15.119999999999999</v>
      </c>
      <c r="I343" s="227"/>
      <c r="J343" s="228">
        <f>ROUND(I343*H343,2)</f>
        <v>0</v>
      </c>
      <c r="K343" s="224" t="s">
        <v>273</v>
      </c>
      <c r="L343" s="41"/>
      <c r="M343" s="229" t="s">
        <v>1</v>
      </c>
      <c r="N343" s="230" t="s">
        <v>38</v>
      </c>
      <c r="O343" s="88"/>
      <c r="P343" s="231">
        <f>O343*H343</f>
        <v>0</v>
      </c>
      <c r="Q343" s="231">
        <v>0</v>
      </c>
      <c r="R343" s="231">
        <f>Q343*H343</f>
        <v>0</v>
      </c>
      <c r="S343" s="231">
        <v>0</v>
      </c>
      <c r="T343" s="232">
        <f>S343*H343</f>
        <v>0</v>
      </c>
      <c r="U343" s="35"/>
      <c r="V343" s="35"/>
      <c r="W343" s="35"/>
      <c r="X343" s="35"/>
      <c r="Y343" s="35"/>
      <c r="Z343" s="35"/>
      <c r="AA343" s="35"/>
      <c r="AB343" s="35"/>
      <c r="AC343" s="35"/>
      <c r="AD343" s="35"/>
      <c r="AE343" s="35"/>
      <c r="AR343" s="233" t="s">
        <v>274</v>
      </c>
      <c r="AT343" s="233" t="s">
        <v>269</v>
      </c>
      <c r="AU343" s="233" t="s">
        <v>81</v>
      </c>
      <c r="AY343" s="14" t="s">
        <v>266</v>
      </c>
      <c r="BE343" s="234">
        <f>IF(N343="základní",J343,0)</f>
        <v>0</v>
      </c>
      <c r="BF343" s="234">
        <f>IF(N343="snížená",J343,0)</f>
        <v>0</v>
      </c>
      <c r="BG343" s="234">
        <f>IF(N343="zákl. přenesená",J343,0)</f>
        <v>0</v>
      </c>
      <c r="BH343" s="234">
        <f>IF(N343="sníž. přenesená",J343,0)</f>
        <v>0</v>
      </c>
      <c r="BI343" s="234">
        <f>IF(N343="nulová",J343,0)</f>
        <v>0</v>
      </c>
      <c r="BJ343" s="14" t="s">
        <v>81</v>
      </c>
      <c r="BK343" s="234">
        <f>ROUND(I343*H343,2)</f>
        <v>0</v>
      </c>
      <c r="BL343" s="14" t="s">
        <v>274</v>
      </c>
      <c r="BM343" s="233" t="s">
        <v>691</v>
      </c>
    </row>
    <row r="344" s="2" customFormat="1">
      <c r="A344" s="35"/>
      <c r="B344" s="36"/>
      <c r="C344" s="37"/>
      <c r="D344" s="235" t="s">
        <v>275</v>
      </c>
      <c r="E344" s="37"/>
      <c r="F344" s="236" t="s">
        <v>1010</v>
      </c>
      <c r="G344" s="37"/>
      <c r="H344" s="37"/>
      <c r="I344" s="237"/>
      <c r="J344" s="37"/>
      <c r="K344" s="37"/>
      <c r="L344" s="41"/>
      <c r="M344" s="238"/>
      <c r="N344" s="239"/>
      <c r="O344" s="88"/>
      <c r="P344" s="88"/>
      <c r="Q344" s="88"/>
      <c r="R344" s="88"/>
      <c r="S344" s="88"/>
      <c r="T344" s="89"/>
      <c r="U344" s="35"/>
      <c r="V344" s="35"/>
      <c r="W344" s="35"/>
      <c r="X344" s="35"/>
      <c r="Y344" s="35"/>
      <c r="Z344" s="35"/>
      <c r="AA344" s="35"/>
      <c r="AB344" s="35"/>
      <c r="AC344" s="35"/>
      <c r="AD344" s="35"/>
      <c r="AE344" s="35"/>
      <c r="AT344" s="14" t="s">
        <v>275</v>
      </c>
      <c r="AU344" s="14" t="s">
        <v>81</v>
      </c>
    </row>
    <row r="345" s="2" customFormat="1" ht="123" customHeight="1">
      <c r="A345" s="35"/>
      <c r="B345" s="36"/>
      <c r="C345" s="222" t="s">
        <v>695</v>
      </c>
      <c r="D345" s="222" t="s">
        <v>269</v>
      </c>
      <c r="E345" s="223" t="s">
        <v>1011</v>
      </c>
      <c r="F345" s="224" t="s">
        <v>1012</v>
      </c>
      <c r="G345" s="225" t="s">
        <v>302</v>
      </c>
      <c r="H345" s="226">
        <v>680.39999999999998</v>
      </c>
      <c r="I345" s="227"/>
      <c r="J345" s="228">
        <f>ROUND(I345*H345,2)</f>
        <v>0</v>
      </c>
      <c r="K345" s="224" t="s">
        <v>273</v>
      </c>
      <c r="L345" s="41"/>
      <c r="M345" s="229" t="s">
        <v>1</v>
      </c>
      <c r="N345" s="230" t="s">
        <v>38</v>
      </c>
      <c r="O345" s="88"/>
      <c r="P345" s="231">
        <f>O345*H345</f>
        <v>0</v>
      </c>
      <c r="Q345" s="231">
        <v>0</v>
      </c>
      <c r="R345" s="231">
        <f>Q345*H345</f>
        <v>0</v>
      </c>
      <c r="S345" s="231">
        <v>0</v>
      </c>
      <c r="T345" s="232">
        <f>S345*H345</f>
        <v>0</v>
      </c>
      <c r="U345" s="35"/>
      <c r="V345" s="35"/>
      <c r="W345" s="35"/>
      <c r="X345" s="35"/>
      <c r="Y345" s="35"/>
      <c r="Z345" s="35"/>
      <c r="AA345" s="35"/>
      <c r="AB345" s="35"/>
      <c r="AC345" s="35"/>
      <c r="AD345" s="35"/>
      <c r="AE345" s="35"/>
      <c r="AR345" s="233" t="s">
        <v>274</v>
      </c>
      <c r="AT345" s="233" t="s">
        <v>269</v>
      </c>
      <c r="AU345" s="233" t="s">
        <v>81</v>
      </c>
      <c r="AY345" s="14" t="s">
        <v>266</v>
      </c>
      <c r="BE345" s="234">
        <f>IF(N345="základní",J345,0)</f>
        <v>0</v>
      </c>
      <c r="BF345" s="234">
        <f>IF(N345="snížená",J345,0)</f>
        <v>0</v>
      </c>
      <c r="BG345" s="234">
        <f>IF(N345="zákl. přenesená",J345,0)</f>
        <v>0</v>
      </c>
      <c r="BH345" s="234">
        <f>IF(N345="sníž. přenesená",J345,0)</f>
        <v>0</v>
      </c>
      <c r="BI345" s="234">
        <f>IF(N345="nulová",J345,0)</f>
        <v>0</v>
      </c>
      <c r="BJ345" s="14" t="s">
        <v>81</v>
      </c>
      <c r="BK345" s="234">
        <f>ROUND(I345*H345,2)</f>
        <v>0</v>
      </c>
      <c r="BL345" s="14" t="s">
        <v>274</v>
      </c>
      <c r="BM345" s="233" t="s">
        <v>694</v>
      </c>
    </row>
    <row r="346" s="2" customFormat="1">
      <c r="A346" s="35"/>
      <c r="B346" s="36"/>
      <c r="C346" s="37"/>
      <c r="D346" s="235" t="s">
        <v>275</v>
      </c>
      <c r="E346" s="37"/>
      <c r="F346" s="236" t="s">
        <v>1013</v>
      </c>
      <c r="G346" s="37"/>
      <c r="H346" s="37"/>
      <c r="I346" s="237"/>
      <c r="J346" s="37"/>
      <c r="K346" s="37"/>
      <c r="L346" s="41"/>
      <c r="M346" s="238"/>
      <c r="N346" s="239"/>
      <c r="O346" s="88"/>
      <c r="P346" s="88"/>
      <c r="Q346" s="88"/>
      <c r="R346" s="88"/>
      <c r="S346" s="88"/>
      <c r="T346" s="89"/>
      <c r="U346" s="35"/>
      <c r="V346" s="35"/>
      <c r="W346" s="35"/>
      <c r="X346" s="35"/>
      <c r="Y346" s="35"/>
      <c r="Z346" s="35"/>
      <c r="AA346" s="35"/>
      <c r="AB346" s="35"/>
      <c r="AC346" s="35"/>
      <c r="AD346" s="35"/>
      <c r="AE346" s="35"/>
      <c r="AT346" s="14" t="s">
        <v>275</v>
      </c>
      <c r="AU346" s="14" t="s">
        <v>81</v>
      </c>
    </row>
    <row r="347" s="2" customFormat="1" ht="21.75" customHeight="1">
      <c r="A347" s="35"/>
      <c r="B347" s="36"/>
      <c r="C347" s="240" t="s">
        <v>489</v>
      </c>
      <c r="D347" s="240" t="s">
        <v>329</v>
      </c>
      <c r="E347" s="241" t="s">
        <v>1014</v>
      </c>
      <c r="F347" s="242" t="s">
        <v>1015</v>
      </c>
      <c r="G347" s="243" t="s">
        <v>296</v>
      </c>
      <c r="H347" s="244">
        <v>9.9000000000000004</v>
      </c>
      <c r="I347" s="245"/>
      <c r="J347" s="246">
        <f>ROUND(I347*H347,2)</f>
        <v>0</v>
      </c>
      <c r="K347" s="242" t="s">
        <v>273</v>
      </c>
      <c r="L347" s="247"/>
      <c r="M347" s="248" t="s">
        <v>1</v>
      </c>
      <c r="N347" s="249" t="s">
        <v>38</v>
      </c>
      <c r="O347" s="88"/>
      <c r="P347" s="231">
        <f>O347*H347</f>
        <v>0</v>
      </c>
      <c r="Q347" s="231">
        <v>2.4289999999999998</v>
      </c>
      <c r="R347" s="231">
        <f>Q347*H347</f>
        <v>24.0471</v>
      </c>
      <c r="S347" s="231">
        <v>0</v>
      </c>
      <c r="T347" s="232">
        <f>S347*H347</f>
        <v>0</v>
      </c>
      <c r="U347" s="35"/>
      <c r="V347" s="35"/>
      <c r="W347" s="35"/>
      <c r="X347" s="35"/>
      <c r="Y347" s="35"/>
      <c r="Z347" s="35"/>
      <c r="AA347" s="35"/>
      <c r="AB347" s="35"/>
      <c r="AC347" s="35"/>
      <c r="AD347" s="35"/>
      <c r="AE347" s="35"/>
      <c r="AR347" s="233" t="s">
        <v>286</v>
      </c>
      <c r="AT347" s="233" t="s">
        <v>329</v>
      </c>
      <c r="AU347" s="233" t="s">
        <v>81</v>
      </c>
      <c r="AY347" s="14" t="s">
        <v>266</v>
      </c>
      <c r="BE347" s="234">
        <f>IF(N347="základní",J347,0)</f>
        <v>0</v>
      </c>
      <c r="BF347" s="234">
        <f>IF(N347="snížená",J347,0)</f>
        <v>0</v>
      </c>
      <c r="BG347" s="234">
        <f>IF(N347="zákl. přenesená",J347,0)</f>
        <v>0</v>
      </c>
      <c r="BH347" s="234">
        <f>IF(N347="sníž. přenesená",J347,0)</f>
        <v>0</v>
      </c>
      <c r="BI347" s="234">
        <f>IF(N347="nulová",J347,0)</f>
        <v>0</v>
      </c>
      <c r="BJ347" s="14" t="s">
        <v>81</v>
      </c>
      <c r="BK347" s="234">
        <f>ROUND(I347*H347,2)</f>
        <v>0</v>
      </c>
      <c r="BL347" s="14" t="s">
        <v>274</v>
      </c>
      <c r="BM347" s="233" t="s">
        <v>698</v>
      </c>
    </row>
    <row r="348" s="2" customFormat="1">
      <c r="A348" s="35"/>
      <c r="B348" s="36"/>
      <c r="C348" s="37"/>
      <c r="D348" s="235" t="s">
        <v>275</v>
      </c>
      <c r="E348" s="37"/>
      <c r="F348" s="236" t="s">
        <v>1236</v>
      </c>
      <c r="G348" s="37"/>
      <c r="H348" s="37"/>
      <c r="I348" s="237"/>
      <c r="J348" s="37"/>
      <c r="K348" s="37"/>
      <c r="L348" s="41"/>
      <c r="M348" s="238"/>
      <c r="N348" s="239"/>
      <c r="O348" s="88"/>
      <c r="P348" s="88"/>
      <c r="Q348" s="88"/>
      <c r="R348" s="88"/>
      <c r="S348" s="88"/>
      <c r="T348" s="89"/>
      <c r="U348" s="35"/>
      <c r="V348" s="35"/>
      <c r="W348" s="35"/>
      <c r="X348" s="35"/>
      <c r="Y348" s="35"/>
      <c r="Z348" s="35"/>
      <c r="AA348" s="35"/>
      <c r="AB348" s="35"/>
      <c r="AC348" s="35"/>
      <c r="AD348" s="35"/>
      <c r="AE348" s="35"/>
      <c r="AT348" s="14" t="s">
        <v>275</v>
      </c>
      <c r="AU348" s="14" t="s">
        <v>81</v>
      </c>
    </row>
    <row r="349" s="2" customFormat="1" ht="101.25" customHeight="1">
      <c r="A349" s="35"/>
      <c r="B349" s="36"/>
      <c r="C349" s="222" t="s">
        <v>703</v>
      </c>
      <c r="D349" s="222" t="s">
        <v>269</v>
      </c>
      <c r="E349" s="223" t="s">
        <v>300</v>
      </c>
      <c r="F349" s="224" t="s">
        <v>301</v>
      </c>
      <c r="G349" s="225" t="s">
        <v>302</v>
      </c>
      <c r="H349" s="226">
        <v>21.780000000000001</v>
      </c>
      <c r="I349" s="227"/>
      <c r="J349" s="228">
        <f>ROUND(I349*H349,2)</f>
        <v>0</v>
      </c>
      <c r="K349" s="224" t="s">
        <v>273</v>
      </c>
      <c r="L349" s="41"/>
      <c r="M349" s="229" t="s">
        <v>1</v>
      </c>
      <c r="N349" s="230" t="s">
        <v>38</v>
      </c>
      <c r="O349" s="88"/>
      <c r="P349" s="231">
        <f>O349*H349</f>
        <v>0</v>
      </c>
      <c r="Q349" s="231">
        <v>0</v>
      </c>
      <c r="R349" s="231">
        <f>Q349*H349</f>
        <v>0</v>
      </c>
      <c r="S349" s="231">
        <v>0</v>
      </c>
      <c r="T349" s="232">
        <f>S349*H349</f>
        <v>0</v>
      </c>
      <c r="U349" s="35"/>
      <c r="V349" s="35"/>
      <c r="W349" s="35"/>
      <c r="X349" s="35"/>
      <c r="Y349" s="35"/>
      <c r="Z349" s="35"/>
      <c r="AA349" s="35"/>
      <c r="AB349" s="35"/>
      <c r="AC349" s="35"/>
      <c r="AD349" s="35"/>
      <c r="AE349" s="35"/>
      <c r="AR349" s="233" t="s">
        <v>274</v>
      </c>
      <c r="AT349" s="233" t="s">
        <v>269</v>
      </c>
      <c r="AU349" s="233" t="s">
        <v>81</v>
      </c>
      <c r="AY349" s="14" t="s">
        <v>266</v>
      </c>
      <c r="BE349" s="234">
        <f>IF(N349="základní",J349,0)</f>
        <v>0</v>
      </c>
      <c r="BF349" s="234">
        <f>IF(N349="snížená",J349,0)</f>
        <v>0</v>
      </c>
      <c r="BG349" s="234">
        <f>IF(N349="zákl. přenesená",J349,0)</f>
        <v>0</v>
      </c>
      <c r="BH349" s="234">
        <f>IF(N349="sníž. přenesená",J349,0)</f>
        <v>0</v>
      </c>
      <c r="BI349" s="234">
        <f>IF(N349="nulová",J349,0)</f>
        <v>0</v>
      </c>
      <c r="BJ349" s="14" t="s">
        <v>81</v>
      </c>
      <c r="BK349" s="234">
        <f>ROUND(I349*H349,2)</f>
        <v>0</v>
      </c>
      <c r="BL349" s="14" t="s">
        <v>274</v>
      </c>
      <c r="BM349" s="233" t="s">
        <v>701</v>
      </c>
    </row>
    <row r="350" s="2" customFormat="1">
      <c r="A350" s="35"/>
      <c r="B350" s="36"/>
      <c r="C350" s="37"/>
      <c r="D350" s="235" t="s">
        <v>275</v>
      </c>
      <c r="E350" s="37"/>
      <c r="F350" s="236" t="s">
        <v>1237</v>
      </c>
      <c r="G350" s="37"/>
      <c r="H350" s="37"/>
      <c r="I350" s="237"/>
      <c r="J350" s="37"/>
      <c r="K350" s="37"/>
      <c r="L350" s="41"/>
      <c r="M350" s="238"/>
      <c r="N350" s="239"/>
      <c r="O350" s="88"/>
      <c r="P350" s="88"/>
      <c r="Q350" s="88"/>
      <c r="R350" s="88"/>
      <c r="S350" s="88"/>
      <c r="T350" s="89"/>
      <c r="U350" s="35"/>
      <c r="V350" s="35"/>
      <c r="W350" s="35"/>
      <c r="X350" s="35"/>
      <c r="Y350" s="35"/>
      <c r="Z350" s="35"/>
      <c r="AA350" s="35"/>
      <c r="AB350" s="35"/>
      <c r="AC350" s="35"/>
      <c r="AD350" s="35"/>
      <c r="AE350" s="35"/>
      <c r="AT350" s="14" t="s">
        <v>275</v>
      </c>
      <c r="AU350" s="14" t="s">
        <v>81</v>
      </c>
    </row>
    <row r="351" s="2" customFormat="1" ht="78" customHeight="1">
      <c r="A351" s="35"/>
      <c r="B351" s="36"/>
      <c r="C351" s="222" t="s">
        <v>492</v>
      </c>
      <c r="D351" s="222" t="s">
        <v>269</v>
      </c>
      <c r="E351" s="223" t="s">
        <v>856</v>
      </c>
      <c r="F351" s="224" t="s">
        <v>857</v>
      </c>
      <c r="G351" s="225" t="s">
        <v>791</v>
      </c>
      <c r="H351" s="226">
        <v>126</v>
      </c>
      <c r="I351" s="227"/>
      <c r="J351" s="228">
        <f>ROUND(I351*H351,2)</f>
        <v>0</v>
      </c>
      <c r="K351" s="224" t="s">
        <v>273</v>
      </c>
      <c r="L351" s="41"/>
      <c r="M351" s="229" t="s">
        <v>1</v>
      </c>
      <c r="N351" s="230" t="s">
        <v>38</v>
      </c>
      <c r="O351" s="88"/>
      <c r="P351" s="231">
        <f>O351*H351</f>
        <v>0</v>
      </c>
      <c r="Q351" s="231">
        <v>0</v>
      </c>
      <c r="R351" s="231">
        <f>Q351*H351</f>
        <v>0</v>
      </c>
      <c r="S351" s="231">
        <v>0</v>
      </c>
      <c r="T351" s="232">
        <f>S351*H351</f>
        <v>0</v>
      </c>
      <c r="U351" s="35"/>
      <c r="V351" s="35"/>
      <c r="W351" s="35"/>
      <c r="X351" s="35"/>
      <c r="Y351" s="35"/>
      <c r="Z351" s="35"/>
      <c r="AA351" s="35"/>
      <c r="AB351" s="35"/>
      <c r="AC351" s="35"/>
      <c r="AD351" s="35"/>
      <c r="AE351" s="35"/>
      <c r="AR351" s="233" t="s">
        <v>274</v>
      </c>
      <c r="AT351" s="233" t="s">
        <v>269</v>
      </c>
      <c r="AU351" s="233" t="s">
        <v>81</v>
      </c>
      <c r="AY351" s="14" t="s">
        <v>266</v>
      </c>
      <c r="BE351" s="234">
        <f>IF(N351="základní",J351,0)</f>
        <v>0</v>
      </c>
      <c r="BF351" s="234">
        <f>IF(N351="snížená",J351,0)</f>
        <v>0</v>
      </c>
      <c r="BG351" s="234">
        <f>IF(N351="zákl. přenesená",J351,0)</f>
        <v>0</v>
      </c>
      <c r="BH351" s="234">
        <f>IF(N351="sníž. přenesená",J351,0)</f>
        <v>0</v>
      </c>
      <c r="BI351" s="234">
        <f>IF(N351="nulová",J351,0)</f>
        <v>0</v>
      </c>
      <c r="BJ351" s="14" t="s">
        <v>81</v>
      </c>
      <c r="BK351" s="234">
        <f>ROUND(I351*H351,2)</f>
        <v>0</v>
      </c>
      <c r="BL351" s="14" t="s">
        <v>274</v>
      </c>
      <c r="BM351" s="233" t="s">
        <v>706</v>
      </c>
    </row>
    <row r="352" s="2" customFormat="1">
      <c r="A352" s="35"/>
      <c r="B352" s="36"/>
      <c r="C352" s="37"/>
      <c r="D352" s="235" t="s">
        <v>275</v>
      </c>
      <c r="E352" s="37"/>
      <c r="F352" s="236" t="s">
        <v>990</v>
      </c>
      <c r="G352" s="37"/>
      <c r="H352" s="37"/>
      <c r="I352" s="237"/>
      <c r="J352" s="37"/>
      <c r="K352" s="37"/>
      <c r="L352" s="41"/>
      <c r="M352" s="238"/>
      <c r="N352" s="239"/>
      <c r="O352" s="88"/>
      <c r="P352" s="88"/>
      <c r="Q352" s="88"/>
      <c r="R352" s="88"/>
      <c r="S352" s="88"/>
      <c r="T352" s="89"/>
      <c r="U352" s="35"/>
      <c r="V352" s="35"/>
      <c r="W352" s="35"/>
      <c r="X352" s="35"/>
      <c r="Y352" s="35"/>
      <c r="Z352" s="35"/>
      <c r="AA352" s="35"/>
      <c r="AB352" s="35"/>
      <c r="AC352" s="35"/>
      <c r="AD352" s="35"/>
      <c r="AE352" s="35"/>
      <c r="AT352" s="14" t="s">
        <v>275</v>
      </c>
      <c r="AU352" s="14" t="s">
        <v>81</v>
      </c>
    </row>
    <row r="353" s="2" customFormat="1" ht="24.15" customHeight="1">
      <c r="A353" s="35"/>
      <c r="B353" s="36"/>
      <c r="C353" s="240" t="s">
        <v>711</v>
      </c>
      <c r="D353" s="240" t="s">
        <v>329</v>
      </c>
      <c r="E353" s="241" t="s">
        <v>860</v>
      </c>
      <c r="F353" s="242" t="s">
        <v>861</v>
      </c>
      <c r="G353" s="243" t="s">
        <v>302</v>
      </c>
      <c r="H353" s="244">
        <v>47.25</v>
      </c>
      <c r="I353" s="245"/>
      <c r="J353" s="246">
        <f>ROUND(I353*H353,2)</f>
        <v>0</v>
      </c>
      <c r="K353" s="242" t="s">
        <v>273</v>
      </c>
      <c r="L353" s="247"/>
      <c r="M353" s="248" t="s">
        <v>1</v>
      </c>
      <c r="N353" s="249" t="s">
        <v>38</v>
      </c>
      <c r="O353" s="88"/>
      <c r="P353" s="231">
        <f>O353*H353</f>
        <v>0</v>
      </c>
      <c r="Q353" s="231">
        <v>0</v>
      </c>
      <c r="R353" s="231">
        <f>Q353*H353</f>
        <v>0</v>
      </c>
      <c r="S353" s="231">
        <v>0</v>
      </c>
      <c r="T353" s="232">
        <f>S353*H353</f>
        <v>0</v>
      </c>
      <c r="U353" s="35"/>
      <c r="V353" s="35"/>
      <c r="W353" s="35"/>
      <c r="X353" s="35"/>
      <c r="Y353" s="35"/>
      <c r="Z353" s="35"/>
      <c r="AA353" s="35"/>
      <c r="AB353" s="35"/>
      <c r="AC353" s="35"/>
      <c r="AD353" s="35"/>
      <c r="AE353" s="35"/>
      <c r="AR353" s="233" t="s">
        <v>286</v>
      </c>
      <c r="AT353" s="233" t="s">
        <v>329</v>
      </c>
      <c r="AU353" s="233" t="s">
        <v>81</v>
      </c>
      <c r="AY353" s="14" t="s">
        <v>266</v>
      </c>
      <c r="BE353" s="234">
        <f>IF(N353="základní",J353,0)</f>
        <v>0</v>
      </c>
      <c r="BF353" s="234">
        <f>IF(N353="snížená",J353,0)</f>
        <v>0</v>
      </c>
      <c r="BG353" s="234">
        <f>IF(N353="zákl. přenesená",J353,0)</f>
        <v>0</v>
      </c>
      <c r="BH353" s="234">
        <f>IF(N353="sníž. přenesená",J353,0)</f>
        <v>0</v>
      </c>
      <c r="BI353" s="234">
        <f>IF(N353="nulová",J353,0)</f>
        <v>0</v>
      </c>
      <c r="BJ353" s="14" t="s">
        <v>81</v>
      </c>
      <c r="BK353" s="234">
        <f>ROUND(I353*H353,2)</f>
        <v>0</v>
      </c>
      <c r="BL353" s="14" t="s">
        <v>274</v>
      </c>
      <c r="BM353" s="233" t="s">
        <v>709</v>
      </c>
    </row>
    <row r="354" s="2" customFormat="1">
      <c r="A354" s="35"/>
      <c r="B354" s="36"/>
      <c r="C354" s="37"/>
      <c r="D354" s="235" t="s">
        <v>275</v>
      </c>
      <c r="E354" s="37"/>
      <c r="F354" s="236" t="s">
        <v>1018</v>
      </c>
      <c r="G354" s="37"/>
      <c r="H354" s="37"/>
      <c r="I354" s="237"/>
      <c r="J354" s="37"/>
      <c r="K354" s="37"/>
      <c r="L354" s="41"/>
      <c r="M354" s="238"/>
      <c r="N354" s="239"/>
      <c r="O354" s="88"/>
      <c r="P354" s="88"/>
      <c r="Q354" s="88"/>
      <c r="R354" s="88"/>
      <c r="S354" s="88"/>
      <c r="T354" s="89"/>
      <c r="U354" s="35"/>
      <c r="V354" s="35"/>
      <c r="W354" s="35"/>
      <c r="X354" s="35"/>
      <c r="Y354" s="35"/>
      <c r="Z354" s="35"/>
      <c r="AA354" s="35"/>
      <c r="AB354" s="35"/>
      <c r="AC354" s="35"/>
      <c r="AD354" s="35"/>
      <c r="AE354" s="35"/>
      <c r="AT354" s="14" t="s">
        <v>275</v>
      </c>
      <c r="AU354" s="14" t="s">
        <v>81</v>
      </c>
    </row>
    <row r="355" s="2" customFormat="1" ht="24.15" customHeight="1">
      <c r="A355" s="35"/>
      <c r="B355" s="36"/>
      <c r="C355" s="240" t="s">
        <v>497</v>
      </c>
      <c r="D355" s="240" t="s">
        <v>329</v>
      </c>
      <c r="E355" s="241" t="s">
        <v>1019</v>
      </c>
      <c r="F355" s="242" t="s">
        <v>865</v>
      </c>
      <c r="G355" s="243" t="s">
        <v>302</v>
      </c>
      <c r="H355" s="244">
        <v>15.75</v>
      </c>
      <c r="I355" s="245"/>
      <c r="J355" s="246">
        <f>ROUND(I355*H355,2)</f>
        <v>0</v>
      </c>
      <c r="K355" s="242" t="s">
        <v>273</v>
      </c>
      <c r="L355" s="247"/>
      <c r="M355" s="248" t="s">
        <v>1</v>
      </c>
      <c r="N355" s="249" t="s">
        <v>38</v>
      </c>
      <c r="O355" s="88"/>
      <c r="P355" s="231">
        <f>O355*H355</f>
        <v>0</v>
      </c>
      <c r="Q355" s="231">
        <v>0</v>
      </c>
      <c r="R355" s="231">
        <f>Q355*H355</f>
        <v>0</v>
      </c>
      <c r="S355" s="231">
        <v>0</v>
      </c>
      <c r="T355" s="232">
        <f>S355*H355</f>
        <v>0</v>
      </c>
      <c r="U355" s="35"/>
      <c r="V355" s="35"/>
      <c r="W355" s="35"/>
      <c r="X355" s="35"/>
      <c r="Y355" s="35"/>
      <c r="Z355" s="35"/>
      <c r="AA355" s="35"/>
      <c r="AB355" s="35"/>
      <c r="AC355" s="35"/>
      <c r="AD355" s="35"/>
      <c r="AE355" s="35"/>
      <c r="AR355" s="233" t="s">
        <v>286</v>
      </c>
      <c r="AT355" s="233" t="s">
        <v>329</v>
      </c>
      <c r="AU355" s="233" t="s">
        <v>81</v>
      </c>
      <c r="AY355" s="14" t="s">
        <v>266</v>
      </c>
      <c r="BE355" s="234">
        <f>IF(N355="základní",J355,0)</f>
        <v>0</v>
      </c>
      <c r="BF355" s="234">
        <f>IF(N355="snížená",J355,0)</f>
        <v>0</v>
      </c>
      <c r="BG355" s="234">
        <f>IF(N355="zákl. přenesená",J355,0)</f>
        <v>0</v>
      </c>
      <c r="BH355" s="234">
        <f>IF(N355="sníž. přenesená",J355,0)</f>
        <v>0</v>
      </c>
      <c r="BI355" s="234">
        <f>IF(N355="nulová",J355,0)</f>
        <v>0</v>
      </c>
      <c r="BJ355" s="14" t="s">
        <v>81</v>
      </c>
      <c r="BK355" s="234">
        <f>ROUND(I355*H355,2)</f>
        <v>0</v>
      </c>
      <c r="BL355" s="14" t="s">
        <v>274</v>
      </c>
      <c r="BM355" s="233" t="s">
        <v>714</v>
      </c>
    </row>
    <row r="356" s="2" customFormat="1">
      <c r="A356" s="35"/>
      <c r="B356" s="36"/>
      <c r="C356" s="37"/>
      <c r="D356" s="235" t="s">
        <v>275</v>
      </c>
      <c r="E356" s="37"/>
      <c r="F356" s="236" t="s">
        <v>1020</v>
      </c>
      <c r="G356" s="37"/>
      <c r="H356" s="37"/>
      <c r="I356" s="237"/>
      <c r="J356" s="37"/>
      <c r="K356" s="37"/>
      <c r="L356" s="41"/>
      <c r="M356" s="238"/>
      <c r="N356" s="239"/>
      <c r="O356" s="88"/>
      <c r="P356" s="88"/>
      <c r="Q356" s="88"/>
      <c r="R356" s="88"/>
      <c r="S356" s="88"/>
      <c r="T356" s="89"/>
      <c r="U356" s="35"/>
      <c r="V356" s="35"/>
      <c r="W356" s="35"/>
      <c r="X356" s="35"/>
      <c r="Y356" s="35"/>
      <c r="Z356" s="35"/>
      <c r="AA356" s="35"/>
      <c r="AB356" s="35"/>
      <c r="AC356" s="35"/>
      <c r="AD356" s="35"/>
      <c r="AE356" s="35"/>
      <c r="AT356" s="14" t="s">
        <v>275</v>
      </c>
      <c r="AU356" s="14" t="s">
        <v>81</v>
      </c>
    </row>
    <row r="357" s="2" customFormat="1" ht="101.25" customHeight="1">
      <c r="A357" s="35"/>
      <c r="B357" s="36"/>
      <c r="C357" s="222" t="s">
        <v>719</v>
      </c>
      <c r="D357" s="222" t="s">
        <v>269</v>
      </c>
      <c r="E357" s="223" t="s">
        <v>300</v>
      </c>
      <c r="F357" s="224" t="s">
        <v>301</v>
      </c>
      <c r="G357" s="225" t="s">
        <v>302</v>
      </c>
      <c r="H357" s="226">
        <v>63</v>
      </c>
      <c r="I357" s="227"/>
      <c r="J357" s="228">
        <f>ROUND(I357*H357,2)</f>
        <v>0</v>
      </c>
      <c r="K357" s="224" t="s">
        <v>273</v>
      </c>
      <c r="L357" s="41"/>
      <c r="M357" s="229" t="s">
        <v>1</v>
      </c>
      <c r="N357" s="230" t="s">
        <v>38</v>
      </c>
      <c r="O357" s="88"/>
      <c r="P357" s="231">
        <f>O357*H357</f>
        <v>0</v>
      </c>
      <c r="Q357" s="231">
        <v>0</v>
      </c>
      <c r="R357" s="231">
        <f>Q357*H357</f>
        <v>0</v>
      </c>
      <c r="S357" s="231">
        <v>0</v>
      </c>
      <c r="T357" s="232">
        <f>S357*H357</f>
        <v>0</v>
      </c>
      <c r="U357" s="35"/>
      <c r="V357" s="35"/>
      <c r="W357" s="35"/>
      <c r="X357" s="35"/>
      <c r="Y357" s="35"/>
      <c r="Z357" s="35"/>
      <c r="AA357" s="35"/>
      <c r="AB357" s="35"/>
      <c r="AC357" s="35"/>
      <c r="AD357" s="35"/>
      <c r="AE357" s="35"/>
      <c r="AR357" s="233" t="s">
        <v>274</v>
      </c>
      <c r="AT357" s="233" t="s">
        <v>269</v>
      </c>
      <c r="AU357" s="233" t="s">
        <v>81</v>
      </c>
      <c r="AY357" s="14" t="s">
        <v>266</v>
      </c>
      <c r="BE357" s="234">
        <f>IF(N357="základní",J357,0)</f>
        <v>0</v>
      </c>
      <c r="BF357" s="234">
        <f>IF(N357="snížená",J357,0)</f>
        <v>0</v>
      </c>
      <c r="BG357" s="234">
        <f>IF(N357="zákl. přenesená",J357,0)</f>
        <v>0</v>
      </c>
      <c r="BH357" s="234">
        <f>IF(N357="sníž. přenesená",J357,0)</f>
        <v>0</v>
      </c>
      <c r="BI357" s="234">
        <f>IF(N357="nulová",J357,0)</f>
        <v>0</v>
      </c>
      <c r="BJ357" s="14" t="s">
        <v>81</v>
      </c>
      <c r="BK357" s="234">
        <f>ROUND(I357*H357,2)</f>
        <v>0</v>
      </c>
      <c r="BL357" s="14" t="s">
        <v>274</v>
      </c>
      <c r="BM357" s="233" t="s">
        <v>718</v>
      </c>
    </row>
    <row r="358" s="2" customFormat="1">
      <c r="A358" s="35"/>
      <c r="B358" s="36"/>
      <c r="C358" s="37"/>
      <c r="D358" s="235" t="s">
        <v>275</v>
      </c>
      <c r="E358" s="37"/>
      <c r="F358" s="236" t="s">
        <v>1021</v>
      </c>
      <c r="G358" s="37"/>
      <c r="H358" s="37"/>
      <c r="I358" s="237"/>
      <c r="J358" s="37"/>
      <c r="K358" s="37"/>
      <c r="L358" s="41"/>
      <c r="M358" s="238"/>
      <c r="N358" s="239"/>
      <c r="O358" s="88"/>
      <c r="P358" s="88"/>
      <c r="Q358" s="88"/>
      <c r="R358" s="88"/>
      <c r="S358" s="88"/>
      <c r="T358" s="89"/>
      <c r="U358" s="35"/>
      <c r="V358" s="35"/>
      <c r="W358" s="35"/>
      <c r="X358" s="35"/>
      <c r="Y358" s="35"/>
      <c r="Z358" s="35"/>
      <c r="AA358" s="35"/>
      <c r="AB358" s="35"/>
      <c r="AC358" s="35"/>
      <c r="AD358" s="35"/>
      <c r="AE358" s="35"/>
      <c r="AT358" s="14" t="s">
        <v>275</v>
      </c>
      <c r="AU358" s="14" t="s">
        <v>81</v>
      </c>
    </row>
    <row r="359" s="2" customFormat="1" ht="111.75" customHeight="1">
      <c r="A359" s="35"/>
      <c r="B359" s="36"/>
      <c r="C359" s="222" t="s">
        <v>501</v>
      </c>
      <c r="D359" s="222" t="s">
        <v>269</v>
      </c>
      <c r="E359" s="223" t="s">
        <v>312</v>
      </c>
      <c r="F359" s="224" t="s">
        <v>313</v>
      </c>
      <c r="G359" s="225" t="s">
        <v>302</v>
      </c>
      <c r="H359" s="226">
        <v>63</v>
      </c>
      <c r="I359" s="227"/>
      <c r="J359" s="228">
        <f>ROUND(I359*H359,2)</f>
        <v>0</v>
      </c>
      <c r="K359" s="224" t="s">
        <v>273</v>
      </c>
      <c r="L359" s="41"/>
      <c r="M359" s="229" t="s">
        <v>1</v>
      </c>
      <c r="N359" s="230" t="s">
        <v>38</v>
      </c>
      <c r="O359" s="88"/>
      <c r="P359" s="231">
        <f>O359*H359</f>
        <v>0</v>
      </c>
      <c r="Q359" s="231">
        <v>0</v>
      </c>
      <c r="R359" s="231">
        <f>Q359*H359</f>
        <v>0</v>
      </c>
      <c r="S359" s="231">
        <v>0</v>
      </c>
      <c r="T359" s="232">
        <f>S359*H359</f>
        <v>0</v>
      </c>
      <c r="U359" s="35"/>
      <c r="V359" s="35"/>
      <c r="W359" s="35"/>
      <c r="X359" s="35"/>
      <c r="Y359" s="35"/>
      <c r="Z359" s="35"/>
      <c r="AA359" s="35"/>
      <c r="AB359" s="35"/>
      <c r="AC359" s="35"/>
      <c r="AD359" s="35"/>
      <c r="AE359" s="35"/>
      <c r="AR359" s="233" t="s">
        <v>274</v>
      </c>
      <c r="AT359" s="233" t="s">
        <v>269</v>
      </c>
      <c r="AU359" s="233" t="s">
        <v>81</v>
      </c>
      <c r="AY359" s="14" t="s">
        <v>266</v>
      </c>
      <c r="BE359" s="234">
        <f>IF(N359="základní",J359,0)</f>
        <v>0</v>
      </c>
      <c r="BF359" s="234">
        <f>IF(N359="snížená",J359,0)</f>
        <v>0</v>
      </c>
      <c r="BG359" s="234">
        <f>IF(N359="zákl. přenesená",J359,0)</f>
        <v>0</v>
      </c>
      <c r="BH359" s="234">
        <f>IF(N359="sníž. přenesená",J359,0)</f>
        <v>0</v>
      </c>
      <c r="BI359" s="234">
        <f>IF(N359="nulová",J359,0)</f>
        <v>0</v>
      </c>
      <c r="BJ359" s="14" t="s">
        <v>81</v>
      </c>
      <c r="BK359" s="234">
        <f>ROUND(I359*H359,2)</f>
        <v>0</v>
      </c>
      <c r="BL359" s="14" t="s">
        <v>274</v>
      </c>
      <c r="BM359" s="233" t="s">
        <v>722</v>
      </c>
    </row>
    <row r="360" s="2" customFormat="1">
      <c r="A360" s="35"/>
      <c r="B360" s="36"/>
      <c r="C360" s="37"/>
      <c r="D360" s="235" t="s">
        <v>275</v>
      </c>
      <c r="E360" s="37"/>
      <c r="F360" s="236" t="s">
        <v>1238</v>
      </c>
      <c r="G360" s="37"/>
      <c r="H360" s="37"/>
      <c r="I360" s="237"/>
      <c r="J360" s="37"/>
      <c r="K360" s="37"/>
      <c r="L360" s="41"/>
      <c r="M360" s="238"/>
      <c r="N360" s="239"/>
      <c r="O360" s="88"/>
      <c r="P360" s="88"/>
      <c r="Q360" s="88"/>
      <c r="R360" s="88"/>
      <c r="S360" s="88"/>
      <c r="T360" s="89"/>
      <c r="U360" s="35"/>
      <c r="V360" s="35"/>
      <c r="W360" s="35"/>
      <c r="X360" s="35"/>
      <c r="Y360" s="35"/>
      <c r="Z360" s="35"/>
      <c r="AA360" s="35"/>
      <c r="AB360" s="35"/>
      <c r="AC360" s="35"/>
      <c r="AD360" s="35"/>
      <c r="AE360" s="35"/>
      <c r="AT360" s="14" t="s">
        <v>275</v>
      </c>
      <c r="AU360" s="14" t="s">
        <v>81</v>
      </c>
    </row>
    <row r="361" s="2" customFormat="1" ht="24.15" customHeight="1">
      <c r="A361" s="35"/>
      <c r="B361" s="36"/>
      <c r="C361" s="222" t="s">
        <v>727</v>
      </c>
      <c r="D361" s="222" t="s">
        <v>269</v>
      </c>
      <c r="E361" s="223" t="s">
        <v>876</v>
      </c>
      <c r="F361" s="224" t="s">
        <v>872</v>
      </c>
      <c r="G361" s="225" t="s">
        <v>279</v>
      </c>
      <c r="H361" s="226">
        <v>54</v>
      </c>
      <c r="I361" s="227"/>
      <c r="J361" s="228">
        <f>ROUND(I361*H361,2)</f>
        <v>0</v>
      </c>
      <c r="K361" s="224" t="s">
        <v>1</v>
      </c>
      <c r="L361" s="41"/>
      <c r="M361" s="229" t="s">
        <v>1</v>
      </c>
      <c r="N361" s="230" t="s">
        <v>38</v>
      </c>
      <c r="O361" s="88"/>
      <c r="P361" s="231">
        <f>O361*H361</f>
        <v>0</v>
      </c>
      <c r="Q361" s="231">
        <v>0</v>
      </c>
      <c r="R361" s="231">
        <f>Q361*H361</f>
        <v>0</v>
      </c>
      <c r="S361" s="231">
        <v>0</v>
      </c>
      <c r="T361" s="232">
        <f>S361*H361</f>
        <v>0</v>
      </c>
      <c r="U361" s="35"/>
      <c r="V361" s="35"/>
      <c r="W361" s="35"/>
      <c r="X361" s="35"/>
      <c r="Y361" s="35"/>
      <c r="Z361" s="35"/>
      <c r="AA361" s="35"/>
      <c r="AB361" s="35"/>
      <c r="AC361" s="35"/>
      <c r="AD361" s="35"/>
      <c r="AE361" s="35"/>
      <c r="AR361" s="233" t="s">
        <v>274</v>
      </c>
      <c r="AT361" s="233" t="s">
        <v>269</v>
      </c>
      <c r="AU361" s="233" t="s">
        <v>81</v>
      </c>
      <c r="AY361" s="14" t="s">
        <v>266</v>
      </c>
      <c r="BE361" s="234">
        <f>IF(N361="základní",J361,0)</f>
        <v>0</v>
      </c>
      <c r="BF361" s="234">
        <f>IF(N361="snížená",J361,0)</f>
        <v>0</v>
      </c>
      <c r="BG361" s="234">
        <f>IF(N361="zákl. přenesená",J361,0)</f>
        <v>0</v>
      </c>
      <c r="BH361" s="234">
        <f>IF(N361="sníž. přenesená",J361,0)</f>
        <v>0</v>
      </c>
      <c r="BI361" s="234">
        <f>IF(N361="nulová",J361,0)</f>
        <v>0</v>
      </c>
      <c r="BJ361" s="14" t="s">
        <v>81</v>
      </c>
      <c r="BK361" s="234">
        <f>ROUND(I361*H361,2)</f>
        <v>0</v>
      </c>
      <c r="BL361" s="14" t="s">
        <v>274</v>
      </c>
      <c r="BM361" s="233" t="s">
        <v>725</v>
      </c>
    </row>
    <row r="362" s="2" customFormat="1">
      <c r="A362" s="35"/>
      <c r="B362" s="36"/>
      <c r="C362" s="37"/>
      <c r="D362" s="235" t="s">
        <v>275</v>
      </c>
      <c r="E362" s="37"/>
      <c r="F362" s="236" t="s">
        <v>1024</v>
      </c>
      <c r="G362" s="37"/>
      <c r="H362" s="37"/>
      <c r="I362" s="237"/>
      <c r="J362" s="37"/>
      <c r="K362" s="37"/>
      <c r="L362" s="41"/>
      <c r="M362" s="238"/>
      <c r="N362" s="239"/>
      <c r="O362" s="88"/>
      <c r="P362" s="88"/>
      <c r="Q362" s="88"/>
      <c r="R362" s="88"/>
      <c r="S362" s="88"/>
      <c r="T362" s="89"/>
      <c r="U362" s="35"/>
      <c r="V362" s="35"/>
      <c r="W362" s="35"/>
      <c r="X362" s="35"/>
      <c r="Y362" s="35"/>
      <c r="Z362" s="35"/>
      <c r="AA362" s="35"/>
      <c r="AB362" s="35"/>
      <c r="AC362" s="35"/>
      <c r="AD362" s="35"/>
      <c r="AE362" s="35"/>
      <c r="AT362" s="14" t="s">
        <v>275</v>
      </c>
      <c r="AU362" s="14" t="s">
        <v>81</v>
      </c>
    </row>
    <row r="363" s="2" customFormat="1" ht="24.15" customHeight="1">
      <c r="A363" s="35"/>
      <c r="B363" s="36"/>
      <c r="C363" s="222" t="s">
        <v>506</v>
      </c>
      <c r="D363" s="222" t="s">
        <v>269</v>
      </c>
      <c r="E363" s="223" t="s">
        <v>1239</v>
      </c>
      <c r="F363" s="224" t="s">
        <v>1240</v>
      </c>
      <c r="G363" s="225" t="s">
        <v>279</v>
      </c>
      <c r="H363" s="226">
        <v>54</v>
      </c>
      <c r="I363" s="227"/>
      <c r="J363" s="228">
        <f>ROUND(I363*H363,2)</f>
        <v>0</v>
      </c>
      <c r="K363" s="224" t="s">
        <v>1</v>
      </c>
      <c r="L363" s="41"/>
      <c r="M363" s="229" t="s">
        <v>1</v>
      </c>
      <c r="N363" s="230" t="s">
        <v>38</v>
      </c>
      <c r="O363" s="88"/>
      <c r="P363" s="231">
        <f>O363*H363</f>
        <v>0</v>
      </c>
      <c r="Q363" s="231">
        <v>0</v>
      </c>
      <c r="R363" s="231">
        <f>Q363*H363</f>
        <v>0</v>
      </c>
      <c r="S363" s="231">
        <v>0</v>
      </c>
      <c r="T363" s="232">
        <f>S363*H363</f>
        <v>0</v>
      </c>
      <c r="U363" s="35"/>
      <c r="V363" s="35"/>
      <c r="W363" s="35"/>
      <c r="X363" s="35"/>
      <c r="Y363" s="35"/>
      <c r="Z363" s="35"/>
      <c r="AA363" s="35"/>
      <c r="AB363" s="35"/>
      <c r="AC363" s="35"/>
      <c r="AD363" s="35"/>
      <c r="AE363" s="35"/>
      <c r="AR363" s="233" t="s">
        <v>274</v>
      </c>
      <c r="AT363" s="233" t="s">
        <v>269</v>
      </c>
      <c r="AU363" s="233" t="s">
        <v>81</v>
      </c>
      <c r="AY363" s="14" t="s">
        <v>266</v>
      </c>
      <c r="BE363" s="234">
        <f>IF(N363="základní",J363,0)</f>
        <v>0</v>
      </c>
      <c r="BF363" s="234">
        <f>IF(N363="snížená",J363,0)</f>
        <v>0</v>
      </c>
      <c r="BG363" s="234">
        <f>IF(N363="zákl. přenesená",J363,0)</f>
        <v>0</v>
      </c>
      <c r="BH363" s="234">
        <f>IF(N363="sníž. přenesená",J363,0)</f>
        <v>0</v>
      </c>
      <c r="BI363" s="234">
        <f>IF(N363="nulová",J363,0)</f>
        <v>0</v>
      </c>
      <c r="BJ363" s="14" t="s">
        <v>81</v>
      </c>
      <c r="BK363" s="234">
        <f>ROUND(I363*H363,2)</f>
        <v>0</v>
      </c>
      <c r="BL363" s="14" t="s">
        <v>274</v>
      </c>
      <c r="BM363" s="233" t="s">
        <v>728</v>
      </c>
    </row>
    <row r="364" s="2" customFormat="1">
      <c r="A364" s="35"/>
      <c r="B364" s="36"/>
      <c r="C364" s="37"/>
      <c r="D364" s="235" t="s">
        <v>275</v>
      </c>
      <c r="E364" s="37"/>
      <c r="F364" s="236" t="s">
        <v>1024</v>
      </c>
      <c r="G364" s="37"/>
      <c r="H364" s="37"/>
      <c r="I364" s="237"/>
      <c r="J364" s="37"/>
      <c r="K364" s="37"/>
      <c r="L364" s="41"/>
      <c r="M364" s="238"/>
      <c r="N364" s="239"/>
      <c r="O364" s="88"/>
      <c r="P364" s="88"/>
      <c r="Q364" s="88"/>
      <c r="R364" s="88"/>
      <c r="S364" s="88"/>
      <c r="T364" s="89"/>
      <c r="U364" s="35"/>
      <c r="V364" s="35"/>
      <c r="W364" s="35"/>
      <c r="X364" s="35"/>
      <c r="Y364" s="35"/>
      <c r="Z364" s="35"/>
      <c r="AA364" s="35"/>
      <c r="AB364" s="35"/>
      <c r="AC364" s="35"/>
      <c r="AD364" s="35"/>
      <c r="AE364" s="35"/>
      <c r="AT364" s="14" t="s">
        <v>275</v>
      </c>
      <c r="AU364" s="14" t="s">
        <v>81</v>
      </c>
    </row>
    <row r="365" s="12" customFormat="1" ht="22.8" customHeight="1">
      <c r="A365" s="12"/>
      <c r="B365" s="208"/>
      <c r="C365" s="209"/>
      <c r="D365" s="210" t="s">
        <v>72</v>
      </c>
      <c r="E365" s="250" t="s">
        <v>777</v>
      </c>
      <c r="F365" s="250" t="s">
        <v>1241</v>
      </c>
      <c r="G365" s="209"/>
      <c r="H365" s="209"/>
      <c r="I365" s="212"/>
      <c r="J365" s="251">
        <f>BK365</f>
        <v>0</v>
      </c>
      <c r="K365" s="209"/>
      <c r="L365" s="214"/>
      <c r="M365" s="215"/>
      <c r="N365" s="216"/>
      <c r="O365" s="216"/>
      <c r="P365" s="217">
        <f>P366+SUM(P367:P444)</f>
        <v>0</v>
      </c>
      <c r="Q365" s="216"/>
      <c r="R365" s="217">
        <f>R366+SUM(R367:R444)</f>
        <v>200.25710000000001</v>
      </c>
      <c r="S365" s="216"/>
      <c r="T365" s="218">
        <f>T366+SUM(T367:T444)</f>
        <v>0</v>
      </c>
      <c r="U365" s="12"/>
      <c r="V365" s="12"/>
      <c r="W365" s="12"/>
      <c r="X365" s="12"/>
      <c r="Y365" s="12"/>
      <c r="Z365" s="12"/>
      <c r="AA365" s="12"/>
      <c r="AB365" s="12"/>
      <c r="AC365" s="12"/>
      <c r="AD365" s="12"/>
      <c r="AE365" s="12"/>
      <c r="AR365" s="219" t="s">
        <v>81</v>
      </c>
      <c r="AT365" s="220" t="s">
        <v>72</v>
      </c>
      <c r="AU365" s="220" t="s">
        <v>81</v>
      </c>
      <c r="AY365" s="219" t="s">
        <v>266</v>
      </c>
      <c r="BK365" s="221">
        <f>BK366+SUM(BK367:BK444)</f>
        <v>0</v>
      </c>
    </row>
    <row r="366" s="2" customFormat="1" ht="62.7" customHeight="1">
      <c r="A366" s="35"/>
      <c r="B366" s="36"/>
      <c r="C366" s="222" t="s">
        <v>732</v>
      </c>
      <c r="D366" s="222" t="s">
        <v>269</v>
      </c>
      <c r="E366" s="223" t="s">
        <v>1213</v>
      </c>
      <c r="F366" s="224" t="s">
        <v>1214</v>
      </c>
      <c r="G366" s="225" t="s">
        <v>279</v>
      </c>
      <c r="H366" s="226">
        <v>33.600000000000001</v>
      </c>
      <c r="I366" s="227"/>
      <c r="J366" s="228">
        <f>ROUND(I366*H366,2)</f>
        <v>0</v>
      </c>
      <c r="K366" s="224" t="s">
        <v>273</v>
      </c>
      <c r="L366" s="41"/>
      <c r="M366" s="229" t="s">
        <v>1</v>
      </c>
      <c r="N366" s="230" t="s">
        <v>38</v>
      </c>
      <c r="O366" s="88"/>
      <c r="P366" s="231">
        <f>O366*H366</f>
        <v>0</v>
      </c>
      <c r="Q366" s="231">
        <v>0</v>
      </c>
      <c r="R366" s="231">
        <f>Q366*H366</f>
        <v>0</v>
      </c>
      <c r="S366" s="231">
        <v>0</v>
      </c>
      <c r="T366" s="232">
        <f>S366*H366</f>
        <v>0</v>
      </c>
      <c r="U366" s="35"/>
      <c r="V366" s="35"/>
      <c r="W366" s="35"/>
      <c r="X366" s="35"/>
      <c r="Y366" s="35"/>
      <c r="Z366" s="35"/>
      <c r="AA366" s="35"/>
      <c r="AB366" s="35"/>
      <c r="AC366" s="35"/>
      <c r="AD366" s="35"/>
      <c r="AE366" s="35"/>
      <c r="AR366" s="233" t="s">
        <v>274</v>
      </c>
      <c r="AT366" s="233" t="s">
        <v>269</v>
      </c>
      <c r="AU366" s="233" t="s">
        <v>83</v>
      </c>
      <c r="AY366" s="14" t="s">
        <v>266</v>
      </c>
      <c r="BE366" s="234">
        <f>IF(N366="základní",J366,0)</f>
        <v>0</v>
      </c>
      <c r="BF366" s="234">
        <f>IF(N366="snížená",J366,0)</f>
        <v>0</v>
      </c>
      <c r="BG366" s="234">
        <f>IF(N366="zákl. přenesená",J366,0)</f>
        <v>0</v>
      </c>
      <c r="BH366" s="234">
        <f>IF(N366="sníž. přenesená",J366,0)</f>
        <v>0</v>
      </c>
      <c r="BI366" s="234">
        <f>IF(N366="nulová",J366,0)</f>
        <v>0</v>
      </c>
      <c r="BJ366" s="14" t="s">
        <v>81</v>
      </c>
      <c r="BK366" s="234">
        <f>ROUND(I366*H366,2)</f>
        <v>0</v>
      </c>
      <c r="BL366" s="14" t="s">
        <v>274</v>
      </c>
      <c r="BM366" s="233" t="s">
        <v>730</v>
      </c>
    </row>
    <row r="367" s="2" customFormat="1">
      <c r="A367" s="35"/>
      <c r="B367" s="36"/>
      <c r="C367" s="37"/>
      <c r="D367" s="235" t="s">
        <v>275</v>
      </c>
      <c r="E367" s="37"/>
      <c r="F367" s="236" t="s">
        <v>988</v>
      </c>
      <c r="G367" s="37"/>
      <c r="H367" s="37"/>
      <c r="I367" s="237"/>
      <c r="J367" s="37"/>
      <c r="K367" s="37"/>
      <c r="L367" s="41"/>
      <c r="M367" s="238"/>
      <c r="N367" s="239"/>
      <c r="O367" s="88"/>
      <c r="P367" s="88"/>
      <c r="Q367" s="88"/>
      <c r="R367" s="88"/>
      <c r="S367" s="88"/>
      <c r="T367" s="89"/>
      <c r="U367" s="35"/>
      <c r="V367" s="35"/>
      <c r="W367" s="35"/>
      <c r="X367" s="35"/>
      <c r="Y367" s="35"/>
      <c r="Z367" s="35"/>
      <c r="AA367" s="35"/>
      <c r="AB367" s="35"/>
      <c r="AC367" s="35"/>
      <c r="AD367" s="35"/>
      <c r="AE367" s="35"/>
      <c r="AT367" s="14" t="s">
        <v>275</v>
      </c>
      <c r="AU367" s="14" t="s">
        <v>83</v>
      </c>
    </row>
    <row r="368" s="2" customFormat="1" ht="37.8" customHeight="1">
      <c r="A368" s="35"/>
      <c r="B368" s="36"/>
      <c r="C368" s="222" t="s">
        <v>509</v>
      </c>
      <c r="D368" s="222" t="s">
        <v>269</v>
      </c>
      <c r="E368" s="223" t="s">
        <v>784</v>
      </c>
      <c r="F368" s="224" t="s">
        <v>785</v>
      </c>
      <c r="G368" s="225" t="s">
        <v>279</v>
      </c>
      <c r="H368" s="226">
        <v>18</v>
      </c>
      <c r="I368" s="227"/>
      <c r="J368" s="228">
        <f>ROUND(I368*H368,2)</f>
        <v>0</v>
      </c>
      <c r="K368" s="224" t="s">
        <v>273</v>
      </c>
      <c r="L368" s="41"/>
      <c r="M368" s="229" t="s">
        <v>1</v>
      </c>
      <c r="N368" s="230" t="s">
        <v>38</v>
      </c>
      <c r="O368" s="88"/>
      <c r="P368" s="231">
        <f>O368*H368</f>
        <v>0</v>
      </c>
      <c r="Q368" s="231">
        <v>0</v>
      </c>
      <c r="R368" s="231">
        <f>Q368*H368</f>
        <v>0</v>
      </c>
      <c r="S368" s="231">
        <v>0</v>
      </c>
      <c r="T368" s="232">
        <f>S368*H368</f>
        <v>0</v>
      </c>
      <c r="U368" s="35"/>
      <c r="V368" s="35"/>
      <c r="W368" s="35"/>
      <c r="X368" s="35"/>
      <c r="Y368" s="35"/>
      <c r="Z368" s="35"/>
      <c r="AA368" s="35"/>
      <c r="AB368" s="35"/>
      <c r="AC368" s="35"/>
      <c r="AD368" s="35"/>
      <c r="AE368" s="35"/>
      <c r="AR368" s="233" t="s">
        <v>274</v>
      </c>
      <c r="AT368" s="233" t="s">
        <v>269</v>
      </c>
      <c r="AU368" s="233" t="s">
        <v>83</v>
      </c>
      <c r="AY368" s="14" t="s">
        <v>266</v>
      </c>
      <c r="BE368" s="234">
        <f>IF(N368="základní",J368,0)</f>
        <v>0</v>
      </c>
      <c r="BF368" s="234">
        <f>IF(N368="snížená",J368,0)</f>
        <v>0</v>
      </c>
      <c r="BG368" s="234">
        <f>IF(N368="zákl. přenesená",J368,0)</f>
        <v>0</v>
      </c>
      <c r="BH368" s="234">
        <f>IF(N368="sníž. přenesená",J368,0)</f>
        <v>0</v>
      </c>
      <c r="BI368" s="234">
        <f>IF(N368="nulová",J368,0)</f>
        <v>0</v>
      </c>
      <c r="BJ368" s="14" t="s">
        <v>81</v>
      </c>
      <c r="BK368" s="234">
        <f>ROUND(I368*H368,2)</f>
        <v>0</v>
      </c>
      <c r="BL368" s="14" t="s">
        <v>274</v>
      </c>
      <c r="BM368" s="233" t="s">
        <v>733</v>
      </c>
    </row>
    <row r="369" s="2" customFormat="1">
      <c r="A369" s="35"/>
      <c r="B369" s="36"/>
      <c r="C369" s="37"/>
      <c r="D369" s="235" t="s">
        <v>275</v>
      </c>
      <c r="E369" s="37"/>
      <c r="F369" s="236" t="s">
        <v>989</v>
      </c>
      <c r="G369" s="37"/>
      <c r="H369" s="37"/>
      <c r="I369" s="237"/>
      <c r="J369" s="37"/>
      <c r="K369" s="37"/>
      <c r="L369" s="41"/>
      <c r="M369" s="238"/>
      <c r="N369" s="239"/>
      <c r="O369" s="88"/>
      <c r="P369" s="88"/>
      <c r="Q369" s="88"/>
      <c r="R369" s="88"/>
      <c r="S369" s="88"/>
      <c r="T369" s="89"/>
      <c r="U369" s="35"/>
      <c r="V369" s="35"/>
      <c r="W369" s="35"/>
      <c r="X369" s="35"/>
      <c r="Y369" s="35"/>
      <c r="Z369" s="35"/>
      <c r="AA369" s="35"/>
      <c r="AB369" s="35"/>
      <c r="AC369" s="35"/>
      <c r="AD369" s="35"/>
      <c r="AE369" s="35"/>
      <c r="AT369" s="14" t="s">
        <v>275</v>
      </c>
      <c r="AU369" s="14" t="s">
        <v>83</v>
      </c>
    </row>
    <row r="370" s="2" customFormat="1" ht="55.5" customHeight="1">
      <c r="A370" s="35"/>
      <c r="B370" s="36"/>
      <c r="C370" s="222" t="s">
        <v>739</v>
      </c>
      <c r="D370" s="222" t="s">
        <v>269</v>
      </c>
      <c r="E370" s="223" t="s">
        <v>789</v>
      </c>
      <c r="F370" s="224" t="s">
        <v>790</v>
      </c>
      <c r="G370" s="225" t="s">
        <v>791</v>
      </c>
      <c r="H370" s="226">
        <v>126</v>
      </c>
      <c r="I370" s="227"/>
      <c r="J370" s="228">
        <f>ROUND(I370*H370,2)</f>
        <v>0</v>
      </c>
      <c r="K370" s="224" t="s">
        <v>273</v>
      </c>
      <c r="L370" s="41"/>
      <c r="M370" s="229" t="s">
        <v>1</v>
      </c>
      <c r="N370" s="230" t="s">
        <v>38</v>
      </c>
      <c r="O370" s="88"/>
      <c r="P370" s="231">
        <f>O370*H370</f>
        <v>0</v>
      </c>
      <c r="Q370" s="231">
        <v>0</v>
      </c>
      <c r="R370" s="231">
        <f>Q370*H370</f>
        <v>0</v>
      </c>
      <c r="S370" s="231">
        <v>0</v>
      </c>
      <c r="T370" s="232">
        <f>S370*H370</f>
        <v>0</v>
      </c>
      <c r="U370" s="35"/>
      <c r="V370" s="35"/>
      <c r="W370" s="35"/>
      <c r="X370" s="35"/>
      <c r="Y370" s="35"/>
      <c r="Z370" s="35"/>
      <c r="AA370" s="35"/>
      <c r="AB370" s="35"/>
      <c r="AC370" s="35"/>
      <c r="AD370" s="35"/>
      <c r="AE370" s="35"/>
      <c r="AR370" s="233" t="s">
        <v>274</v>
      </c>
      <c r="AT370" s="233" t="s">
        <v>269</v>
      </c>
      <c r="AU370" s="233" t="s">
        <v>83</v>
      </c>
      <c r="AY370" s="14" t="s">
        <v>266</v>
      </c>
      <c r="BE370" s="234">
        <f>IF(N370="základní",J370,0)</f>
        <v>0</v>
      </c>
      <c r="BF370" s="234">
        <f>IF(N370="snížená",J370,0)</f>
        <v>0</v>
      </c>
      <c r="BG370" s="234">
        <f>IF(N370="zákl. přenesená",J370,0)</f>
        <v>0</v>
      </c>
      <c r="BH370" s="234">
        <f>IF(N370="sníž. přenesená",J370,0)</f>
        <v>0</v>
      </c>
      <c r="BI370" s="234">
        <f>IF(N370="nulová",J370,0)</f>
        <v>0</v>
      </c>
      <c r="BJ370" s="14" t="s">
        <v>81</v>
      </c>
      <c r="BK370" s="234">
        <f>ROUND(I370*H370,2)</f>
        <v>0</v>
      </c>
      <c r="BL370" s="14" t="s">
        <v>274</v>
      </c>
      <c r="BM370" s="233" t="s">
        <v>737</v>
      </c>
    </row>
    <row r="371" s="2" customFormat="1">
      <c r="A371" s="35"/>
      <c r="B371" s="36"/>
      <c r="C371" s="37"/>
      <c r="D371" s="235" t="s">
        <v>275</v>
      </c>
      <c r="E371" s="37"/>
      <c r="F371" s="236" t="s">
        <v>990</v>
      </c>
      <c r="G371" s="37"/>
      <c r="H371" s="37"/>
      <c r="I371" s="237"/>
      <c r="J371" s="37"/>
      <c r="K371" s="37"/>
      <c r="L371" s="41"/>
      <c r="M371" s="238"/>
      <c r="N371" s="239"/>
      <c r="O371" s="88"/>
      <c r="P371" s="88"/>
      <c r="Q371" s="88"/>
      <c r="R371" s="88"/>
      <c r="S371" s="88"/>
      <c r="T371" s="89"/>
      <c r="U371" s="35"/>
      <c r="V371" s="35"/>
      <c r="W371" s="35"/>
      <c r="X371" s="35"/>
      <c r="Y371" s="35"/>
      <c r="Z371" s="35"/>
      <c r="AA371" s="35"/>
      <c r="AB371" s="35"/>
      <c r="AC371" s="35"/>
      <c r="AD371" s="35"/>
      <c r="AE371" s="35"/>
      <c r="AT371" s="14" t="s">
        <v>275</v>
      </c>
      <c r="AU371" s="14" t="s">
        <v>83</v>
      </c>
    </row>
    <row r="372" s="2" customFormat="1" ht="101.25" customHeight="1">
      <c r="A372" s="35"/>
      <c r="B372" s="36"/>
      <c r="C372" s="222" t="s">
        <v>514</v>
      </c>
      <c r="D372" s="222" t="s">
        <v>269</v>
      </c>
      <c r="E372" s="223" t="s">
        <v>300</v>
      </c>
      <c r="F372" s="224" t="s">
        <v>301</v>
      </c>
      <c r="G372" s="225" t="s">
        <v>302</v>
      </c>
      <c r="H372" s="226">
        <v>59.780000000000001</v>
      </c>
      <c r="I372" s="227"/>
      <c r="J372" s="228">
        <f>ROUND(I372*H372,2)</f>
        <v>0</v>
      </c>
      <c r="K372" s="224" t="s">
        <v>273</v>
      </c>
      <c r="L372" s="41"/>
      <c r="M372" s="229" t="s">
        <v>1</v>
      </c>
      <c r="N372" s="230" t="s">
        <v>38</v>
      </c>
      <c r="O372" s="88"/>
      <c r="P372" s="231">
        <f>O372*H372</f>
        <v>0</v>
      </c>
      <c r="Q372" s="231">
        <v>0</v>
      </c>
      <c r="R372" s="231">
        <f>Q372*H372</f>
        <v>0</v>
      </c>
      <c r="S372" s="231">
        <v>0</v>
      </c>
      <c r="T372" s="232">
        <f>S372*H372</f>
        <v>0</v>
      </c>
      <c r="U372" s="35"/>
      <c r="V372" s="35"/>
      <c r="W372" s="35"/>
      <c r="X372" s="35"/>
      <c r="Y372" s="35"/>
      <c r="Z372" s="35"/>
      <c r="AA372" s="35"/>
      <c r="AB372" s="35"/>
      <c r="AC372" s="35"/>
      <c r="AD372" s="35"/>
      <c r="AE372" s="35"/>
      <c r="AR372" s="233" t="s">
        <v>274</v>
      </c>
      <c r="AT372" s="233" t="s">
        <v>269</v>
      </c>
      <c r="AU372" s="233" t="s">
        <v>83</v>
      </c>
      <c r="AY372" s="14" t="s">
        <v>266</v>
      </c>
      <c r="BE372" s="234">
        <f>IF(N372="základní",J372,0)</f>
        <v>0</v>
      </c>
      <c r="BF372" s="234">
        <f>IF(N372="snížená",J372,0)</f>
        <v>0</v>
      </c>
      <c r="BG372" s="234">
        <f>IF(N372="zákl. přenesená",J372,0)</f>
        <v>0</v>
      </c>
      <c r="BH372" s="234">
        <f>IF(N372="sníž. přenesená",J372,0)</f>
        <v>0</v>
      </c>
      <c r="BI372" s="234">
        <f>IF(N372="nulová",J372,0)</f>
        <v>0</v>
      </c>
      <c r="BJ372" s="14" t="s">
        <v>81</v>
      </c>
      <c r="BK372" s="234">
        <f>ROUND(I372*H372,2)</f>
        <v>0</v>
      </c>
      <c r="BL372" s="14" t="s">
        <v>274</v>
      </c>
      <c r="BM372" s="233" t="s">
        <v>740</v>
      </c>
    </row>
    <row r="373" s="2" customFormat="1">
      <c r="A373" s="35"/>
      <c r="B373" s="36"/>
      <c r="C373" s="37"/>
      <c r="D373" s="235" t="s">
        <v>275</v>
      </c>
      <c r="E373" s="37"/>
      <c r="F373" s="236" t="s">
        <v>1215</v>
      </c>
      <c r="G373" s="37"/>
      <c r="H373" s="37"/>
      <c r="I373" s="237"/>
      <c r="J373" s="37"/>
      <c r="K373" s="37"/>
      <c r="L373" s="41"/>
      <c r="M373" s="238"/>
      <c r="N373" s="239"/>
      <c r="O373" s="88"/>
      <c r="P373" s="88"/>
      <c r="Q373" s="88"/>
      <c r="R373" s="88"/>
      <c r="S373" s="88"/>
      <c r="T373" s="89"/>
      <c r="U373" s="35"/>
      <c r="V373" s="35"/>
      <c r="W373" s="35"/>
      <c r="X373" s="35"/>
      <c r="Y373" s="35"/>
      <c r="Z373" s="35"/>
      <c r="AA373" s="35"/>
      <c r="AB373" s="35"/>
      <c r="AC373" s="35"/>
      <c r="AD373" s="35"/>
      <c r="AE373" s="35"/>
      <c r="AT373" s="14" t="s">
        <v>275</v>
      </c>
      <c r="AU373" s="14" t="s">
        <v>83</v>
      </c>
    </row>
    <row r="374" s="2" customFormat="1" ht="111.75" customHeight="1">
      <c r="A374" s="35"/>
      <c r="B374" s="36"/>
      <c r="C374" s="222" t="s">
        <v>744</v>
      </c>
      <c r="D374" s="222" t="s">
        <v>269</v>
      </c>
      <c r="E374" s="223" t="s">
        <v>312</v>
      </c>
      <c r="F374" s="224" t="s">
        <v>313</v>
      </c>
      <c r="G374" s="225" t="s">
        <v>302</v>
      </c>
      <c r="H374" s="226">
        <v>59.780000000000001</v>
      </c>
      <c r="I374" s="227"/>
      <c r="J374" s="228">
        <f>ROUND(I374*H374,2)</f>
        <v>0</v>
      </c>
      <c r="K374" s="224" t="s">
        <v>273</v>
      </c>
      <c r="L374" s="41"/>
      <c r="M374" s="229" t="s">
        <v>1</v>
      </c>
      <c r="N374" s="230" t="s">
        <v>38</v>
      </c>
      <c r="O374" s="88"/>
      <c r="P374" s="231">
        <f>O374*H374</f>
        <v>0</v>
      </c>
      <c r="Q374" s="231">
        <v>0</v>
      </c>
      <c r="R374" s="231">
        <f>Q374*H374</f>
        <v>0</v>
      </c>
      <c r="S374" s="231">
        <v>0</v>
      </c>
      <c r="T374" s="232">
        <f>S374*H374</f>
        <v>0</v>
      </c>
      <c r="U374" s="35"/>
      <c r="V374" s="35"/>
      <c r="W374" s="35"/>
      <c r="X374" s="35"/>
      <c r="Y374" s="35"/>
      <c r="Z374" s="35"/>
      <c r="AA374" s="35"/>
      <c r="AB374" s="35"/>
      <c r="AC374" s="35"/>
      <c r="AD374" s="35"/>
      <c r="AE374" s="35"/>
      <c r="AR374" s="233" t="s">
        <v>274</v>
      </c>
      <c r="AT374" s="233" t="s">
        <v>269</v>
      </c>
      <c r="AU374" s="233" t="s">
        <v>83</v>
      </c>
      <c r="AY374" s="14" t="s">
        <v>266</v>
      </c>
      <c r="BE374" s="234">
        <f>IF(N374="základní",J374,0)</f>
        <v>0</v>
      </c>
      <c r="BF374" s="234">
        <f>IF(N374="snížená",J374,0)</f>
        <v>0</v>
      </c>
      <c r="BG374" s="234">
        <f>IF(N374="zákl. přenesená",J374,0)</f>
        <v>0</v>
      </c>
      <c r="BH374" s="234">
        <f>IF(N374="sníž. přenesená",J374,0)</f>
        <v>0</v>
      </c>
      <c r="BI374" s="234">
        <f>IF(N374="nulová",J374,0)</f>
        <v>0</v>
      </c>
      <c r="BJ374" s="14" t="s">
        <v>81</v>
      </c>
      <c r="BK374" s="234">
        <f>ROUND(I374*H374,2)</f>
        <v>0</v>
      </c>
      <c r="BL374" s="14" t="s">
        <v>274</v>
      </c>
      <c r="BM374" s="233" t="s">
        <v>742</v>
      </c>
    </row>
    <row r="375" s="2" customFormat="1">
      <c r="A375" s="35"/>
      <c r="B375" s="36"/>
      <c r="C375" s="37"/>
      <c r="D375" s="235" t="s">
        <v>275</v>
      </c>
      <c r="E375" s="37"/>
      <c r="F375" s="236" t="s">
        <v>1216</v>
      </c>
      <c r="G375" s="37"/>
      <c r="H375" s="37"/>
      <c r="I375" s="237"/>
      <c r="J375" s="37"/>
      <c r="K375" s="37"/>
      <c r="L375" s="41"/>
      <c r="M375" s="238"/>
      <c r="N375" s="239"/>
      <c r="O375" s="88"/>
      <c r="P375" s="88"/>
      <c r="Q375" s="88"/>
      <c r="R375" s="88"/>
      <c r="S375" s="88"/>
      <c r="T375" s="89"/>
      <c r="U375" s="35"/>
      <c r="V375" s="35"/>
      <c r="W375" s="35"/>
      <c r="X375" s="35"/>
      <c r="Y375" s="35"/>
      <c r="Z375" s="35"/>
      <c r="AA375" s="35"/>
      <c r="AB375" s="35"/>
      <c r="AC375" s="35"/>
      <c r="AD375" s="35"/>
      <c r="AE375" s="35"/>
      <c r="AT375" s="14" t="s">
        <v>275</v>
      </c>
      <c r="AU375" s="14" t="s">
        <v>83</v>
      </c>
    </row>
    <row r="376" s="2" customFormat="1" ht="100.5" customHeight="1">
      <c r="A376" s="35"/>
      <c r="B376" s="36"/>
      <c r="C376" s="222" t="s">
        <v>517</v>
      </c>
      <c r="D376" s="222" t="s">
        <v>269</v>
      </c>
      <c r="E376" s="223" t="s">
        <v>797</v>
      </c>
      <c r="F376" s="224" t="s">
        <v>798</v>
      </c>
      <c r="G376" s="225" t="s">
        <v>302</v>
      </c>
      <c r="H376" s="226">
        <v>59.780000000000001</v>
      </c>
      <c r="I376" s="227"/>
      <c r="J376" s="228">
        <f>ROUND(I376*H376,2)</f>
        <v>0</v>
      </c>
      <c r="K376" s="224" t="s">
        <v>273</v>
      </c>
      <c r="L376" s="41"/>
      <c r="M376" s="229" t="s">
        <v>1</v>
      </c>
      <c r="N376" s="230" t="s">
        <v>38</v>
      </c>
      <c r="O376" s="88"/>
      <c r="P376" s="231">
        <f>O376*H376</f>
        <v>0</v>
      </c>
      <c r="Q376" s="231">
        <v>0</v>
      </c>
      <c r="R376" s="231">
        <f>Q376*H376</f>
        <v>0</v>
      </c>
      <c r="S376" s="231">
        <v>0</v>
      </c>
      <c r="T376" s="232">
        <f>S376*H376</f>
        <v>0</v>
      </c>
      <c r="U376" s="35"/>
      <c r="V376" s="35"/>
      <c r="W376" s="35"/>
      <c r="X376" s="35"/>
      <c r="Y376" s="35"/>
      <c r="Z376" s="35"/>
      <c r="AA376" s="35"/>
      <c r="AB376" s="35"/>
      <c r="AC376" s="35"/>
      <c r="AD376" s="35"/>
      <c r="AE376" s="35"/>
      <c r="AR376" s="233" t="s">
        <v>274</v>
      </c>
      <c r="AT376" s="233" t="s">
        <v>269</v>
      </c>
      <c r="AU376" s="233" t="s">
        <v>83</v>
      </c>
      <c r="AY376" s="14" t="s">
        <v>266</v>
      </c>
      <c r="BE376" s="234">
        <f>IF(N376="základní",J376,0)</f>
        <v>0</v>
      </c>
      <c r="BF376" s="234">
        <f>IF(N376="snížená",J376,0)</f>
        <v>0</v>
      </c>
      <c r="BG376" s="234">
        <f>IF(N376="zákl. přenesená",J376,0)</f>
        <v>0</v>
      </c>
      <c r="BH376" s="234">
        <f>IF(N376="sníž. přenesená",J376,0)</f>
        <v>0</v>
      </c>
      <c r="BI376" s="234">
        <f>IF(N376="nulová",J376,0)</f>
        <v>0</v>
      </c>
      <c r="BJ376" s="14" t="s">
        <v>81</v>
      </c>
      <c r="BK376" s="234">
        <f>ROUND(I376*H376,2)</f>
        <v>0</v>
      </c>
      <c r="BL376" s="14" t="s">
        <v>274</v>
      </c>
      <c r="BM376" s="233" t="s">
        <v>745</v>
      </c>
    </row>
    <row r="377" s="2" customFormat="1">
      <c r="A377" s="35"/>
      <c r="B377" s="36"/>
      <c r="C377" s="37"/>
      <c r="D377" s="235" t="s">
        <v>275</v>
      </c>
      <c r="E377" s="37"/>
      <c r="F377" s="236" t="s">
        <v>1217</v>
      </c>
      <c r="G377" s="37"/>
      <c r="H377" s="37"/>
      <c r="I377" s="237"/>
      <c r="J377" s="37"/>
      <c r="K377" s="37"/>
      <c r="L377" s="41"/>
      <c r="M377" s="238"/>
      <c r="N377" s="239"/>
      <c r="O377" s="88"/>
      <c r="P377" s="88"/>
      <c r="Q377" s="88"/>
      <c r="R377" s="88"/>
      <c r="S377" s="88"/>
      <c r="T377" s="89"/>
      <c r="U377" s="35"/>
      <c r="V377" s="35"/>
      <c r="W377" s="35"/>
      <c r="X377" s="35"/>
      <c r="Y377" s="35"/>
      <c r="Z377" s="35"/>
      <c r="AA377" s="35"/>
      <c r="AB377" s="35"/>
      <c r="AC377" s="35"/>
      <c r="AD377" s="35"/>
      <c r="AE377" s="35"/>
      <c r="AT377" s="14" t="s">
        <v>275</v>
      </c>
      <c r="AU377" s="14" t="s">
        <v>83</v>
      </c>
    </row>
    <row r="378" s="2" customFormat="1" ht="49.05" customHeight="1">
      <c r="A378" s="35"/>
      <c r="B378" s="36"/>
      <c r="C378" s="222" t="s">
        <v>748</v>
      </c>
      <c r="D378" s="222" t="s">
        <v>269</v>
      </c>
      <c r="E378" s="223" t="s">
        <v>270</v>
      </c>
      <c r="F378" s="224" t="s">
        <v>271</v>
      </c>
      <c r="G378" s="225" t="s">
        <v>272</v>
      </c>
      <c r="H378" s="226">
        <v>8</v>
      </c>
      <c r="I378" s="227"/>
      <c r="J378" s="228">
        <f>ROUND(I378*H378,2)</f>
        <v>0</v>
      </c>
      <c r="K378" s="224" t="s">
        <v>273</v>
      </c>
      <c r="L378" s="41"/>
      <c r="M378" s="229" t="s">
        <v>1</v>
      </c>
      <c r="N378" s="230" t="s">
        <v>38</v>
      </c>
      <c r="O378" s="88"/>
      <c r="P378" s="231">
        <f>O378*H378</f>
        <v>0</v>
      </c>
      <c r="Q378" s="231">
        <v>0</v>
      </c>
      <c r="R378" s="231">
        <f>Q378*H378</f>
        <v>0</v>
      </c>
      <c r="S378" s="231">
        <v>0</v>
      </c>
      <c r="T378" s="232">
        <f>S378*H378</f>
        <v>0</v>
      </c>
      <c r="U378" s="35"/>
      <c r="V378" s="35"/>
      <c r="W378" s="35"/>
      <c r="X378" s="35"/>
      <c r="Y378" s="35"/>
      <c r="Z378" s="35"/>
      <c r="AA378" s="35"/>
      <c r="AB378" s="35"/>
      <c r="AC378" s="35"/>
      <c r="AD378" s="35"/>
      <c r="AE378" s="35"/>
      <c r="AR378" s="233" t="s">
        <v>274</v>
      </c>
      <c r="AT378" s="233" t="s">
        <v>269</v>
      </c>
      <c r="AU378" s="233" t="s">
        <v>83</v>
      </c>
      <c r="AY378" s="14" t="s">
        <v>266</v>
      </c>
      <c r="BE378" s="234">
        <f>IF(N378="základní",J378,0)</f>
        <v>0</v>
      </c>
      <c r="BF378" s="234">
        <f>IF(N378="snížená",J378,0)</f>
        <v>0</v>
      </c>
      <c r="BG378" s="234">
        <f>IF(N378="zákl. přenesená",J378,0)</f>
        <v>0</v>
      </c>
      <c r="BH378" s="234">
        <f>IF(N378="sníž. přenesená",J378,0)</f>
        <v>0</v>
      </c>
      <c r="BI378" s="234">
        <f>IF(N378="nulová",J378,0)</f>
        <v>0</v>
      </c>
      <c r="BJ378" s="14" t="s">
        <v>81</v>
      </c>
      <c r="BK378" s="234">
        <f>ROUND(I378*H378,2)</f>
        <v>0</v>
      </c>
      <c r="BL378" s="14" t="s">
        <v>274</v>
      </c>
      <c r="BM378" s="233" t="s">
        <v>747</v>
      </c>
    </row>
    <row r="379" s="2" customFormat="1">
      <c r="A379" s="35"/>
      <c r="B379" s="36"/>
      <c r="C379" s="37"/>
      <c r="D379" s="235" t="s">
        <v>275</v>
      </c>
      <c r="E379" s="37"/>
      <c r="F379" s="236" t="s">
        <v>993</v>
      </c>
      <c r="G379" s="37"/>
      <c r="H379" s="37"/>
      <c r="I379" s="237"/>
      <c r="J379" s="37"/>
      <c r="K379" s="37"/>
      <c r="L379" s="41"/>
      <c r="M379" s="238"/>
      <c r="N379" s="239"/>
      <c r="O379" s="88"/>
      <c r="P379" s="88"/>
      <c r="Q379" s="88"/>
      <c r="R379" s="88"/>
      <c r="S379" s="88"/>
      <c r="T379" s="89"/>
      <c r="U379" s="35"/>
      <c r="V379" s="35"/>
      <c r="W379" s="35"/>
      <c r="X379" s="35"/>
      <c r="Y379" s="35"/>
      <c r="Z379" s="35"/>
      <c r="AA379" s="35"/>
      <c r="AB379" s="35"/>
      <c r="AC379" s="35"/>
      <c r="AD379" s="35"/>
      <c r="AE379" s="35"/>
      <c r="AT379" s="14" t="s">
        <v>275</v>
      </c>
      <c r="AU379" s="14" t="s">
        <v>83</v>
      </c>
    </row>
    <row r="380" s="2" customFormat="1" ht="90" customHeight="1">
      <c r="A380" s="35"/>
      <c r="B380" s="36"/>
      <c r="C380" s="222" t="s">
        <v>522</v>
      </c>
      <c r="D380" s="222" t="s">
        <v>269</v>
      </c>
      <c r="E380" s="223" t="s">
        <v>287</v>
      </c>
      <c r="F380" s="224" t="s">
        <v>288</v>
      </c>
      <c r="G380" s="225" t="s">
        <v>289</v>
      </c>
      <c r="H380" s="226">
        <v>0.040000000000000001</v>
      </c>
      <c r="I380" s="227"/>
      <c r="J380" s="228">
        <f>ROUND(I380*H380,2)</f>
        <v>0</v>
      </c>
      <c r="K380" s="224" t="s">
        <v>273</v>
      </c>
      <c r="L380" s="41"/>
      <c r="M380" s="229" t="s">
        <v>1</v>
      </c>
      <c r="N380" s="230" t="s">
        <v>38</v>
      </c>
      <c r="O380" s="88"/>
      <c r="P380" s="231">
        <f>O380*H380</f>
        <v>0</v>
      </c>
      <c r="Q380" s="231">
        <v>0</v>
      </c>
      <c r="R380" s="231">
        <f>Q380*H380</f>
        <v>0</v>
      </c>
      <c r="S380" s="231">
        <v>0</v>
      </c>
      <c r="T380" s="232">
        <f>S380*H380</f>
        <v>0</v>
      </c>
      <c r="U380" s="35"/>
      <c r="V380" s="35"/>
      <c r="W380" s="35"/>
      <c r="X380" s="35"/>
      <c r="Y380" s="35"/>
      <c r="Z380" s="35"/>
      <c r="AA380" s="35"/>
      <c r="AB380" s="35"/>
      <c r="AC380" s="35"/>
      <c r="AD380" s="35"/>
      <c r="AE380" s="35"/>
      <c r="AR380" s="233" t="s">
        <v>274</v>
      </c>
      <c r="AT380" s="233" t="s">
        <v>269</v>
      </c>
      <c r="AU380" s="233" t="s">
        <v>83</v>
      </c>
      <c r="AY380" s="14" t="s">
        <v>266</v>
      </c>
      <c r="BE380" s="234">
        <f>IF(N380="základní",J380,0)</f>
        <v>0</v>
      </c>
      <c r="BF380" s="234">
        <f>IF(N380="snížená",J380,0)</f>
        <v>0</v>
      </c>
      <c r="BG380" s="234">
        <f>IF(N380="zákl. přenesená",J380,0)</f>
        <v>0</v>
      </c>
      <c r="BH380" s="234">
        <f>IF(N380="sníž. přenesená",J380,0)</f>
        <v>0</v>
      </c>
      <c r="BI380" s="234">
        <f>IF(N380="nulová",J380,0)</f>
        <v>0</v>
      </c>
      <c r="BJ380" s="14" t="s">
        <v>81</v>
      </c>
      <c r="BK380" s="234">
        <f>ROUND(I380*H380,2)</f>
        <v>0</v>
      </c>
      <c r="BL380" s="14" t="s">
        <v>274</v>
      </c>
      <c r="BM380" s="233" t="s">
        <v>749</v>
      </c>
    </row>
    <row r="381" s="2" customFormat="1">
      <c r="A381" s="35"/>
      <c r="B381" s="36"/>
      <c r="C381" s="37"/>
      <c r="D381" s="235" t="s">
        <v>275</v>
      </c>
      <c r="E381" s="37"/>
      <c r="F381" s="236" t="s">
        <v>1218</v>
      </c>
      <c r="G381" s="37"/>
      <c r="H381" s="37"/>
      <c r="I381" s="237"/>
      <c r="J381" s="37"/>
      <c r="K381" s="37"/>
      <c r="L381" s="41"/>
      <c r="M381" s="238"/>
      <c r="N381" s="239"/>
      <c r="O381" s="88"/>
      <c r="P381" s="88"/>
      <c r="Q381" s="88"/>
      <c r="R381" s="88"/>
      <c r="S381" s="88"/>
      <c r="T381" s="89"/>
      <c r="U381" s="35"/>
      <c r="V381" s="35"/>
      <c r="W381" s="35"/>
      <c r="X381" s="35"/>
      <c r="Y381" s="35"/>
      <c r="Z381" s="35"/>
      <c r="AA381" s="35"/>
      <c r="AB381" s="35"/>
      <c r="AC381" s="35"/>
      <c r="AD381" s="35"/>
      <c r="AE381" s="35"/>
      <c r="AT381" s="14" t="s">
        <v>275</v>
      </c>
      <c r="AU381" s="14" t="s">
        <v>83</v>
      </c>
    </row>
    <row r="382" s="2" customFormat="1" ht="234.75" customHeight="1">
      <c r="A382" s="35"/>
      <c r="B382" s="36"/>
      <c r="C382" s="222" t="s">
        <v>752</v>
      </c>
      <c r="D382" s="222" t="s">
        <v>269</v>
      </c>
      <c r="E382" s="223" t="s">
        <v>292</v>
      </c>
      <c r="F382" s="224" t="s">
        <v>293</v>
      </c>
      <c r="G382" s="225" t="s">
        <v>289</v>
      </c>
      <c r="H382" s="226">
        <v>0.040000000000000001</v>
      </c>
      <c r="I382" s="227"/>
      <c r="J382" s="228">
        <f>ROUND(I382*H382,2)</f>
        <v>0</v>
      </c>
      <c r="K382" s="224" t="s">
        <v>273</v>
      </c>
      <c r="L382" s="41"/>
      <c r="M382" s="229" t="s">
        <v>1</v>
      </c>
      <c r="N382" s="230" t="s">
        <v>38</v>
      </c>
      <c r="O382" s="88"/>
      <c r="P382" s="231">
        <f>O382*H382</f>
        <v>0</v>
      </c>
      <c r="Q382" s="231">
        <v>0</v>
      </c>
      <c r="R382" s="231">
        <f>Q382*H382</f>
        <v>0</v>
      </c>
      <c r="S382" s="231">
        <v>0</v>
      </c>
      <c r="T382" s="232">
        <f>S382*H382</f>
        <v>0</v>
      </c>
      <c r="U382" s="35"/>
      <c r="V382" s="35"/>
      <c r="W382" s="35"/>
      <c r="X382" s="35"/>
      <c r="Y382" s="35"/>
      <c r="Z382" s="35"/>
      <c r="AA382" s="35"/>
      <c r="AB382" s="35"/>
      <c r="AC382" s="35"/>
      <c r="AD382" s="35"/>
      <c r="AE382" s="35"/>
      <c r="AR382" s="233" t="s">
        <v>274</v>
      </c>
      <c r="AT382" s="233" t="s">
        <v>269</v>
      </c>
      <c r="AU382" s="233" t="s">
        <v>83</v>
      </c>
      <c r="AY382" s="14" t="s">
        <v>266</v>
      </c>
      <c r="BE382" s="234">
        <f>IF(N382="základní",J382,0)</f>
        <v>0</v>
      </c>
      <c r="BF382" s="234">
        <f>IF(N382="snížená",J382,0)</f>
        <v>0</v>
      </c>
      <c r="BG382" s="234">
        <f>IF(N382="zákl. přenesená",J382,0)</f>
        <v>0</v>
      </c>
      <c r="BH382" s="234">
        <f>IF(N382="sníž. přenesená",J382,0)</f>
        <v>0</v>
      </c>
      <c r="BI382" s="234">
        <f>IF(N382="nulová",J382,0)</f>
        <v>0</v>
      </c>
      <c r="BJ382" s="14" t="s">
        <v>81</v>
      </c>
      <c r="BK382" s="234">
        <f>ROUND(I382*H382,2)</f>
        <v>0</v>
      </c>
      <c r="BL382" s="14" t="s">
        <v>274</v>
      </c>
      <c r="BM382" s="233" t="s">
        <v>750</v>
      </c>
    </row>
    <row r="383" s="2" customFormat="1">
      <c r="A383" s="35"/>
      <c r="B383" s="36"/>
      <c r="C383" s="37"/>
      <c r="D383" s="235" t="s">
        <v>275</v>
      </c>
      <c r="E383" s="37"/>
      <c r="F383" s="236" t="s">
        <v>995</v>
      </c>
      <c r="G383" s="37"/>
      <c r="H383" s="37"/>
      <c r="I383" s="237"/>
      <c r="J383" s="37"/>
      <c r="K383" s="37"/>
      <c r="L383" s="41"/>
      <c r="M383" s="238"/>
      <c r="N383" s="239"/>
      <c r="O383" s="88"/>
      <c r="P383" s="88"/>
      <c r="Q383" s="88"/>
      <c r="R383" s="88"/>
      <c r="S383" s="88"/>
      <c r="T383" s="89"/>
      <c r="U383" s="35"/>
      <c r="V383" s="35"/>
      <c r="W383" s="35"/>
      <c r="X383" s="35"/>
      <c r="Y383" s="35"/>
      <c r="Z383" s="35"/>
      <c r="AA383" s="35"/>
      <c r="AB383" s="35"/>
      <c r="AC383" s="35"/>
      <c r="AD383" s="35"/>
      <c r="AE383" s="35"/>
      <c r="AT383" s="14" t="s">
        <v>275</v>
      </c>
      <c r="AU383" s="14" t="s">
        <v>83</v>
      </c>
    </row>
    <row r="384" s="2" customFormat="1" ht="62.7" customHeight="1">
      <c r="A384" s="35"/>
      <c r="B384" s="36"/>
      <c r="C384" s="222" t="s">
        <v>525</v>
      </c>
      <c r="D384" s="222" t="s">
        <v>269</v>
      </c>
      <c r="E384" s="223" t="s">
        <v>1202</v>
      </c>
      <c r="F384" s="224" t="s">
        <v>1203</v>
      </c>
      <c r="G384" s="225" t="s">
        <v>296</v>
      </c>
      <c r="H384" s="226">
        <v>10.800000000000001</v>
      </c>
      <c r="I384" s="227"/>
      <c r="J384" s="228">
        <f>ROUND(I384*H384,2)</f>
        <v>0</v>
      </c>
      <c r="K384" s="224" t="s">
        <v>273</v>
      </c>
      <c r="L384" s="41"/>
      <c r="M384" s="229" t="s">
        <v>1</v>
      </c>
      <c r="N384" s="230" t="s">
        <v>38</v>
      </c>
      <c r="O384" s="88"/>
      <c r="P384" s="231">
        <f>O384*H384</f>
        <v>0</v>
      </c>
      <c r="Q384" s="231">
        <v>0</v>
      </c>
      <c r="R384" s="231">
        <f>Q384*H384</f>
        <v>0</v>
      </c>
      <c r="S384" s="231">
        <v>0</v>
      </c>
      <c r="T384" s="232">
        <f>S384*H384</f>
        <v>0</v>
      </c>
      <c r="U384" s="35"/>
      <c r="V384" s="35"/>
      <c r="W384" s="35"/>
      <c r="X384" s="35"/>
      <c r="Y384" s="35"/>
      <c r="Z384" s="35"/>
      <c r="AA384" s="35"/>
      <c r="AB384" s="35"/>
      <c r="AC384" s="35"/>
      <c r="AD384" s="35"/>
      <c r="AE384" s="35"/>
      <c r="AR384" s="233" t="s">
        <v>274</v>
      </c>
      <c r="AT384" s="233" t="s">
        <v>269</v>
      </c>
      <c r="AU384" s="233" t="s">
        <v>83</v>
      </c>
      <c r="AY384" s="14" t="s">
        <v>266</v>
      </c>
      <c r="BE384" s="234">
        <f>IF(N384="základní",J384,0)</f>
        <v>0</v>
      </c>
      <c r="BF384" s="234">
        <f>IF(N384="snížená",J384,0)</f>
        <v>0</v>
      </c>
      <c r="BG384" s="234">
        <f>IF(N384="zákl. přenesená",J384,0)</f>
        <v>0</v>
      </c>
      <c r="BH384" s="234">
        <f>IF(N384="sníž. přenesená",J384,0)</f>
        <v>0</v>
      </c>
      <c r="BI384" s="234">
        <f>IF(N384="nulová",J384,0)</f>
        <v>0</v>
      </c>
      <c r="BJ384" s="14" t="s">
        <v>81</v>
      </c>
      <c r="BK384" s="234">
        <f>ROUND(I384*H384,2)</f>
        <v>0</v>
      </c>
      <c r="BL384" s="14" t="s">
        <v>274</v>
      </c>
      <c r="BM384" s="233" t="s">
        <v>753</v>
      </c>
    </row>
    <row r="385" s="2" customFormat="1">
      <c r="A385" s="35"/>
      <c r="B385" s="36"/>
      <c r="C385" s="37"/>
      <c r="D385" s="235" t="s">
        <v>275</v>
      </c>
      <c r="E385" s="37"/>
      <c r="F385" s="236" t="s">
        <v>1219</v>
      </c>
      <c r="G385" s="37"/>
      <c r="H385" s="37"/>
      <c r="I385" s="237"/>
      <c r="J385" s="37"/>
      <c r="K385" s="37"/>
      <c r="L385" s="41"/>
      <c r="M385" s="238"/>
      <c r="N385" s="239"/>
      <c r="O385" s="88"/>
      <c r="P385" s="88"/>
      <c r="Q385" s="88"/>
      <c r="R385" s="88"/>
      <c r="S385" s="88"/>
      <c r="T385" s="89"/>
      <c r="U385" s="35"/>
      <c r="V385" s="35"/>
      <c r="W385" s="35"/>
      <c r="X385" s="35"/>
      <c r="Y385" s="35"/>
      <c r="Z385" s="35"/>
      <c r="AA385" s="35"/>
      <c r="AB385" s="35"/>
      <c r="AC385" s="35"/>
      <c r="AD385" s="35"/>
      <c r="AE385" s="35"/>
      <c r="AT385" s="14" t="s">
        <v>275</v>
      </c>
      <c r="AU385" s="14" t="s">
        <v>83</v>
      </c>
    </row>
    <row r="386" s="2" customFormat="1" ht="101.25" customHeight="1">
      <c r="A386" s="35"/>
      <c r="B386" s="36"/>
      <c r="C386" s="222" t="s">
        <v>757</v>
      </c>
      <c r="D386" s="222" t="s">
        <v>269</v>
      </c>
      <c r="E386" s="223" t="s">
        <v>300</v>
      </c>
      <c r="F386" s="224" t="s">
        <v>301</v>
      </c>
      <c r="G386" s="225" t="s">
        <v>302</v>
      </c>
      <c r="H386" s="226">
        <v>174.59999999999999</v>
      </c>
      <c r="I386" s="227"/>
      <c r="J386" s="228">
        <f>ROUND(I386*H386,2)</f>
        <v>0</v>
      </c>
      <c r="K386" s="224" t="s">
        <v>273</v>
      </c>
      <c r="L386" s="41"/>
      <c r="M386" s="229" t="s">
        <v>1</v>
      </c>
      <c r="N386" s="230" t="s">
        <v>38</v>
      </c>
      <c r="O386" s="88"/>
      <c r="P386" s="231">
        <f>O386*H386</f>
        <v>0</v>
      </c>
      <c r="Q386" s="231">
        <v>0</v>
      </c>
      <c r="R386" s="231">
        <f>Q386*H386</f>
        <v>0</v>
      </c>
      <c r="S386" s="231">
        <v>0</v>
      </c>
      <c r="T386" s="232">
        <f>S386*H386</f>
        <v>0</v>
      </c>
      <c r="U386" s="35"/>
      <c r="V386" s="35"/>
      <c r="W386" s="35"/>
      <c r="X386" s="35"/>
      <c r="Y386" s="35"/>
      <c r="Z386" s="35"/>
      <c r="AA386" s="35"/>
      <c r="AB386" s="35"/>
      <c r="AC386" s="35"/>
      <c r="AD386" s="35"/>
      <c r="AE386" s="35"/>
      <c r="AR386" s="233" t="s">
        <v>274</v>
      </c>
      <c r="AT386" s="233" t="s">
        <v>269</v>
      </c>
      <c r="AU386" s="233" t="s">
        <v>83</v>
      </c>
      <c r="AY386" s="14" t="s">
        <v>266</v>
      </c>
      <c r="BE386" s="234">
        <f>IF(N386="základní",J386,0)</f>
        <v>0</v>
      </c>
      <c r="BF386" s="234">
        <f>IF(N386="snížená",J386,0)</f>
        <v>0</v>
      </c>
      <c r="BG386" s="234">
        <f>IF(N386="zákl. přenesená",J386,0)</f>
        <v>0</v>
      </c>
      <c r="BH386" s="234">
        <f>IF(N386="sníž. přenesená",J386,0)</f>
        <v>0</v>
      </c>
      <c r="BI386" s="234">
        <f>IF(N386="nulová",J386,0)</f>
        <v>0</v>
      </c>
      <c r="BJ386" s="14" t="s">
        <v>81</v>
      </c>
      <c r="BK386" s="234">
        <f>ROUND(I386*H386,2)</f>
        <v>0</v>
      </c>
      <c r="BL386" s="14" t="s">
        <v>274</v>
      </c>
      <c r="BM386" s="233" t="s">
        <v>755</v>
      </c>
    </row>
    <row r="387" s="2" customFormat="1">
      <c r="A387" s="35"/>
      <c r="B387" s="36"/>
      <c r="C387" s="37"/>
      <c r="D387" s="235" t="s">
        <v>275</v>
      </c>
      <c r="E387" s="37"/>
      <c r="F387" s="236" t="s">
        <v>1220</v>
      </c>
      <c r="G387" s="37"/>
      <c r="H387" s="37"/>
      <c r="I387" s="237"/>
      <c r="J387" s="37"/>
      <c r="K387" s="37"/>
      <c r="L387" s="41"/>
      <c r="M387" s="238"/>
      <c r="N387" s="239"/>
      <c r="O387" s="88"/>
      <c r="P387" s="88"/>
      <c r="Q387" s="88"/>
      <c r="R387" s="88"/>
      <c r="S387" s="88"/>
      <c r="T387" s="89"/>
      <c r="U387" s="35"/>
      <c r="V387" s="35"/>
      <c r="W387" s="35"/>
      <c r="X387" s="35"/>
      <c r="Y387" s="35"/>
      <c r="Z387" s="35"/>
      <c r="AA387" s="35"/>
      <c r="AB387" s="35"/>
      <c r="AC387" s="35"/>
      <c r="AD387" s="35"/>
      <c r="AE387" s="35"/>
      <c r="AT387" s="14" t="s">
        <v>275</v>
      </c>
      <c r="AU387" s="14" t="s">
        <v>83</v>
      </c>
    </row>
    <row r="388" s="2" customFormat="1" ht="111.75" customHeight="1">
      <c r="A388" s="35"/>
      <c r="B388" s="36"/>
      <c r="C388" s="222" t="s">
        <v>529</v>
      </c>
      <c r="D388" s="222" t="s">
        <v>269</v>
      </c>
      <c r="E388" s="223" t="s">
        <v>312</v>
      </c>
      <c r="F388" s="224" t="s">
        <v>313</v>
      </c>
      <c r="G388" s="225" t="s">
        <v>302</v>
      </c>
      <c r="H388" s="226">
        <v>349.19999999999999</v>
      </c>
      <c r="I388" s="227"/>
      <c r="J388" s="228">
        <f>ROUND(I388*H388,2)</f>
        <v>0</v>
      </c>
      <c r="K388" s="224" t="s">
        <v>273</v>
      </c>
      <c r="L388" s="41"/>
      <c r="M388" s="229" t="s">
        <v>1</v>
      </c>
      <c r="N388" s="230" t="s">
        <v>38</v>
      </c>
      <c r="O388" s="88"/>
      <c r="P388" s="231">
        <f>O388*H388</f>
        <v>0</v>
      </c>
      <c r="Q388" s="231">
        <v>0</v>
      </c>
      <c r="R388" s="231">
        <f>Q388*H388</f>
        <v>0</v>
      </c>
      <c r="S388" s="231">
        <v>0</v>
      </c>
      <c r="T388" s="232">
        <f>S388*H388</f>
        <v>0</v>
      </c>
      <c r="U388" s="35"/>
      <c r="V388" s="35"/>
      <c r="W388" s="35"/>
      <c r="X388" s="35"/>
      <c r="Y388" s="35"/>
      <c r="Z388" s="35"/>
      <c r="AA388" s="35"/>
      <c r="AB388" s="35"/>
      <c r="AC388" s="35"/>
      <c r="AD388" s="35"/>
      <c r="AE388" s="35"/>
      <c r="AR388" s="233" t="s">
        <v>274</v>
      </c>
      <c r="AT388" s="233" t="s">
        <v>269</v>
      </c>
      <c r="AU388" s="233" t="s">
        <v>83</v>
      </c>
      <c r="AY388" s="14" t="s">
        <v>266</v>
      </c>
      <c r="BE388" s="234">
        <f>IF(N388="základní",J388,0)</f>
        <v>0</v>
      </c>
      <c r="BF388" s="234">
        <f>IF(N388="snížená",J388,0)</f>
        <v>0</v>
      </c>
      <c r="BG388" s="234">
        <f>IF(N388="zákl. přenesená",J388,0)</f>
        <v>0</v>
      </c>
      <c r="BH388" s="234">
        <f>IF(N388="sníž. přenesená",J388,0)</f>
        <v>0</v>
      </c>
      <c r="BI388" s="234">
        <f>IF(N388="nulová",J388,0)</f>
        <v>0</v>
      </c>
      <c r="BJ388" s="14" t="s">
        <v>81</v>
      </c>
      <c r="BK388" s="234">
        <f>ROUND(I388*H388,2)</f>
        <v>0</v>
      </c>
      <c r="BL388" s="14" t="s">
        <v>274</v>
      </c>
      <c r="BM388" s="233" t="s">
        <v>758</v>
      </c>
    </row>
    <row r="389" s="2" customFormat="1">
      <c r="A389" s="35"/>
      <c r="B389" s="36"/>
      <c r="C389" s="37"/>
      <c r="D389" s="235" t="s">
        <v>275</v>
      </c>
      <c r="E389" s="37"/>
      <c r="F389" s="236" t="s">
        <v>1221</v>
      </c>
      <c r="G389" s="37"/>
      <c r="H389" s="37"/>
      <c r="I389" s="237"/>
      <c r="J389" s="37"/>
      <c r="K389" s="37"/>
      <c r="L389" s="41"/>
      <c r="M389" s="238"/>
      <c r="N389" s="239"/>
      <c r="O389" s="88"/>
      <c r="P389" s="88"/>
      <c r="Q389" s="88"/>
      <c r="R389" s="88"/>
      <c r="S389" s="88"/>
      <c r="T389" s="89"/>
      <c r="U389" s="35"/>
      <c r="V389" s="35"/>
      <c r="W389" s="35"/>
      <c r="X389" s="35"/>
      <c r="Y389" s="35"/>
      <c r="Z389" s="35"/>
      <c r="AA389" s="35"/>
      <c r="AB389" s="35"/>
      <c r="AC389" s="35"/>
      <c r="AD389" s="35"/>
      <c r="AE389" s="35"/>
      <c r="AT389" s="14" t="s">
        <v>275</v>
      </c>
      <c r="AU389" s="14" t="s">
        <v>83</v>
      </c>
    </row>
    <row r="390" s="2" customFormat="1" ht="100.5" customHeight="1">
      <c r="A390" s="35"/>
      <c r="B390" s="36"/>
      <c r="C390" s="222" t="s">
        <v>763</v>
      </c>
      <c r="D390" s="222" t="s">
        <v>269</v>
      </c>
      <c r="E390" s="223" t="s">
        <v>317</v>
      </c>
      <c r="F390" s="224" t="s">
        <v>318</v>
      </c>
      <c r="G390" s="225" t="s">
        <v>302</v>
      </c>
      <c r="H390" s="226">
        <v>174.59999999999999</v>
      </c>
      <c r="I390" s="227"/>
      <c r="J390" s="228">
        <f>ROUND(I390*H390,2)</f>
        <v>0</v>
      </c>
      <c r="K390" s="224" t="s">
        <v>273</v>
      </c>
      <c r="L390" s="41"/>
      <c r="M390" s="229" t="s">
        <v>1</v>
      </c>
      <c r="N390" s="230" t="s">
        <v>38</v>
      </c>
      <c r="O390" s="88"/>
      <c r="P390" s="231">
        <f>O390*H390</f>
        <v>0</v>
      </c>
      <c r="Q390" s="231">
        <v>0</v>
      </c>
      <c r="R390" s="231">
        <f>Q390*H390</f>
        <v>0</v>
      </c>
      <c r="S390" s="231">
        <v>0</v>
      </c>
      <c r="T390" s="232">
        <f>S390*H390</f>
        <v>0</v>
      </c>
      <c r="U390" s="35"/>
      <c r="V390" s="35"/>
      <c r="W390" s="35"/>
      <c r="X390" s="35"/>
      <c r="Y390" s="35"/>
      <c r="Z390" s="35"/>
      <c r="AA390" s="35"/>
      <c r="AB390" s="35"/>
      <c r="AC390" s="35"/>
      <c r="AD390" s="35"/>
      <c r="AE390" s="35"/>
      <c r="AR390" s="233" t="s">
        <v>274</v>
      </c>
      <c r="AT390" s="233" t="s">
        <v>269</v>
      </c>
      <c r="AU390" s="233" t="s">
        <v>83</v>
      </c>
      <c r="AY390" s="14" t="s">
        <v>266</v>
      </c>
      <c r="BE390" s="234">
        <f>IF(N390="základní",J390,0)</f>
        <v>0</v>
      </c>
      <c r="BF390" s="234">
        <f>IF(N390="snížená",J390,0)</f>
        <v>0</v>
      </c>
      <c r="BG390" s="234">
        <f>IF(N390="zákl. přenesená",J390,0)</f>
        <v>0</v>
      </c>
      <c r="BH390" s="234">
        <f>IF(N390="sníž. přenesená",J390,0)</f>
        <v>0</v>
      </c>
      <c r="BI390" s="234">
        <f>IF(N390="nulová",J390,0)</f>
        <v>0</v>
      </c>
      <c r="BJ390" s="14" t="s">
        <v>81</v>
      </c>
      <c r="BK390" s="234">
        <f>ROUND(I390*H390,2)</f>
        <v>0</v>
      </c>
      <c r="BL390" s="14" t="s">
        <v>274</v>
      </c>
      <c r="BM390" s="233" t="s">
        <v>761</v>
      </c>
    </row>
    <row r="391" s="2" customFormat="1">
      <c r="A391" s="35"/>
      <c r="B391" s="36"/>
      <c r="C391" s="37"/>
      <c r="D391" s="235" t="s">
        <v>275</v>
      </c>
      <c r="E391" s="37"/>
      <c r="F391" s="236" t="s">
        <v>1222</v>
      </c>
      <c r="G391" s="37"/>
      <c r="H391" s="37"/>
      <c r="I391" s="237"/>
      <c r="J391" s="37"/>
      <c r="K391" s="37"/>
      <c r="L391" s="41"/>
      <c r="M391" s="238"/>
      <c r="N391" s="239"/>
      <c r="O391" s="88"/>
      <c r="P391" s="88"/>
      <c r="Q391" s="88"/>
      <c r="R391" s="88"/>
      <c r="S391" s="88"/>
      <c r="T391" s="89"/>
      <c r="U391" s="35"/>
      <c r="V391" s="35"/>
      <c r="W391" s="35"/>
      <c r="X391" s="35"/>
      <c r="Y391" s="35"/>
      <c r="Z391" s="35"/>
      <c r="AA391" s="35"/>
      <c r="AB391" s="35"/>
      <c r="AC391" s="35"/>
      <c r="AD391" s="35"/>
      <c r="AE391" s="35"/>
      <c r="AT391" s="14" t="s">
        <v>275</v>
      </c>
      <c r="AU391" s="14" t="s">
        <v>83</v>
      </c>
    </row>
    <row r="392" s="2" customFormat="1" ht="76.35" customHeight="1">
      <c r="A392" s="35"/>
      <c r="B392" s="36"/>
      <c r="C392" s="222" t="s">
        <v>532</v>
      </c>
      <c r="D392" s="222" t="s">
        <v>269</v>
      </c>
      <c r="E392" s="223" t="s">
        <v>325</v>
      </c>
      <c r="F392" s="224" t="s">
        <v>326</v>
      </c>
      <c r="G392" s="225" t="s">
        <v>289</v>
      </c>
      <c r="H392" s="226">
        <v>0.040000000000000001</v>
      </c>
      <c r="I392" s="227"/>
      <c r="J392" s="228">
        <f>ROUND(I392*H392,2)</f>
        <v>0</v>
      </c>
      <c r="K392" s="224" t="s">
        <v>273</v>
      </c>
      <c r="L392" s="41"/>
      <c r="M392" s="229" t="s">
        <v>1</v>
      </c>
      <c r="N392" s="230" t="s">
        <v>38</v>
      </c>
      <c r="O392" s="88"/>
      <c r="P392" s="231">
        <f>O392*H392</f>
        <v>0</v>
      </c>
      <c r="Q392" s="231">
        <v>0</v>
      </c>
      <c r="R392" s="231">
        <f>Q392*H392</f>
        <v>0</v>
      </c>
      <c r="S392" s="231">
        <v>0</v>
      </c>
      <c r="T392" s="232">
        <f>S392*H392</f>
        <v>0</v>
      </c>
      <c r="U392" s="35"/>
      <c r="V392" s="35"/>
      <c r="W392" s="35"/>
      <c r="X392" s="35"/>
      <c r="Y392" s="35"/>
      <c r="Z392" s="35"/>
      <c r="AA392" s="35"/>
      <c r="AB392" s="35"/>
      <c r="AC392" s="35"/>
      <c r="AD392" s="35"/>
      <c r="AE392" s="35"/>
      <c r="AR392" s="233" t="s">
        <v>274</v>
      </c>
      <c r="AT392" s="233" t="s">
        <v>269</v>
      </c>
      <c r="AU392" s="233" t="s">
        <v>83</v>
      </c>
      <c r="AY392" s="14" t="s">
        <v>266</v>
      </c>
      <c r="BE392" s="234">
        <f>IF(N392="základní",J392,0)</f>
        <v>0</v>
      </c>
      <c r="BF392" s="234">
        <f>IF(N392="snížená",J392,0)</f>
        <v>0</v>
      </c>
      <c r="BG392" s="234">
        <f>IF(N392="zákl. přenesená",J392,0)</f>
        <v>0</v>
      </c>
      <c r="BH392" s="234">
        <f>IF(N392="sníž. přenesená",J392,0)</f>
        <v>0</v>
      </c>
      <c r="BI392" s="234">
        <f>IF(N392="nulová",J392,0)</f>
        <v>0</v>
      </c>
      <c r="BJ392" s="14" t="s">
        <v>81</v>
      </c>
      <c r="BK392" s="234">
        <f>ROUND(I392*H392,2)</f>
        <v>0</v>
      </c>
      <c r="BL392" s="14" t="s">
        <v>274</v>
      </c>
      <c r="BM392" s="233" t="s">
        <v>764</v>
      </c>
    </row>
    <row r="393" s="2" customFormat="1">
      <c r="A393" s="35"/>
      <c r="B393" s="36"/>
      <c r="C393" s="37"/>
      <c r="D393" s="235" t="s">
        <v>275</v>
      </c>
      <c r="E393" s="37"/>
      <c r="F393" s="236" t="s">
        <v>1223</v>
      </c>
      <c r="G393" s="37"/>
      <c r="H393" s="37"/>
      <c r="I393" s="237"/>
      <c r="J393" s="37"/>
      <c r="K393" s="37"/>
      <c r="L393" s="41"/>
      <c r="M393" s="238"/>
      <c r="N393" s="239"/>
      <c r="O393" s="88"/>
      <c r="P393" s="88"/>
      <c r="Q393" s="88"/>
      <c r="R393" s="88"/>
      <c r="S393" s="88"/>
      <c r="T393" s="89"/>
      <c r="U393" s="35"/>
      <c r="V393" s="35"/>
      <c r="W393" s="35"/>
      <c r="X393" s="35"/>
      <c r="Y393" s="35"/>
      <c r="Z393" s="35"/>
      <c r="AA393" s="35"/>
      <c r="AB393" s="35"/>
      <c r="AC393" s="35"/>
      <c r="AD393" s="35"/>
      <c r="AE393" s="35"/>
      <c r="AT393" s="14" t="s">
        <v>275</v>
      </c>
      <c r="AU393" s="14" t="s">
        <v>83</v>
      </c>
    </row>
    <row r="394" s="2" customFormat="1" ht="24.15" customHeight="1">
      <c r="A394" s="35"/>
      <c r="B394" s="36"/>
      <c r="C394" s="240" t="s">
        <v>767</v>
      </c>
      <c r="D394" s="240" t="s">
        <v>329</v>
      </c>
      <c r="E394" s="241" t="s">
        <v>827</v>
      </c>
      <c r="F394" s="242" t="s">
        <v>828</v>
      </c>
      <c r="G394" s="243" t="s">
        <v>272</v>
      </c>
      <c r="H394" s="244">
        <v>120</v>
      </c>
      <c r="I394" s="245"/>
      <c r="J394" s="246">
        <f>ROUND(I394*H394,2)</f>
        <v>0</v>
      </c>
      <c r="K394" s="242" t="s">
        <v>273</v>
      </c>
      <c r="L394" s="247"/>
      <c r="M394" s="248" t="s">
        <v>1</v>
      </c>
      <c r="N394" s="249" t="s">
        <v>38</v>
      </c>
      <c r="O394" s="88"/>
      <c r="P394" s="231">
        <f>O394*H394</f>
        <v>0</v>
      </c>
      <c r="Q394" s="231">
        <v>0.0010499999999999999</v>
      </c>
      <c r="R394" s="231">
        <f>Q394*H394</f>
        <v>0.126</v>
      </c>
      <c r="S394" s="231">
        <v>0</v>
      </c>
      <c r="T394" s="232">
        <f>S394*H394</f>
        <v>0</v>
      </c>
      <c r="U394" s="35"/>
      <c r="V394" s="35"/>
      <c r="W394" s="35"/>
      <c r="X394" s="35"/>
      <c r="Y394" s="35"/>
      <c r="Z394" s="35"/>
      <c r="AA394" s="35"/>
      <c r="AB394" s="35"/>
      <c r="AC394" s="35"/>
      <c r="AD394" s="35"/>
      <c r="AE394" s="35"/>
      <c r="AR394" s="233" t="s">
        <v>286</v>
      </c>
      <c r="AT394" s="233" t="s">
        <v>329</v>
      </c>
      <c r="AU394" s="233" t="s">
        <v>83</v>
      </c>
      <c r="AY394" s="14" t="s">
        <v>266</v>
      </c>
      <c r="BE394" s="234">
        <f>IF(N394="základní",J394,0)</f>
        <v>0</v>
      </c>
      <c r="BF394" s="234">
        <f>IF(N394="snížená",J394,0)</f>
        <v>0</v>
      </c>
      <c r="BG394" s="234">
        <f>IF(N394="zákl. přenesená",J394,0)</f>
        <v>0</v>
      </c>
      <c r="BH394" s="234">
        <f>IF(N394="sníž. přenesená",J394,0)</f>
        <v>0</v>
      </c>
      <c r="BI394" s="234">
        <f>IF(N394="nulová",J394,0)</f>
        <v>0</v>
      </c>
      <c r="BJ394" s="14" t="s">
        <v>81</v>
      </c>
      <c r="BK394" s="234">
        <f>ROUND(I394*H394,2)</f>
        <v>0</v>
      </c>
      <c r="BL394" s="14" t="s">
        <v>274</v>
      </c>
      <c r="BM394" s="233" t="s">
        <v>766</v>
      </c>
    </row>
    <row r="395" s="2" customFormat="1">
      <c r="A395" s="35"/>
      <c r="B395" s="36"/>
      <c r="C395" s="37"/>
      <c r="D395" s="235" t="s">
        <v>275</v>
      </c>
      <c r="E395" s="37"/>
      <c r="F395" s="236" t="s">
        <v>999</v>
      </c>
      <c r="G395" s="37"/>
      <c r="H395" s="37"/>
      <c r="I395" s="237"/>
      <c r="J395" s="37"/>
      <c r="K395" s="37"/>
      <c r="L395" s="41"/>
      <c r="M395" s="238"/>
      <c r="N395" s="239"/>
      <c r="O395" s="88"/>
      <c r="P395" s="88"/>
      <c r="Q395" s="88"/>
      <c r="R395" s="88"/>
      <c r="S395" s="88"/>
      <c r="T395" s="89"/>
      <c r="U395" s="35"/>
      <c r="V395" s="35"/>
      <c r="W395" s="35"/>
      <c r="X395" s="35"/>
      <c r="Y395" s="35"/>
      <c r="Z395" s="35"/>
      <c r="AA395" s="35"/>
      <c r="AB395" s="35"/>
      <c r="AC395" s="35"/>
      <c r="AD395" s="35"/>
      <c r="AE395" s="35"/>
      <c r="AT395" s="14" t="s">
        <v>275</v>
      </c>
      <c r="AU395" s="14" t="s">
        <v>83</v>
      </c>
    </row>
    <row r="396" s="2" customFormat="1" ht="21.75" customHeight="1">
      <c r="A396" s="35"/>
      <c r="B396" s="36"/>
      <c r="C396" s="240" t="s">
        <v>537</v>
      </c>
      <c r="D396" s="240" t="s">
        <v>329</v>
      </c>
      <c r="E396" s="241" t="s">
        <v>330</v>
      </c>
      <c r="F396" s="242" t="s">
        <v>331</v>
      </c>
      <c r="G396" s="243" t="s">
        <v>302</v>
      </c>
      <c r="H396" s="244">
        <v>176</v>
      </c>
      <c r="I396" s="245"/>
      <c r="J396" s="246">
        <f>ROUND(I396*H396,2)</f>
        <v>0</v>
      </c>
      <c r="K396" s="242" t="s">
        <v>273</v>
      </c>
      <c r="L396" s="247"/>
      <c r="M396" s="248" t="s">
        <v>1</v>
      </c>
      <c r="N396" s="249" t="s">
        <v>38</v>
      </c>
      <c r="O396" s="88"/>
      <c r="P396" s="231">
        <f>O396*H396</f>
        <v>0</v>
      </c>
      <c r="Q396" s="231">
        <v>1</v>
      </c>
      <c r="R396" s="231">
        <f>Q396*H396</f>
        <v>176</v>
      </c>
      <c r="S396" s="231">
        <v>0</v>
      </c>
      <c r="T396" s="232">
        <f>S396*H396</f>
        <v>0</v>
      </c>
      <c r="U396" s="35"/>
      <c r="V396" s="35"/>
      <c r="W396" s="35"/>
      <c r="X396" s="35"/>
      <c r="Y396" s="35"/>
      <c r="Z396" s="35"/>
      <c r="AA396" s="35"/>
      <c r="AB396" s="35"/>
      <c r="AC396" s="35"/>
      <c r="AD396" s="35"/>
      <c r="AE396" s="35"/>
      <c r="AR396" s="233" t="s">
        <v>286</v>
      </c>
      <c r="AT396" s="233" t="s">
        <v>329</v>
      </c>
      <c r="AU396" s="233" t="s">
        <v>83</v>
      </c>
      <c r="AY396" s="14" t="s">
        <v>266</v>
      </c>
      <c r="BE396" s="234">
        <f>IF(N396="základní",J396,0)</f>
        <v>0</v>
      </c>
      <c r="BF396" s="234">
        <f>IF(N396="snížená",J396,0)</f>
        <v>0</v>
      </c>
      <c r="BG396" s="234">
        <f>IF(N396="zákl. přenesená",J396,0)</f>
        <v>0</v>
      </c>
      <c r="BH396" s="234">
        <f>IF(N396="sníž. přenesená",J396,0)</f>
        <v>0</v>
      </c>
      <c r="BI396" s="234">
        <f>IF(N396="nulová",J396,0)</f>
        <v>0</v>
      </c>
      <c r="BJ396" s="14" t="s">
        <v>81</v>
      </c>
      <c r="BK396" s="234">
        <f>ROUND(I396*H396,2)</f>
        <v>0</v>
      </c>
      <c r="BL396" s="14" t="s">
        <v>274</v>
      </c>
      <c r="BM396" s="233" t="s">
        <v>768</v>
      </c>
    </row>
    <row r="397" s="2" customFormat="1">
      <c r="A397" s="35"/>
      <c r="B397" s="36"/>
      <c r="C397" s="37"/>
      <c r="D397" s="235" t="s">
        <v>275</v>
      </c>
      <c r="E397" s="37"/>
      <c r="F397" s="236" t="s">
        <v>1000</v>
      </c>
      <c r="G397" s="37"/>
      <c r="H397" s="37"/>
      <c r="I397" s="237"/>
      <c r="J397" s="37"/>
      <c r="K397" s="37"/>
      <c r="L397" s="41"/>
      <c r="M397" s="238"/>
      <c r="N397" s="239"/>
      <c r="O397" s="88"/>
      <c r="P397" s="88"/>
      <c r="Q397" s="88"/>
      <c r="R397" s="88"/>
      <c r="S397" s="88"/>
      <c r="T397" s="89"/>
      <c r="U397" s="35"/>
      <c r="V397" s="35"/>
      <c r="W397" s="35"/>
      <c r="X397" s="35"/>
      <c r="Y397" s="35"/>
      <c r="Z397" s="35"/>
      <c r="AA397" s="35"/>
      <c r="AB397" s="35"/>
      <c r="AC397" s="35"/>
      <c r="AD397" s="35"/>
      <c r="AE397" s="35"/>
      <c r="AT397" s="14" t="s">
        <v>275</v>
      </c>
      <c r="AU397" s="14" t="s">
        <v>83</v>
      </c>
    </row>
    <row r="398" s="2" customFormat="1" ht="101.25" customHeight="1">
      <c r="A398" s="35"/>
      <c r="B398" s="36"/>
      <c r="C398" s="222" t="s">
        <v>772</v>
      </c>
      <c r="D398" s="222" t="s">
        <v>269</v>
      </c>
      <c r="E398" s="223" t="s">
        <v>300</v>
      </c>
      <c r="F398" s="224" t="s">
        <v>301</v>
      </c>
      <c r="G398" s="225" t="s">
        <v>302</v>
      </c>
      <c r="H398" s="226">
        <v>176</v>
      </c>
      <c r="I398" s="227"/>
      <c r="J398" s="228">
        <f>ROUND(I398*H398,2)</f>
        <v>0</v>
      </c>
      <c r="K398" s="224" t="s">
        <v>273</v>
      </c>
      <c r="L398" s="41"/>
      <c r="M398" s="229" t="s">
        <v>1</v>
      </c>
      <c r="N398" s="230" t="s">
        <v>38</v>
      </c>
      <c r="O398" s="88"/>
      <c r="P398" s="231">
        <f>O398*H398</f>
        <v>0</v>
      </c>
      <c r="Q398" s="231">
        <v>0</v>
      </c>
      <c r="R398" s="231">
        <f>Q398*H398</f>
        <v>0</v>
      </c>
      <c r="S398" s="231">
        <v>0</v>
      </c>
      <c r="T398" s="232">
        <f>S398*H398</f>
        <v>0</v>
      </c>
      <c r="U398" s="35"/>
      <c r="V398" s="35"/>
      <c r="W398" s="35"/>
      <c r="X398" s="35"/>
      <c r="Y398" s="35"/>
      <c r="Z398" s="35"/>
      <c r="AA398" s="35"/>
      <c r="AB398" s="35"/>
      <c r="AC398" s="35"/>
      <c r="AD398" s="35"/>
      <c r="AE398" s="35"/>
      <c r="AR398" s="233" t="s">
        <v>274</v>
      </c>
      <c r="AT398" s="233" t="s">
        <v>269</v>
      </c>
      <c r="AU398" s="233" t="s">
        <v>83</v>
      </c>
      <c r="AY398" s="14" t="s">
        <v>266</v>
      </c>
      <c r="BE398" s="234">
        <f>IF(N398="základní",J398,0)</f>
        <v>0</v>
      </c>
      <c r="BF398" s="234">
        <f>IF(N398="snížená",J398,0)</f>
        <v>0</v>
      </c>
      <c r="BG398" s="234">
        <f>IF(N398="zákl. přenesená",J398,0)</f>
        <v>0</v>
      </c>
      <c r="BH398" s="234">
        <f>IF(N398="sníž. přenesená",J398,0)</f>
        <v>0</v>
      </c>
      <c r="BI398" s="234">
        <f>IF(N398="nulová",J398,0)</f>
        <v>0</v>
      </c>
      <c r="BJ398" s="14" t="s">
        <v>81</v>
      </c>
      <c r="BK398" s="234">
        <f>ROUND(I398*H398,2)</f>
        <v>0</v>
      </c>
      <c r="BL398" s="14" t="s">
        <v>274</v>
      </c>
      <c r="BM398" s="233" t="s">
        <v>770</v>
      </c>
    </row>
    <row r="399" s="2" customFormat="1">
      <c r="A399" s="35"/>
      <c r="B399" s="36"/>
      <c r="C399" s="37"/>
      <c r="D399" s="235" t="s">
        <v>275</v>
      </c>
      <c r="E399" s="37"/>
      <c r="F399" s="236" t="s">
        <v>1224</v>
      </c>
      <c r="G399" s="37"/>
      <c r="H399" s="37"/>
      <c r="I399" s="237"/>
      <c r="J399" s="37"/>
      <c r="K399" s="37"/>
      <c r="L399" s="41"/>
      <c r="M399" s="238"/>
      <c r="N399" s="239"/>
      <c r="O399" s="88"/>
      <c r="P399" s="88"/>
      <c r="Q399" s="88"/>
      <c r="R399" s="88"/>
      <c r="S399" s="88"/>
      <c r="T399" s="89"/>
      <c r="U399" s="35"/>
      <c r="V399" s="35"/>
      <c r="W399" s="35"/>
      <c r="X399" s="35"/>
      <c r="Y399" s="35"/>
      <c r="Z399" s="35"/>
      <c r="AA399" s="35"/>
      <c r="AB399" s="35"/>
      <c r="AC399" s="35"/>
      <c r="AD399" s="35"/>
      <c r="AE399" s="35"/>
      <c r="AT399" s="14" t="s">
        <v>275</v>
      </c>
      <c r="AU399" s="14" t="s">
        <v>83</v>
      </c>
    </row>
    <row r="400" s="2" customFormat="1" ht="111.75" customHeight="1">
      <c r="A400" s="35"/>
      <c r="B400" s="36"/>
      <c r="C400" s="222" t="s">
        <v>541</v>
      </c>
      <c r="D400" s="222" t="s">
        <v>269</v>
      </c>
      <c r="E400" s="223" t="s">
        <v>312</v>
      </c>
      <c r="F400" s="224" t="s">
        <v>313</v>
      </c>
      <c r="G400" s="225" t="s">
        <v>302</v>
      </c>
      <c r="H400" s="226">
        <v>1056</v>
      </c>
      <c r="I400" s="227"/>
      <c r="J400" s="228">
        <f>ROUND(I400*H400,2)</f>
        <v>0</v>
      </c>
      <c r="K400" s="224" t="s">
        <v>273</v>
      </c>
      <c r="L400" s="41"/>
      <c r="M400" s="229" t="s">
        <v>1</v>
      </c>
      <c r="N400" s="230" t="s">
        <v>38</v>
      </c>
      <c r="O400" s="88"/>
      <c r="P400" s="231">
        <f>O400*H400</f>
        <v>0</v>
      </c>
      <c r="Q400" s="231">
        <v>0</v>
      </c>
      <c r="R400" s="231">
        <f>Q400*H400</f>
        <v>0</v>
      </c>
      <c r="S400" s="231">
        <v>0</v>
      </c>
      <c r="T400" s="232">
        <f>S400*H400</f>
        <v>0</v>
      </c>
      <c r="U400" s="35"/>
      <c r="V400" s="35"/>
      <c r="W400" s="35"/>
      <c r="X400" s="35"/>
      <c r="Y400" s="35"/>
      <c r="Z400" s="35"/>
      <c r="AA400" s="35"/>
      <c r="AB400" s="35"/>
      <c r="AC400" s="35"/>
      <c r="AD400" s="35"/>
      <c r="AE400" s="35"/>
      <c r="AR400" s="233" t="s">
        <v>274</v>
      </c>
      <c r="AT400" s="233" t="s">
        <v>269</v>
      </c>
      <c r="AU400" s="233" t="s">
        <v>83</v>
      </c>
      <c r="AY400" s="14" t="s">
        <v>266</v>
      </c>
      <c r="BE400" s="234">
        <f>IF(N400="základní",J400,0)</f>
        <v>0</v>
      </c>
      <c r="BF400" s="234">
        <f>IF(N400="snížená",J400,0)</f>
        <v>0</v>
      </c>
      <c r="BG400" s="234">
        <f>IF(N400="zákl. přenesená",J400,0)</f>
        <v>0</v>
      </c>
      <c r="BH400" s="234">
        <f>IF(N400="sníž. přenesená",J400,0)</f>
        <v>0</v>
      </c>
      <c r="BI400" s="234">
        <f>IF(N400="nulová",J400,0)</f>
        <v>0</v>
      </c>
      <c r="BJ400" s="14" t="s">
        <v>81</v>
      </c>
      <c r="BK400" s="234">
        <f>ROUND(I400*H400,2)</f>
        <v>0</v>
      </c>
      <c r="BL400" s="14" t="s">
        <v>274</v>
      </c>
      <c r="BM400" s="233" t="s">
        <v>773</v>
      </c>
    </row>
    <row r="401" s="2" customFormat="1">
      <c r="A401" s="35"/>
      <c r="B401" s="36"/>
      <c r="C401" s="37"/>
      <c r="D401" s="235" t="s">
        <v>275</v>
      </c>
      <c r="E401" s="37"/>
      <c r="F401" s="236" t="s">
        <v>1225</v>
      </c>
      <c r="G401" s="37"/>
      <c r="H401" s="37"/>
      <c r="I401" s="237"/>
      <c r="J401" s="37"/>
      <c r="K401" s="37"/>
      <c r="L401" s="41"/>
      <c r="M401" s="238"/>
      <c r="N401" s="239"/>
      <c r="O401" s="88"/>
      <c r="P401" s="88"/>
      <c r="Q401" s="88"/>
      <c r="R401" s="88"/>
      <c r="S401" s="88"/>
      <c r="T401" s="89"/>
      <c r="U401" s="35"/>
      <c r="V401" s="35"/>
      <c r="W401" s="35"/>
      <c r="X401" s="35"/>
      <c r="Y401" s="35"/>
      <c r="Z401" s="35"/>
      <c r="AA401" s="35"/>
      <c r="AB401" s="35"/>
      <c r="AC401" s="35"/>
      <c r="AD401" s="35"/>
      <c r="AE401" s="35"/>
      <c r="AT401" s="14" t="s">
        <v>275</v>
      </c>
      <c r="AU401" s="14" t="s">
        <v>83</v>
      </c>
    </row>
    <row r="402" s="2" customFormat="1" ht="114.9" customHeight="1">
      <c r="A402" s="35"/>
      <c r="B402" s="36"/>
      <c r="C402" s="222" t="s">
        <v>779</v>
      </c>
      <c r="D402" s="222" t="s">
        <v>269</v>
      </c>
      <c r="E402" s="223" t="s">
        <v>472</v>
      </c>
      <c r="F402" s="224" t="s">
        <v>473</v>
      </c>
      <c r="G402" s="225" t="s">
        <v>474</v>
      </c>
      <c r="H402" s="226">
        <v>8</v>
      </c>
      <c r="I402" s="227"/>
      <c r="J402" s="228">
        <f>ROUND(I402*H402,2)</f>
        <v>0</v>
      </c>
      <c r="K402" s="224" t="s">
        <v>273</v>
      </c>
      <c r="L402" s="41"/>
      <c r="M402" s="229" t="s">
        <v>1</v>
      </c>
      <c r="N402" s="230" t="s">
        <v>38</v>
      </c>
      <c r="O402" s="88"/>
      <c r="P402" s="231">
        <f>O402*H402</f>
        <v>0</v>
      </c>
      <c r="Q402" s="231">
        <v>0</v>
      </c>
      <c r="R402" s="231">
        <f>Q402*H402</f>
        <v>0</v>
      </c>
      <c r="S402" s="231">
        <v>0</v>
      </c>
      <c r="T402" s="232">
        <f>S402*H402</f>
        <v>0</v>
      </c>
      <c r="U402" s="35"/>
      <c r="V402" s="35"/>
      <c r="W402" s="35"/>
      <c r="X402" s="35"/>
      <c r="Y402" s="35"/>
      <c r="Z402" s="35"/>
      <c r="AA402" s="35"/>
      <c r="AB402" s="35"/>
      <c r="AC402" s="35"/>
      <c r="AD402" s="35"/>
      <c r="AE402" s="35"/>
      <c r="AR402" s="233" t="s">
        <v>274</v>
      </c>
      <c r="AT402" s="233" t="s">
        <v>269</v>
      </c>
      <c r="AU402" s="233" t="s">
        <v>83</v>
      </c>
      <c r="AY402" s="14" t="s">
        <v>266</v>
      </c>
      <c r="BE402" s="234">
        <f>IF(N402="základní",J402,0)</f>
        <v>0</v>
      </c>
      <c r="BF402" s="234">
        <f>IF(N402="snížená",J402,0)</f>
        <v>0</v>
      </c>
      <c r="BG402" s="234">
        <f>IF(N402="zákl. přenesená",J402,0)</f>
        <v>0</v>
      </c>
      <c r="BH402" s="234">
        <f>IF(N402="sníž. přenesená",J402,0)</f>
        <v>0</v>
      </c>
      <c r="BI402" s="234">
        <f>IF(N402="nulová",J402,0)</f>
        <v>0</v>
      </c>
      <c r="BJ402" s="14" t="s">
        <v>81</v>
      </c>
      <c r="BK402" s="234">
        <f>ROUND(I402*H402,2)</f>
        <v>0</v>
      </c>
      <c r="BL402" s="14" t="s">
        <v>274</v>
      </c>
      <c r="BM402" s="233" t="s">
        <v>775</v>
      </c>
    </row>
    <row r="403" s="2" customFormat="1">
      <c r="A403" s="35"/>
      <c r="B403" s="36"/>
      <c r="C403" s="37"/>
      <c r="D403" s="235" t="s">
        <v>275</v>
      </c>
      <c r="E403" s="37"/>
      <c r="F403" s="236" t="s">
        <v>1226</v>
      </c>
      <c r="G403" s="37"/>
      <c r="H403" s="37"/>
      <c r="I403" s="237"/>
      <c r="J403" s="37"/>
      <c r="K403" s="37"/>
      <c r="L403" s="41"/>
      <c r="M403" s="238"/>
      <c r="N403" s="239"/>
      <c r="O403" s="88"/>
      <c r="P403" s="88"/>
      <c r="Q403" s="88"/>
      <c r="R403" s="88"/>
      <c r="S403" s="88"/>
      <c r="T403" s="89"/>
      <c r="U403" s="35"/>
      <c r="V403" s="35"/>
      <c r="W403" s="35"/>
      <c r="X403" s="35"/>
      <c r="Y403" s="35"/>
      <c r="Z403" s="35"/>
      <c r="AA403" s="35"/>
      <c r="AB403" s="35"/>
      <c r="AC403" s="35"/>
      <c r="AD403" s="35"/>
      <c r="AE403" s="35"/>
      <c r="AT403" s="14" t="s">
        <v>275</v>
      </c>
      <c r="AU403" s="14" t="s">
        <v>83</v>
      </c>
    </row>
    <row r="404" s="2" customFormat="1" ht="90" customHeight="1">
      <c r="A404" s="35"/>
      <c r="B404" s="36"/>
      <c r="C404" s="222" t="s">
        <v>546</v>
      </c>
      <c r="D404" s="222" t="s">
        <v>269</v>
      </c>
      <c r="E404" s="223" t="s">
        <v>478</v>
      </c>
      <c r="F404" s="224" t="s">
        <v>479</v>
      </c>
      <c r="G404" s="225" t="s">
        <v>474</v>
      </c>
      <c r="H404" s="226">
        <v>4</v>
      </c>
      <c r="I404" s="227"/>
      <c r="J404" s="228">
        <f>ROUND(I404*H404,2)</f>
        <v>0</v>
      </c>
      <c r="K404" s="224" t="s">
        <v>273</v>
      </c>
      <c r="L404" s="41"/>
      <c r="M404" s="229" t="s">
        <v>1</v>
      </c>
      <c r="N404" s="230" t="s">
        <v>38</v>
      </c>
      <c r="O404" s="88"/>
      <c r="P404" s="231">
        <f>O404*H404</f>
        <v>0</v>
      </c>
      <c r="Q404" s="231">
        <v>0</v>
      </c>
      <c r="R404" s="231">
        <f>Q404*H404</f>
        <v>0</v>
      </c>
      <c r="S404" s="231">
        <v>0</v>
      </c>
      <c r="T404" s="232">
        <f>S404*H404</f>
        <v>0</v>
      </c>
      <c r="U404" s="35"/>
      <c r="V404" s="35"/>
      <c r="W404" s="35"/>
      <c r="X404" s="35"/>
      <c r="Y404" s="35"/>
      <c r="Z404" s="35"/>
      <c r="AA404" s="35"/>
      <c r="AB404" s="35"/>
      <c r="AC404" s="35"/>
      <c r="AD404" s="35"/>
      <c r="AE404" s="35"/>
      <c r="AR404" s="233" t="s">
        <v>274</v>
      </c>
      <c r="AT404" s="233" t="s">
        <v>269</v>
      </c>
      <c r="AU404" s="233" t="s">
        <v>83</v>
      </c>
      <c r="AY404" s="14" t="s">
        <v>266</v>
      </c>
      <c r="BE404" s="234">
        <f>IF(N404="základní",J404,0)</f>
        <v>0</v>
      </c>
      <c r="BF404" s="234">
        <f>IF(N404="snížená",J404,0)</f>
        <v>0</v>
      </c>
      <c r="BG404" s="234">
        <f>IF(N404="zákl. přenesená",J404,0)</f>
        <v>0</v>
      </c>
      <c r="BH404" s="234">
        <f>IF(N404="sníž. přenesená",J404,0)</f>
        <v>0</v>
      </c>
      <c r="BI404" s="234">
        <f>IF(N404="nulová",J404,0)</f>
        <v>0</v>
      </c>
      <c r="BJ404" s="14" t="s">
        <v>81</v>
      </c>
      <c r="BK404" s="234">
        <f>ROUND(I404*H404,2)</f>
        <v>0</v>
      </c>
      <c r="BL404" s="14" t="s">
        <v>274</v>
      </c>
      <c r="BM404" s="233" t="s">
        <v>782</v>
      </c>
    </row>
    <row r="405" s="2" customFormat="1">
      <c r="A405" s="35"/>
      <c r="B405" s="36"/>
      <c r="C405" s="37"/>
      <c r="D405" s="235" t="s">
        <v>275</v>
      </c>
      <c r="E405" s="37"/>
      <c r="F405" s="236" t="s">
        <v>1003</v>
      </c>
      <c r="G405" s="37"/>
      <c r="H405" s="37"/>
      <c r="I405" s="237"/>
      <c r="J405" s="37"/>
      <c r="K405" s="37"/>
      <c r="L405" s="41"/>
      <c r="M405" s="238"/>
      <c r="N405" s="239"/>
      <c r="O405" s="88"/>
      <c r="P405" s="88"/>
      <c r="Q405" s="88"/>
      <c r="R405" s="88"/>
      <c r="S405" s="88"/>
      <c r="T405" s="89"/>
      <c r="U405" s="35"/>
      <c r="V405" s="35"/>
      <c r="W405" s="35"/>
      <c r="X405" s="35"/>
      <c r="Y405" s="35"/>
      <c r="Z405" s="35"/>
      <c r="AA405" s="35"/>
      <c r="AB405" s="35"/>
      <c r="AC405" s="35"/>
      <c r="AD405" s="35"/>
      <c r="AE405" s="35"/>
      <c r="AT405" s="14" t="s">
        <v>275</v>
      </c>
      <c r="AU405" s="14" t="s">
        <v>83</v>
      </c>
    </row>
    <row r="406" s="2" customFormat="1" ht="90" customHeight="1">
      <c r="A406" s="35"/>
      <c r="B406" s="36"/>
      <c r="C406" s="222" t="s">
        <v>788</v>
      </c>
      <c r="D406" s="222" t="s">
        <v>269</v>
      </c>
      <c r="E406" s="223" t="s">
        <v>482</v>
      </c>
      <c r="F406" s="224" t="s">
        <v>483</v>
      </c>
      <c r="G406" s="225" t="s">
        <v>279</v>
      </c>
      <c r="H406" s="226">
        <v>520</v>
      </c>
      <c r="I406" s="227"/>
      <c r="J406" s="228">
        <f>ROUND(I406*H406,2)</f>
        <v>0</v>
      </c>
      <c r="K406" s="224" t="s">
        <v>273</v>
      </c>
      <c r="L406" s="41"/>
      <c r="M406" s="229" t="s">
        <v>1</v>
      </c>
      <c r="N406" s="230" t="s">
        <v>38</v>
      </c>
      <c r="O406" s="88"/>
      <c r="P406" s="231">
        <f>O406*H406</f>
        <v>0</v>
      </c>
      <c r="Q406" s="231">
        <v>0</v>
      </c>
      <c r="R406" s="231">
        <f>Q406*H406</f>
        <v>0</v>
      </c>
      <c r="S406" s="231">
        <v>0</v>
      </c>
      <c r="T406" s="232">
        <f>S406*H406</f>
        <v>0</v>
      </c>
      <c r="U406" s="35"/>
      <c r="V406" s="35"/>
      <c r="W406" s="35"/>
      <c r="X406" s="35"/>
      <c r="Y406" s="35"/>
      <c r="Z406" s="35"/>
      <c r="AA406" s="35"/>
      <c r="AB406" s="35"/>
      <c r="AC406" s="35"/>
      <c r="AD406" s="35"/>
      <c r="AE406" s="35"/>
      <c r="AR406" s="233" t="s">
        <v>274</v>
      </c>
      <c r="AT406" s="233" t="s">
        <v>269</v>
      </c>
      <c r="AU406" s="233" t="s">
        <v>83</v>
      </c>
      <c r="AY406" s="14" t="s">
        <v>266</v>
      </c>
      <c r="BE406" s="234">
        <f>IF(N406="základní",J406,0)</f>
        <v>0</v>
      </c>
      <c r="BF406" s="234">
        <f>IF(N406="snížená",J406,0)</f>
        <v>0</v>
      </c>
      <c r="BG406" s="234">
        <f>IF(N406="zákl. přenesená",J406,0)</f>
        <v>0</v>
      </c>
      <c r="BH406" s="234">
        <f>IF(N406="sníž. přenesená",J406,0)</f>
        <v>0</v>
      </c>
      <c r="BI406" s="234">
        <f>IF(N406="nulová",J406,0)</f>
        <v>0</v>
      </c>
      <c r="BJ406" s="14" t="s">
        <v>81</v>
      </c>
      <c r="BK406" s="234">
        <f>ROUND(I406*H406,2)</f>
        <v>0</v>
      </c>
      <c r="BL406" s="14" t="s">
        <v>274</v>
      </c>
      <c r="BM406" s="233" t="s">
        <v>786</v>
      </c>
    </row>
    <row r="407" s="2" customFormat="1">
      <c r="A407" s="35"/>
      <c r="B407" s="36"/>
      <c r="C407" s="37"/>
      <c r="D407" s="235" t="s">
        <v>275</v>
      </c>
      <c r="E407" s="37"/>
      <c r="F407" s="236" t="s">
        <v>1004</v>
      </c>
      <c r="G407" s="37"/>
      <c r="H407" s="37"/>
      <c r="I407" s="237"/>
      <c r="J407" s="37"/>
      <c r="K407" s="37"/>
      <c r="L407" s="41"/>
      <c r="M407" s="238"/>
      <c r="N407" s="239"/>
      <c r="O407" s="88"/>
      <c r="P407" s="88"/>
      <c r="Q407" s="88"/>
      <c r="R407" s="88"/>
      <c r="S407" s="88"/>
      <c r="T407" s="89"/>
      <c r="U407" s="35"/>
      <c r="V407" s="35"/>
      <c r="W407" s="35"/>
      <c r="X407" s="35"/>
      <c r="Y407" s="35"/>
      <c r="Z407" s="35"/>
      <c r="AA407" s="35"/>
      <c r="AB407" s="35"/>
      <c r="AC407" s="35"/>
      <c r="AD407" s="35"/>
      <c r="AE407" s="35"/>
      <c r="AT407" s="14" t="s">
        <v>275</v>
      </c>
      <c r="AU407" s="14" t="s">
        <v>83</v>
      </c>
    </row>
    <row r="408" s="2" customFormat="1" ht="90" customHeight="1">
      <c r="A408" s="35"/>
      <c r="B408" s="36"/>
      <c r="C408" s="222" t="s">
        <v>549</v>
      </c>
      <c r="D408" s="222" t="s">
        <v>269</v>
      </c>
      <c r="E408" s="223" t="s">
        <v>487</v>
      </c>
      <c r="F408" s="224" t="s">
        <v>488</v>
      </c>
      <c r="G408" s="225" t="s">
        <v>279</v>
      </c>
      <c r="H408" s="226">
        <v>520</v>
      </c>
      <c r="I408" s="227"/>
      <c r="J408" s="228">
        <f>ROUND(I408*H408,2)</f>
        <v>0</v>
      </c>
      <c r="K408" s="224" t="s">
        <v>273</v>
      </c>
      <c r="L408" s="41"/>
      <c r="M408" s="229" t="s">
        <v>1</v>
      </c>
      <c r="N408" s="230" t="s">
        <v>38</v>
      </c>
      <c r="O408" s="88"/>
      <c r="P408" s="231">
        <f>O408*H408</f>
        <v>0</v>
      </c>
      <c r="Q408" s="231">
        <v>0</v>
      </c>
      <c r="R408" s="231">
        <f>Q408*H408</f>
        <v>0</v>
      </c>
      <c r="S408" s="231">
        <v>0</v>
      </c>
      <c r="T408" s="232">
        <f>S408*H408</f>
        <v>0</v>
      </c>
      <c r="U408" s="35"/>
      <c r="V408" s="35"/>
      <c r="W408" s="35"/>
      <c r="X408" s="35"/>
      <c r="Y408" s="35"/>
      <c r="Z408" s="35"/>
      <c r="AA408" s="35"/>
      <c r="AB408" s="35"/>
      <c r="AC408" s="35"/>
      <c r="AD408" s="35"/>
      <c r="AE408" s="35"/>
      <c r="AR408" s="233" t="s">
        <v>274</v>
      </c>
      <c r="AT408" s="233" t="s">
        <v>269</v>
      </c>
      <c r="AU408" s="233" t="s">
        <v>83</v>
      </c>
      <c r="AY408" s="14" t="s">
        <v>266</v>
      </c>
      <c r="BE408" s="234">
        <f>IF(N408="základní",J408,0)</f>
        <v>0</v>
      </c>
      <c r="BF408" s="234">
        <f>IF(N408="snížená",J408,0)</f>
        <v>0</v>
      </c>
      <c r="BG408" s="234">
        <f>IF(N408="zákl. přenesená",J408,0)</f>
        <v>0</v>
      </c>
      <c r="BH408" s="234">
        <f>IF(N408="sníž. přenesená",J408,0)</f>
        <v>0</v>
      </c>
      <c r="BI408" s="234">
        <f>IF(N408="nulová",J408,0)</f>
        <v>0</v>
      </c>
      <c r="BJ408" s="14" t="s">
        <v>81</v>
      </c>
      <c r="BK408" s="234">
        <f>ROUND(I408*H408,2)</f>
        <v>0</v>
      </c>
      <c r="BL408" s="14" t="s">
        <v>274</v>
      </c>
      <c r="BM408" s="233" t="s">
        <v>792</v>
      </c>
    </row>
    <row r="409" s="2" customFormat="1">
      <c r="A409" s="35"/>
      <c r="B409" s="36"/>
      <c r="C409" s="37"/>
      <c r="D409" s="235" t="s">
        <v>275</v>
      </c>
      <c r="E409" s="37"/>
      <c r="F409" s="236" t="s">
        <v>1004</v>
      </c>
      <c r="G409" s="37"/>
      <c r="H409" s="37"/>
      <c r="I409" s="237"/>
      <c r="J409" s="37"/>
      <c r="K409" s="37"/>
      <c r="L409" s="41"/>
      <c r="M409" s="238"/>
      <c r="N409" s="239"/>
      <c r="O409" s="88"/>
      <c r="P409" s="88"/>
      <c r="Q409" s="88"/>
      <c r="R409" s="88"/>
      <c r="S409" s="88"/>
      <c r="T409" s="89"/>
      <c r="U409" s="35"/>
      <c r="V409" s="35"/>
      <c r="W409" s="35"/>
      <c r="X409" s="35"/>
      <c r="Y409" s="35"/>
      <c r="Z409" s="35"/>
      <c r="AA409" s="35"/>
      <c r="AB409" s="35"/>
      <c r="AC409" s="35"/>
      <c r="AD409" s="35"/>
      <c r="AE409" s="35"/>
      <c r="AT409" s="14" t="s">
        <v>275</v>
      </c>
      <c r="AU409" s="14" t="s">
        <v>83</v>
      </c>
    </row>
    <row r="410" s="2" customFormat="1" ht="90" customHeight="1">
      <c r="A410" s="35"/>
      <c r="B410" s="36"/>
      <c r="C410" s="222" t="s">
        <v>796</v>
      </c>
      <c r="D410" s="222" t="s">
        <v>269</v>
      </c>
      <c r="E410" s="223" t="s">
        <v>1227</v>
      </c>
      <c r="F410" s="224" t="s">
        <v>1228</v>
      </c>
      <c r="G410" s="225" t="s">
        <v>279</v>
      </c>
      <c r="H410" s="226">
        <v>18</v>
      </c>
      <c r="I410" s="227"/>
      <c r="J410" s="228">
        <f>ROUND(I410*H410,2)</f>
        <v>0</v>
      </c>
      <c r="K410" s="224" t="s">
        <v>273</v>
      </c>
      <c r="L410" s="41"/>
      <c r="M410" s="229" t="s">
        <v>1</v>
      </c>
      <c r="N410" s="230" t="s">
        <v>38</v>
      </c>
      <c r="O410" s="88"/>
      <c r="P410" s="231">
        <f>O410*H410</f>
        <v>0</v>
      </c>
      <c r="Q410" s="231">
        <v>0</v>
      </c>
      <c r="R410" s="231">
        <f>Q410*H410</f>
        <v>0</v>
      </c>
      <c r="S410" s="231">
        <v>0</v>
      </c>
      <c r="T410" s="232">
        <f>S410*H410</f>
        <v>0</v>
      </c>
      <c r="U410" s="35"/>
      <c r="V410" s="35"/>
      <c r="W410" s="35"/>
      <c r="X410" s="35"/>
      <c r="Y410" s="35"/>
      <c r="Z410" s="35"/>
      <c r="AA410" s="35"/>
      <c r="AB410" s="35"/>
      <c r="AC410" s="35"/>
      <c r="AD410" s="35"/>
      <c r="AE410" s="35"/>
      <c r="AR410" s="233" t="s">
        <v>274</v>
      </c>
      <c r="AT410" s="233" t="s">
        <v>269</v>
      </c>
      <c r="AU410" s="233" t="s">
        <v>83</v>
      </c>
      <c r="AY410" s="14" t="s">
        <v>266</v>
      </c>
      <c r="BE410" s="234">
        <f>IF(N410="základní",J410,0)</f>
        <v>0</v>
      </c>
      <c r="BF410" s="234">
        <f>IF(N410="snížená",J410,0)</f>
        <v>0</v>
      </c>
      <c r="BG410" s="234">
        <f>IF(N410="zákl. přenesená",J410,0)</f>
        <v>0</v>
      </c>
      <c r="BH410" s="234">
        <f>IF(N410="sníž. přenesená",J410,0)</f>
        <v>0</v>
      </c>
      <c r="BI410" s="234">
        <f>IF(N410="nulová",J410,0)</f>
        <v>0</v>
      </c>
      <c r="BJ410" s="14" t="s">
        <v>81</v>
      </c>
      <c r="BK410" s="234">
        <f>ROUND(I410*H410,2)</f>
        <v>0</v>
      </c>
      <c r="BL410" s="14" t="s">
        <v>274</v>
      </c>
      <c r="BM410" s="233" t="s">
        <v>794</v>
      </c>
    </row>
    <row r="411" s="2" customFormat="1">
      <c r="A411" s="35"/>
      <c r="B411" s="36"/>
      <c r="C411" s="37"/>
      <c r="D411" s="235" t="s">
        <v>275</v>
      </c>
      <c r="E411" s="37"/>
      <c r="F411" s="236" t="s">
        <v>1229</v>
      </c>
      <c r="G411" s="37"/>
      <c r="H411" s="37"/>
      <c r="I411" s="237"/>
      <c r="J411" s="37"/>
      <c r="K411" s="37"/>
      <c r="L411" s="41"/>
      <c r="M411" s="238"/>
      <c r="N411" s="239"/>
      <c r="O411" s="88"/>
      <c r="P411" s="88"/>
      <c r="Q411" s="88"/>
      <c r="R411" s="88"/>
      <c r="S411" s="88"/>
      <c r="T411" s="89"/>
      <c r="U411" s="35"/>
      <c r="V411" s="35"/>
      <c r="W411" s="35"/>
      <c r="X411" s="35"/>
      <c r="Y411" s="35"/>
      <c r="Z411" s="35"/>
      <c r="AA411" s="35"/>
      <c r="AB411" s="35"/>
      <c r="AC411" s="35"/>
      <c r="AD411" s="35"/>
      <c r="AE411" s="35"/>
      <c r="AT411" s="14" t="s">
        <v>275</v>
      </c>
      <c r="AU411" s="14" t="s">
        <v>83</v>
      </c>
    </row>
    <row r="412" s="2" customFormat="1" ht="16.5" customHeight="1">
      <c r="A412" s="35"/>
      <c r="B412" s="36"/>
      <c r="C412" s="240" t="s">
        <v>554</v>
      </c>
      <c r="D412" s="240" t="s">
        <v>329</v>
      </c>
      <c r="E412" s="241" t="s">
        <v>1230</v>
      </c>
      <c r="F412" s="242" t="s">
        <v>1231</v>
      </c>
      <c r="G412" s="243" t="s">
        <v>272</v>
      </c>
      <c r="H412" s="244">
        <v>12</v>
      </c>
      <c r="I412" s="245"/>
      <c r="J412" s="246">
        <f>ROUND(I412*H412,2)</f>
        <v>0</v>
      </c>
      <c r="K412" s="242" t="s">
        <v>273</v>
      </c>
      <c r="L412" s="247"/>
      <c r="M412" s="248" t="s">
        <v>1</v>
      </c>
      <c r="N412" s="249" t="s">
        <v>38</v>
      </c>
      <c r="O412" s="88"/>
      <c r="P412" s="231">
        <f>O412*H412</f>
        <v>0</v>
      </c>
      <c r="Q412" s="231">
        <v>0</v>
      </c>
      <c r="R412" s="231">
        <f>Q412*H412</f>
        <v>0</v>
      </c>
      <c r="S412" s="231">
        <v>0</v>
      </c>
      <c r="T412" s="232">
        <f>S412*H412</f>
        <v>0</v>
      </c>
      <c r="U412" s="35"/>
      <c r="V412" s="35"/>
      <c r="W412" s="35"/>
      <c r="X412" s="35"/>
      <c r="Y412" s="35"/>
      <c r="Z412" s="35"/>
      <c r="AA412" s="35"/>
      <c r="AB412" s="35"/>
      <c r="AC412" s="35"/>
      <c r="AD412" s="35"/>
      <c r="AE412" s="35"/>
      <c r="AR412" s="233" t="s">
        <v>286</v>
      </c>
      <c r="AT412" s="233" t="s">
        <v>329</v>
      </c>
      <c r="AU412" s="233" t="s">
        <v>83</v>
      </c>
      <c r="AY412" s="14" t="s">
        <v>266</v>
      </c>
      <c r="BE412" s="234">
        <f>IF(N412="základní",J412,0)</f>
        <v>0</v>
      </c>
      <c r="BF412" s="234">
        <f>IF(N412="snížená",J412,0)</f>
        <v>0</v>
      </c>
      <c r="BG412" s="234">
        <f>IF(N412="zákl. přenesená",J412,0)</f>
        <v>0</v>
      </c>
      <c r="BH412" s="234">
        <f>IF(N412="sníž. přenesená",J412,0)</f>
        <v>0</v>
      </c>
      <c r="BI412" s="234">
        <f>IF(N412="nulová",J412,0)</f>
        <v>0</v>
      </c>
      <c r="BJ412" s="14" t="s">
        <v>81</v>
      </c>
      <c r="BK412" s="234">
        <f>ROUND(I412*H412,2)</f>
        <v>0</v>
      </c>
      <c r="BL412" s="14" t="s">
        <v>274</v>
      </c>
      <c r="BM412" s="233" t="s">
        <v>799</v>
      </c>
    </row>
    <row r="413" s="2" customFormat="1">
      <c r="A413" s="35"/>
      <c r="B413" s="36"/>
      <c r="C413" s="37"/>
      <c r="D413" s="235" t="s">
        <v>275</v>
      </c>
      <c r="E413" s="37"/>
      <c r="F413" s="236" t="s">
        <v>1232</v>
      </c>
      <c r="G413" s="37"/>
      <c r="H413" s="37"/>
      <c r="I413" s="237"/>
      <c r="J413" s="37"/>
      <c r="K413" s="37"/>
      <c r="L413" s="41"/>
      <c r="M413" s="238"/>
      <c r="N413" s="239"/>
      <c r="O413" s="88"/>
      <c r="P413" s="88"/>
      <c r="Q413" s="88"/>
      <c r="R413" s="88"/>
      <c r="S413" s="88"/>
      <c r="T413" s="89"/>
      <c r="U413" s="35"/>
      <c r="V413" s="35"/>
      <c r="W413" s="35"/>
      <c r="X413" s="35"/>
      <c r="Y413" s="35"/>
      <c r="Z413" s="35"/>
      <c r="AA413" s="35"/>
      <c r="AB413" s="35"/>
      <c r="AC413" s="35"/>
      <c r="AD413" s="35"/>
      <c r="AE413" s="35"/>
      <c r="AT413" s="14" t="s">
        <v>275</v>
      </c>
      <c r="AU413" s="14" t="s">
        <v>83</v>
      </c>
    </row>
    <row r="414" s="2" customFormat="1" ht="114.9" customHeight="1">
      <c r="A414" s="35"/>
      <c r="B414" s="36"/>
      <c r="C414" s="222" t="s">
        <v>803</v>
      </c>
      <c r="D414" s="222" t="s">
        <v>269</v>
      </c>
      <c r="E414" s="223" t="s">
        <v>380</v>
      </c>
      <c r="F414" s="224" t="s">
        <v>381</v>
      </c>
      <c r="G414" s="225" t="s">
        <v>302</v>
      </c>
      <c r="H414" s="226">
        <v>10.560000000000001</v>
      </c>
      <c r="I414" s="227"/>
      <c r="J414" s="228">
        <f>ROUND(I414*H414,2)</f>
        <v>0</v>
      </c>
      <c r="K414" s="224" t="s">
        <v>273</v>
      </c>
      <c r="L414" s="41"/>
      <c r="M414" s="229" t="s">
        <v>1</v>
      </c>
      <c r="N414" s="230" t="s">
        <v>38</v>
      </c>
      <c r="O414" s="88"/>
      <c r="P414" s="231">
        <f>O414*H414</f>
        <v>0</v>
      </c>
      <c r="Q414" s="231">
        <v>0</v>
      </c>
      <c r="R414" s="231">
        <f>Q414*H414</f>
        <v>0</v>
      </c>
      <c r="S414" s="231">
        <v>0</v>
      </c>
      <c r="T414" s="232">
        <f>S414*H414</f>
        <v>0</v>
      </c>
      <c r="U414" s="35"/>
      <c r="V414" s="35"/>
      <c r="W414" s="35"/>
      <c r="X414" s="35"/>
      <c r="Y414" s="35"/>
      <c r="Z414" s="35"/>
      <c r="AA414" s="35"/>
      <c r="AB414" s="35"/>
      <c r="AC414" s="35"/>
      <c r="AD414" s="35"/>
      <c r="AE414" s="35"/>
      <c r="AR414" s="233" t="s">
        <v>274</v>
      </c>
      <c r="AT414" s="233" t="s">
        <v>269</v>
      </c>
      <c r="AU414" s="233" t="s">
        <v>83</v>
      </c>
      <c r="AY414" s="14" t="s">
        <v>266</v>
      </c>
      <c r="BE414" s="234">
        <f>IF(N414="základní",J414,0)</f>
        <v>0</v>
      </c>
      <c r="BF414" s="234">
        <f>IF(N414="snížená",J414,0)</f>
        <v>0</v>
      </c>
      <c r="BG414" s="234">
        <f>IF(N414="zákl. přenesená",J414,0)</f>
        <v>0</v>
      </c>
      <c r="BH414" s="234">
        <f>IF(N414="sníž. přenesená",J414,0)</f>
        <v>0</v>
      </c>
      <c r="BI414" s="234">
        <f>IF(N414="nulová",J414,0)</f>
        <v>0</v>
      </c>
      <c r="BJ414" s="14" t="s">
        <v>81</v>
      </c>
      <c r="BK414" s="234">
        <f>ROUND(I414*H414,2)</f>
        <v>0</v>
      </c>
      <c r="BL414" s="14" t="s">
        <v>274</v>
      </c>
      <c r="BM414" s="233" t="s">
        <v>801</v>
      </c>
    </row>
    <row r="415" s="2" customFormat="1">
      <c r="A415" s="35"/>
      <c r="B415" s="36"/>
      <c r="C415" s="37"/>
      <c r="D415" s="235" t="s">
        <v>275</v>
      </c>
      <c r="E415" s="37"/>
      <c r="F415" s="236" t="s">
        <v>1233</v>
      </c>
      <c r="G415" s="37"/>
      <c r="H415" s="37"/>
      <c r="I415" s="237"/>
      <c r="J415" s="37"/>
      <c r="K415" s="37"/>
      <c r="L415" s="41"/>
      <c r="M415" s="238"/>
      <c r="N415" s="239"/>
      <c r="O415" s="88"/>
      <c r="P415" s="88"/>
      <c r="Q415" s="88"/>
      <c r="R415" s="88"/>
      <c r="S415" s="88"/>
      <c r="T415" s="89"/>
      <c r="U415" s="35"/>
      <c r="V415" s="35"/>
      <c r="W415" s="35"/>
      <c r="X415" s="35"/>
      <c r="Y415" s="35"/>
      <c r="Z415" s="35"/>
      <c r="AA415" s="35"/>
      <c r="AB415" s="35"/>
      <c r="AC415" s="35"/>
      <c r="AD415" s="35"/>
      <c r="AE415" s="35"/>
      <c r="AT415" s="14" t="s">
        <v>275</v>
      </c>
      <c r="AU415" s="14" t="s">
        <v>83</v>
      </c>
    </row>
    <row r="416" s="2" customFormat="1" ht="123" customHeight="1">
      <c r="A416" s="35"/>
      <c r="B416" s="36"/>
      <c r="C416" s="222" t="s">
        <v>558</v>
      </c>
      <c r="D416" s="222" t="s">
        <v>269</v>
      </c>
      <c r="E416" s="223" t="s">
        <v>1011</v>
      </c>
      <c r="F416" s="224" t="s">
        <v>1012</v>
      </c>
      <c r="G416" s="225" t="s">
        <v>302</v>
      </c>
      <c r="H416" s="226">
        <v>31.68</v>
      </c>
      <c r="I416" s="227"/>
      <c r="J416" s="228">
        <f>ROUND(I416*H416,2)</f>
        <v>0</v>
      </c>
      <c r="K416" s="224" t="s">
        <v>273</v>
      </c>
      <c r="L416" s="41"/>
      <c r="M416" s="229" t="s">
        <v>1</v>
      </c>
      <c r="N416" s="230" t="s">
        <v>38</v>
      </c>
      <c r="O416" s="88"/>
      <c r="P416" s="231">
        <f>O416*H416</f>
        <v>0</v>
      </c>
      <c r="Q416" s="231">
        <v>0</v>
      </c>
      <c r="R416" s="231">
        <f>Q416*H416</f>
        <v>0</v>
      </c>
      <c r="S416" s="231">
        <v>0</v>
      </c>
      <c r="T416" s="232">
        <f>S416*H416</f>
        <v>0</v>
      </c>
      <c r="U416" s="35"/>
      <c r="V416" s="35"/>
      <c r="W416" s="35"/>
      <c r="X416" s="35"/>
      <c r="Y416" s="35"/>
      <c r="Z416" s="35"/>
      <c r="AA416" s="35"/>
      <c r="AB416" s="35"/>
      <c r="AC416" s="35"/>
      <c r="AD416" s="35"/>
      <c r="AE416" s="35"/>
      <c r="AR416" s="233" t="s">
        <v>274</v>
      </c>
      <c r="AT416" s="233" t="s">
        <v>269</v>
      </c>
      <c r="AU416" s="233" t="s">
        <v>83</v>
      </c>
      <c r="AY416" s="14" t="s">
        <v>266</v>
      </c>
      <c r="BE416" s="234">
        <f>IF(N416="základní",J416,0)</f>
        <v>0</v>
      </c>
      <c r="BF416" s="234">
        <f>IF(N416="snížená",J416,0)</f>
        <v>0</v>
      </c>
      <c r="BG416" s="234">
        <f>IF(N416="zákl. přenesená",J416,0)</f>
        <v>0</v>
      </c>
      <c r="BH416" s="234">
        <f>IF(N416="sníž. přenesená",J416,0)</f>
        <v>0</v>
      </c>
      <c r="BI416" s="234">
        <f>IF(N416="nulová",J416,0)</f>
        <v>0</v>
      </c>
      <c r="BJ416" s="14" t="s">
        <v>81</v>
      </c>
      <c r="BK416" s="234">
        <f>ROUND(I416*H416,2)</f>
        <v>0</v>
      </c>
      <c r="BL416" s="14" t="s">
        <v>274</v>
      </c>
      <c r="BM416" s="233" t="s">
        <v>804</v>
      </c>
    </row>
    <row r="417" s="2" customFormat="1">
      <c r="A417" s="35"/>
      <c r="B417" s="36"/>
      <c r="C417" s="37"/>
      <c r="D417" s="235" t="s">
        <v>275</v>
      </c>
      <c r="E417" s="37"/>
      <c r="F417" s="236" t="s">
        <v>1234</v>
      </c>
      <c r="G417" s="37"/>
      <c r="H417" s="37"/>
      <c r="I417" s="237"/>
      <c r="J417" s="37"/>
      <c r="K417" s="37"/>
      <c r="L417" s="41"/>
      <c r="M417" s="238"/>
      <c r="N417" s="239"/>
      <c r="O417" s="88"/>
      <c r="P417" s="88"/>
      <c r="Q417" s="88"/>
      <c r="R417" s="88"/>
      <c r="S417" s="88"/>
      <c r="T417" s="89"/>
      <c r="U417" s="35"/>
      <c r="V417" s="35"/>
      <c r="W417" s="35"/>
      <c r="X417" s="35"/>
      <c r="Y417" s="35"/>
      <c r="Z417" s="35"/>
      <c r="AA417" s="35"/>
      <c r="AB417" s="35"/>
      <c r="AC417" s="35"/>
      <c r="AD417" s="35"/>
      <c r="AE417" s="35"/>
      <c r="AT417" s="14" t="s">
        <v>275</v>
      </c>
      <c r="AU417" s="14" t="s">
        <v>83</v>
      </c>
    </row>
    <row r="418" s="2" customFormat="1" ht="66.75" customHeight="1">
      <c r="A418" s="35"/>
      <c r="B418" s="36"/>
      <c r="C418" s="222" t="s">
        <v>808</v>
      </c>
      <c r="D418" s="222" t="s">
        <v>269</v>
      </c>
      <c r="E418" s="223" t="s">
        <v>1005</v>
      </c>
      <c r="F418" s="224" t="s">
        <v>1006</v>
      </c>
      <c r="G418" s="225" t="s">
        <v>279</v>
      </c>
      <c r="H418" s="226">
        <v>33.600000000000001</v>
      </c>
      <c r="I418" s="227"/>
      <c r="J418" s="228">
        <f>ROUND(I418*H418,2)</f>
        <v>0</v>
      </c>
      <c r="K418" s="224" t="s">
        <v>273</v>
      </c>
      <c r="L418" s="41"/>
      <c r="M418" s="229" t="s">
        <v>1</v>
      </c>
      <c r="N418" s="230" t="s">
        <v>38</v>
      </c>
      <c r="O418" s="88"/>
      <c r="P418" s="231">
        <f>O418*H418</f>
        <v>0</v>
      </c>
      <c r="Q418" s="231">
        <v>0</v>
      </c>
      <c r="R418" s="231">
        <f>Q418*H418</f>
        <v>0</v>
      </c>
      <c r="S418" s="231">
        <v>0</v>
      </c>
      <c r="T418" s="232">
        <f>S418*H418</f>
        <v>0</v>
      </c>
      <c r="U418" s="35"/>
      <c r="V418" s="35"/>
      <c r="W418" s="35"/>
      <c r="X418" s="35"/>
      <c r="Y418" s="35"/>
      <c r="Z418" s="35"/>
      <c r="AA418" s="35"/>
      <c r="AB418" s="35"/>
      <c r="AC418" s="35"/>
      <c r="AD418" s="35"/>
      <c r="AE418" s="35"/>
      <c r="AR418" s="233" t="s">
        <v>274</v>
      </c>
      <c r="AT418" s="233" t="s">
        <v>269</v>
      </c>
      <c r="AU418" s="233" t="s">
        <v>83</v>
      </c>
      <c r="AY418" s="14" t="s">
        <v>266</v>
      </c>
      <c r="BE418" s="234">
        <f>IF(N418="základní",J418,0)</f>
        <v>0</v>
      </c>
      <c r="BF418" s="234">
        <f>IF(N418="snížená",J418,0)</f>
        <v>0</v>
      </c>
      <c r="BG418" s="234">
        <f>IF(N418="zákl. přenesená",J418,0)</f>
        <v>0</v>
      </c>
      <c r="BH418" s="234">
        <f>IF(N418="sníž. přenesená",J418,0)</f>
        <v>0</v>
      </c>
      <c r="BI418" s="234">
        <f>IF(N418="nulová",J418,0)</f>
        <v>0</v>
      </c>
      <c r="BJ418" s="14" t="s">
        <v>81</v>
      </c>
      <c r="BK418" s="234">
        <f>ROUND(I418*H418,2)</f>
        <v>0</v>
      </c>
      <c r="BL418" s="14" t="s">
        <v>274</v>
      </c>
      <c r="BM418" s="233" t="s">
        <v>806</v>
      </c>
    </row>
    <row r="419" s="2" customFormat="1">
      <c r="A419" s="35"/>
      <c r="B419" s="36"/>
      <c r="C419" s="37"/>
      <c r="D419" s="235" t="s">
        <v>275</v>
      </c>
      <c r="E419" s="37"/>
      <c r="F419" s="236" t="s">
        <v>988</v>
      </c>
      <c r="G419" s="37"/>
      <c r="H419" s="37"/>
      <c r="I419" s="237"/>
      <c r="J419" s="37"/>
      <c r="K419" s="37"/>
      <c r="L419" s="41"/>
      <c r="M419" s="238"/>
      <c r="N419" s="239"/>
      <c r="O419" s="88"/>
      <c r="P419" s="88"/>
      <c r="Q419" s="88"/>
      <c r="R419" s="88"/>
      <c r="S419" s="88"/>
      <c r="T419" s="89"/>
      <c r="U419" s="35"/>
      <c r="V419" s="35"/>
      <c r="W419" s="35"/>
      <c r="X419" s="35"/>
      <c r="Y419" s="35"/>
      <c r="Z419" s="35"/>
      <c r="AA419" s="35"/>
      <c r="AB419" s="35"/>
      <c r="AC419" s="35"/>
      <c r="AD419" s="35"/>
      <c r="AE419" s="35"/>
      <c r="AT419" s="14" t="s">
        <v>275</v>
      </c>
      <c r="AU419" s="14" t="s">
        <v>83</v>
      </c>
    </row>
    <row r="420" s="2" customFormat="1" ht="24.15" customHeight="1">
      <c r="A420" s="35"/>
      <c r="B420" s="36"/>
      <c r="C420" s="240" t="s">
        <v>563</v>
      </c>
      <c r="D420" s="240" t="s">
        <v>329</v>
      </c>
      <c r="E420" s="241" t="s">
        <v>1235</v>
      </c>
      <c r="F420" s="242" t="s">
        <v>1008</v>
      </c>
      <c r="G420" s="243" t="s">
        <v>279</v>
      </c>
      <c r="H420" s="244">
        <v>16.800000000000001</v>
      </c>
      <c r="I420" s="245"/>
      <c r="J420" s="246">
        <f>ROUND(I420*H420,2)</f>
        <v>0</v>
      </c>
      <c r="K420" s="242" t="s">
        <v>273</v>
      </c>
      <c r="L420" s="247"/>
      <c r="M420" s="248" t="s">
        <v>1</v>
      </c>
      <c r="N420" s="249" t="s">
        <v>38</v>
      </c>
      <c r="O420" s="88"/>
      <c r="P420" s="231">
        <f>O420*H420</f>
        <v>0</v>
      </c>
      <c r="Q420" s="231">
        <v>0</v>
      </c>
      <c r="R420" s="231">
        <f>Q420*H420</f>
        <v>0</v>
      </c>
      <c r="S420" s="231">
        <v>0</v>
      </c>
      <c r="T420" s="232">
        <f>S420*H420</f>
        <v>0</v>
      </c>
      <c r="U420" s="35"/>
      <c r="V420" s="35"/>
      <c r="W420" s="35"/>
      <c r="X420" s="35"/>
      <c r="Y420" s="35"/>
      <c r="Z420" s="35"/>
      <c r="AA420" s="35"/>
      <c r="AB420" s="35"/>
      <c r="AC420" s="35"/>
      <c r="AD420" s="35"/>
      <c r="AE420" s="35"/>
      <c r="AR420" s="233" t="s">
        <v>286</v>
      </c>
      <c r="AT420" s="233" t="s">
        <v>329</v>
      </c>
      <c r="AU420" s="233" t="s">
        <v>83</v>
      </c>
      <c r="AY420" s="14" t="s">
        <v>266</v>
      </c>
      <c r="BE420" s="234">
        <f>IF(N420="základní",J420,0)</f>
        <v>0</v>
      </c>
      <c r="BF420" s="234">
        <f>IF(N420="snížená",J420,0)</f>
        <v>0</v>
      </c>
      <c r="BG420" s="234">
        <f>IF(N420="zákl. přenesená",J420,0)</f>
        <v>0</v>
      </c>
      <c r="BH420" s="234">
        <f>IF(N420="sníž. přenesená",J420,0)</f>
        <v>0</v>
      </c>
      <c r="BI420" s="234">
        <f>IF(N420="nulová",J420,0)</f>
        <v>0</v>
      </c>
      <c r="BJ420" s="14" t="s">
        <v>81</v>
      </c>
      <c r="BK420" s="234">
        <f>ROUND(I420*H420,2)</f>
        <v>0</v>
      </c>
      <c r="BL420" s="14" t="s">
        <v>274</v>
      </c>
      <c r="BM420" s="233" t="s">
        <v>809</v>
      </c>
    </row>
    <row r="421" s="2" customFormat="1">
      <c r="A421" s="35"/>
      <c r="B421" s="36"/>
      <c r="C421" s="37"/>
      <c r="D421" s="235" t="s">
        <v>275</v>
      </c>
      <c r="E421" s="37"/>
      <c r="F421" s="236" t="s">
        <v>1009</v>
      </c>
      <c r="G421" s="37"/>
      <c r="H421" s="37"/>
      <c r="I421" s="237"/>
      <c r="J421" s="37"/>
      <c r="K421" s="37"/>
      <c r="L421" s="41"/>
      <c r="M421" s="238"/>
      <c r="N421" s="239"/>
      <c r="O421" s="88"/>
      <c r="P421" s="88"/>
      <c r="Q421" s="88"/>
      <c r="R421" s="88"/>
      <c r="S421" s="88"/>
      <c r="T421" s="89"/>
      <c r="U421" s="35"/>
      <c r="V421" s="35"/>
      <c r="W421" s="35"/>
      <c r="X421" s="35"/>
      <c r="Y421" s="35"/>
      <c r="Z421" s="35"/>
      <c r="AA421" s="35"/>
      <c r="AB421" s="35"/>
      <c r="AC421" s="35"/>
      <c r="AD421" s="35"/>
      <c r="AE421" s="35"/>
      <c r="AT421" s="14" t="s">
        <v>275</v>
      </c>
      <c r="AU421" s="14" t="s">
        <v>83</v>
      </c>
    </row>
    <row r="422" s="2" customFormat="1" ht="114.9" customHeight="1">
      <c r="A422" s="35"/>
      <c r="B422" s="36"/>
      <c r="C422" s="222" t="s">
        <v>813</v>
      </c>
      <c r="D422" s="222" t="s">
        <v>269</v>
      </c>
      <c r="E422" s="223" t="s">
        <v>380</v>
      </c>
      <c r="F422" s="224" t="s">
        <v>381</v>
      </c>
      <c r="G422" s="225" t="s">
        <v>302</v>
      </c>
      <c r="H422" s="226">
        <v>15.119999999999999</v>
      </c>
      <c r="I422" s="227"/>
      <c r="J422" s="228">
        <f>ROUND(I422*H422,2)</f>
        <v>0</v>
      </c>
      <c r="K422" s="224" t="s">
        <v>273</v>
      </c>
      <c r="L422" s="41"/>
      <c r="M422" s="229" t="s">
        <v>1</v>
      </c>
      <c r="N422" s="230" t="s">
        <v>38</v>
      </c>
      <c r="O422" s="88"/>
      <c r="P422" s="231">
        <f>O422*H422</f>
        <v>0</v>
      </c>
      <c r="Q422" s="231">
        <v>0</v>
      </c>
      <c r="R422" s="231">
        <f>Q422*H422</f>
        <v>0</v>
      </c>
      <c r="S422" s="231">
        <v>0</v>
      </c>
      <c r="T422" s="232">
        <f>S422*H422</f>
        <v>0</v>
      </c>
      <c r="U422" s="35"/>
      <c r="V422" s="35"/>
      <c r="W422" s="35"/>
      <c r="X422" s="35"/>
      <c r="Y422" s="35"/>
      <c r="Z422" s="35"/>
      <c r="AA422" s="35"/>
      <c r="AB422" s="35"/>
      <c r="AC422" s="35"/>
      <c r="AD422" s="35"/>
      <c r="AE422" s="35"/>
      <c r="AR422" s="233" t="s">
        <v>274</v>
      </c>
      <c r="AT422" s="233" t="s">
        <v>269</v>
      </c>
      <c r="AU422" s="233" t="s">
        <v>83</v>
      </c>
      <c r="AY422" s="14" t="s">
        <v>266</v>
      </c>
      <c r="BE422" s="234">
        <f>IF(N422="základní",J422,0)</f>
        <v>0</v>
      </c>
      <c r="BF422" s="234">
        <f>IF(N422="snížená",J422,0)</f>
        <v>0</v>
      </c>
      <c r="BG422" s="234">
        <f>IF(N422="zákl. přenesená",J422,0)</f>
        <v>0</v>
      </c>
      <c r="BH422" s="234">
        <f>IF(N422="sníž. přenesená",J422,0)</f>
        <v>0</v>
      </c>
      <c r="BI422" s="234">
        <f>IF(N422="nulová",J422,0)</f>
        <v>0</v>
      </c>
      <c r="BJ422" s="14" t="s">
        <v>81</v>
      </c>
      <c r="BK422" s="234">
        <f>ROUND(I422*H422,2)</f>
        <v>0</v>
      </c>
      <c r="BL422" s="14" t="s">
        <v>274</v>
      </c>
      <c r="BM422" s="233" t="s">
        <v>811</v>
      </c>
    </row>
    <row r="423" s="2" customFormat="1">
      <c r="A423" s="35"/>
      <c r="B423" s="36"/>
      <c r="C423" s="37"/>
      <c r="D423" s="235" t="s">
        <v>275</v>
      </c>
      <c r="E423" s="37"/>
      <c r="F423" s="236" t="s">
        <v>1010</v>
      </c>
      <c r="G423" s="37"/>
      <c r="H423" s="37"/>
      <c r="I423" s="237"/>
      <c r="J423" s="37"/>
      <c r="K423" s="37"/>
      <c r="L423" s="41"/>
      <c r="M423" s="238"/>
      <c r="N423" s="239"/>
      <c r="O423" s="88"/>
      <c r="P423" s="88"/>
      <c r="Q423" s="88"/>
      <c r="R423" s="88"/>
      <c r="S423" s="88"/>
      <c r="T423" s="89"/>
      <c r="U423" s="35"/>
      <c r="V423" s="35"/>
      <c r="W423" s="35"/>
      <c r="X423" s="35"/>
      <c r="Y423" s="35"/>
      <c r="Z423" s="35"/>
      <c r="AA423" s="35"/>
      <c r="AB423" s="35"/>
      <c r="AC423" s="35"/>
      <c r="AD423" s="35"/>
      <c r="AE423" s="35"/>
      <c r="AT423" s="14" t="s">
        <v>275</v>
      </c>
      <c r="AU423" s="14" t="s">
        <v>83</v>
      </c>
    </row>
    <row r="424" s="2" customFormat="1" ht="123" customHeight="1">
      <c r="A424" s="35"/>
      <c r="B424" s="36"/>
      <c r="C424" s="222" t="s">
        <v>566</v>
      </c>
      <c r="D424" s="222" t="s">
        <v>269</v>
      </c>
      <c r="E424" s="223" t="s">
        <v>1011</v>
      </c>
      <c r="F424" s="224" t="s">
        <v>1012</v>
      </c>
      <c r="G424" s="225" t="s">
        <v>302</v>
      </c>
      <c r="H424" s="226">
        <v>680.39999999999998</v>
      </c>
      <c r="I424" s="227"/>
      <c r="J424" s="228">
        <f>ROUND(I424*H424,2)</f>
        <v>0</v>
      </c>
      <c r="K424" s="224" t="s">
        <v>273</v>
      </c>
      <c r="L424" s="41"/>
      <c r="M424" s="229" t="s">
        <v>1</v>
      </c>
      <c r="N424" s="230" t="s">
        <v>38</v>
      </c>
      <c r="O424" s="88"/>
      <c r="P424" s="231">
        <f>O424*H424</f>
        <v>0</v>
      </c>
      <c r="Q424" s="231">
        <v>0</v>
      </c>
      <c r="R424" s="231">
        <f>Q424*H424</f>
        <v>0</v>
      </c>
      <c r="S424" s="231">
        <v>0</v>
      </c>
      <c r="T424" s="232">
        <f>S424*H424</f>
        <v>0</v>
      </c>
      <c r="U424" s="35"/>
      <c r="V424" s="35"/>
      <c r="W424" s="35"/>
      <c r="X424" s="35"/>
      <c r="Y424" s="35"/>
      <c r="Z424" s="35"/>
      <c r="AA424" s="35"/>
      <c r="AB424" s="35"/>
      <c r="AC424" s="35"/>
      <c r="AD424" s="35"/>
      <c r="AE424" s="35"/>
      <c r="AR424" s="233" t="s">
        <v>274</v>
      </c>
      <c r="AT424" s="233" t="s">
        <v>269</v>
      </c>
      <c r="AU424" s="233" t="s">
        <v>83</v>
      </c>
      <c r="AY424" s="14" t="s">
        <v>266</v>
      </c>
      <c r="BE424" s="234">
        <f>IF(N424="základní",J424,0)</f>
        <v>0</v>
      </c>
      <c r="BF424" s="234">
        <f>IF(N424="snížená",J424,0)</f>
        <v>0</v>
      </c>
      <c r="BG424" s="234">
        <f>IF(N424="zákl. přenesená",J424,0)</f>
        <v>0</v>
      </c>
      <c r="BH424" s="234">
        <f>IF(N424="sníž. přenesená",J424,0)</f>
        <v>0</v>
      </c>
      <c r="BI424" s="234">
        <f>IF(N424="nulová",J424,0)</f>
        <v>0</v>
      </c>
      <c r="BJ424" s="14" t="s">
        <v>81</v>
      </c>
      <c r="BK424" s="234">
        <f>ROUND(I424*H424,2)</f>
        <v>0</v>
      </c>
      <c r="BL424" s="14" t="s">
        <v>274</v>
      </c>
      <c r="BM424" s="233" t="s">
        <v>814</v>
      </c>
    </row>
    <row r="425" s="2" customFormat="1">
      <c r="A425" s="35"/>
      <c r="B425" s="36"/>
      <c r="C425" s="37"/>
      <c r="D425" s="235" t="s">
        <v>275</v>
      </c>
      <c r="E425" s="37"/>
      <c r="F425" s="236" t="s">
        <v>1013</v>
      </c>
      <c r="G425" s="37"/>
      <c r="H425" s="37"/>
      <c r="I425" s="237"/>
      <c r="J425" s="37"/>
      <c r="K425" s="37"/>
      <c r="L425" s="41"/>
      <c r="M425" s="238"/>
      <c r="N425" s="239"/>
      <c r="O425" s="88"/>
      <c r="P425" s="88"/>
      <c r="Q425" s="88"/>
      <c r="R425" s="88"/>
      <c r="S425" s="88"/>
      <c r="T425" s="89"/>
      <c r="U425" s="35"/>
      <c r="V425" s="35"/>
      <c r="W425" s="35"/>
      <c r="X425" s="35"/>
      <c r="Y425" s="35"/>
      <c r="Z425" s="35"/>
      <c r="AA425" s="35"/>
      <c r="AB425" s="35"/>
      <c r="AC425" s="35"/>
      <c r="AD425" s="35"/>
      <c r="AE425" s="35"/>
      <c r="AT425" s="14" t="s">
        <v>275</v>
      </c>
      <c r="AU425" s="14" t="s">
        <v>83</v>
      </c>
    </row>
    <row r="426" s="2" customFormat="1" ht="21.75" customHeight="1">
      <c r="A426" s="35"/>
      <c r="B426" s="36"/>
      <c r="C426" s="240" t="s">
        <v>820</v>
      </c>
      <c r="D426" s="240" t="s">
        <v>329</v>
      </c>
      <c r="E426" s="241" t="s">
        <v>1014</v>
      </c>
      <c r="F426" s="242" t="s">
        <v>1015</v>
      </c>
      <c r="G426" s="243" t="s">
        <v>296</v>
      </c>
      <c r="H426" s="244">
        <v>9.9000000000000004</v>
      </c>
      <c r="I426" s="245"/>
      <c r="J426" s="246">
        <f>ROUND(I426*H426,2)</f>
        <v>0</v>
      </c>
      <c r="K426" s="242" t="s">
        <v>273</v>
      </c>
      <c r="L426" s="247"/>
      <c r="M426" s="248" t="s">
        <v>1</v>
      </c>
      <c r="N426" s="249" t="s">
        <v>38</v>
      </c>
      <c r="O426" s="88"/>
      <c r="P426" s="231">
        <f>O426*H426</f>
        <v>0</v>
      </c>
      <c r="Q426" s="231">
        <v>2.4289999999999998</v>
      </c>
      <c r="R426" s="231">
        <f>Q426*H426</f>
        <v>24.0471</v>
      </c>
      <c r="S426" s="231">
        <v>0</v>
      </c>
      <c r="T426" s="232">
        <f>S426*H426</f>
        <v>0</v>
      </c>
      <c r="U426" s="35"/>
      <c r="V426" s="35"/>
      <c r="W426" s="35"/>
      <c r="X426" s="35"/>
      <c r="Y426" s="35"/>
      <c r="Z426" s="35"/>
      <c r="AA426" s="35"/>
      <c r="AB426" s="35"/>
      <c r="AC426" s="35"/>
      <c r="AD426" s="35"/>
      <c r="AE426" s="35"/>
      <c r="AR426" s="233" t="s">
        <v>286</v>
      </c>
      <c r="AT426" s="233" t="s">
        <v>329</v>
      </c>
      <c r="AU426" s="233" t="s">
        <v>83</v>
      </c>
      <c r="AY426" s="14" t="s">
        <v>266</v>
      </c>
      <c r="BE426" s="234">
        <f>IF(N426="základní",J426,0)</f>
        <v>0</v>
      </c>
      <c r="BF426" s="234">
        <f>IF(N426="snížená",J426,0)</f>
        <v>0</v>
      </c>
      <c r="BG426" s="234">
        <f>IF(N426="zákl. přenesená",J426,0)</f>
        <v>0</v>
      </c>
      <c r="BH426" s="234">
        <f>IF(N426="sníž. přenesená",J426,0)</f>
        <v>0</v>
      </c>
      <c r="BI426" s="234">
        <f>IF(N426="nulová",J426,0)</f>
        <v>0</v>
      </c>
      <c r="BJ426" s="14" t="s">
        <v>81</v>
      </c>
      <c r="BK426" s="234">
        <f>ROUND(I426*H426,2)</f>
        <v>0</v>
      </c>
      <c r="BL426" s="14" t="s">
        <v>274</v>
      </c>
      <c r="BM426" s="233" t="s">
        <v>818</v>
      </c>
    </row>
    <row r="427" s="2" customFormat="1">
      <c r="A427" s="35"/>
      <c r="B427" s="36"/>
      <c r="C427" s="37"/>
      <c r="D427" s="235" t="s">
        <v>275</v>
      </c>
      <c r="E427" s="37"/>
      <c r="F427" s="236" t="s">
        <v>1236</v>
      </c>
      <c r="G427" s="37"/>
      <c r="H427" s="37"/>
      <c r="I427" s="237"/>
      <c r="J427" s="37"/>
      <c r="K427" s="37"/>
      <c r="L427" s="41"/>
      <c r="M427" s="238"/>
      <c r="N427" s="239"/>
      <c r="O427" s="88"/>
      <c r="P427" s="88"/>
      <c r="Q427" s="88"/>
      <c r="R427" s="88"/>
      <c r="S427" s="88"/>
      <c r="T427" s="89"/>
      <c r="U427" s="35"/>
      <c r="V427" s="35"/>
      <c r="W427" s="35"/>
      <c r="X427" s="35"/>
      <c r="Y427" s="35"/>
      <c r="Z427" s="35"/>
      <c r="AA427" s="35"/>
      <c r="AB427" s="35"/>
      <c r="AC427" s="35"/>
      <c r="AD427" s="35"/>
      <c r="AE427" s="35"/>
      <c r="AT427" s="14" t="s">
        <v>275</v>
      </c>
      <c r="AU427" s="14" t="s">
        <v>83</v>
      </c>
    </row>
    <row r="428" s="2" customFormat="1" ht="101.25" customHeight="1">
      <c r="A428" s="35"/>
      <c r="B428" s="36"/>
      <c r="C428" s="222" t="s">
        <v>570</v>
      </c>
      <c r="D428" s="222" t="s">
        <v>269</v>
      </c>
      <c r="E428" s="223" t="s">
        <v>300</v>
      </c>
      <c r="F428" s="224" t="s">
        <v>301</v>
      </c>
      <c r="G428" s="225" t="s">
        <v>302</v>
      </c>
      <c r="H428" s="226">
        <v>21.780000000000001</v>
      </c>
      <c r="I428" s="227"/>
      <c r="J428" s="228">
        <f>ROUND(I428*H428,2)</f>
        <v>0</v>
      </c>
      <c r="K428" s="224" t="s">
        <v>273</v>
      </c>
      <c r="L428" s="41"/>
      <c r="M428" s="229" t="s">
        <v>1</v>
      </c>
      <c r="N428" s="230" t="s">
        <v>38</v>
      </c>
      <c r="O428" s="88"/>
      <c r="P428" s="231">
        <f>O428*H428</f>
        <v>0</v>
      </c>
      <c r="Q428" s="231">
        <v>0</v>
      </c>
      <c r="R428" s="231">
        <f>Q428*H428</f>
        <v>0</v>
      </c>
      <c r="S428" s="231">
        <v>0</v>
      </c>
      <c r="T428" s="232">
        <f>S428*H428</f>
        <v>0</v>
      </c>
      <c r="U428" s="35"/>
      <c r="V428" s="35"/>
      <c r="W428" s="35"/>
      <c r="X428" s="35"/>
      <c r="Y428" s="35"/>
      <c r="Z428" s="35"/>
      <c r="AA428" s="35"/>
      <c r="AB428" s="35"/>
      <c r="AC428" s="35"/>
      <c r="AD428" s="35"/>
      <c r="AE428" s="35"/>
      <c r="AR428" s="233" t="s">
        <v>274</v>
      </c>
      <c r="AT428" s="233" t="s">
        <v>269</v>
      </c>
      <c r="AU428" s="233" t="s">
        <v>83</v>
      </c>
      <c r="AY428" s="14" t="s">
        <v>266</v>
      </c>
      <c r="BE428" s="234">
        <f>IF(N428="základní",J428,0)</f>
        <v>0</v>
      </c>
      <c r="BF428" s="234">
        <f>IF(N428="snížená",J428,0)</f>
        <v>0</v>
      </c>
      <c r="BG428" s="234">
        <f>IF(N428="zákl. přenesená",J428,0)</f>
        <v>0</v>
      </c>
      <c r="BH428" s="234">
        <f>IF(N428="sníž. přenesená",J428,0)</f>
        <v>0</v>
      </c>
      <c r="BI428" s="234">
        <f>IF(N428="nulová",J428,0)</f>
        <v>0</v>
      </c>
      <c r="BJ428" s="14" t="s">
        <v>81</v>
      </c>
      <c r="BK428" s="234">
        <f>ROUND(I428*H428,2)</f>
        <v>0</v>
      </c>
      <c r="BL428" s="14" t="s">
        <v>274</v>
      </c>
      <c r="BM428" s="233" t="s">
        <v>823</v>
      </c>
    </row>
    <row r="429" s="2" customFormat="1">
      <c r="A429" s="35"/>
      <c r="B429" s="36"/>
      <c r="C429" s="37"/>
      <c r="D429" s="235" t="s">
        <v>275</v>
      </c>
      <c r="E429" s="37"/>
      <c r="F429" s="236" t="s">
        <v>1237</v>
      </c>
      <c r="G429" s="37"/>
      <c r="H429" s="37"/>
      <c r="I429" s="237"/>
      <c r="J429" s="37"/>
      <c r="K429" s="37"/>
      <c r="L429" s="41"/>
      <c r="M429" s="238"/>
      <c r="N429" s="239"/>
      <c r="O429" s="88"/>
      <c r="P429" s="88"/>
      <c r="Q429" s="88"/>
      <c r="R429" s="88"/>
      <c r="S429" s="88"/>
      <c r="T429" s="89"/>
      <c r="U429" s="35"/>
      <c r="V429" s="35"/>
      <c r="W429" s="35"/>
      <c r="X429" s="35"/>
      <c r="Y429" s="35"/>
      <c r="Z429" s="35"/>
      <c r="AA429" s="35"/>
      <c r="AB429" s="35"/>
      <c r="AC429" s="35"/>
      <c r="AD429" s="35"/>
      <c r="AE429" s="35"/>
      <c r="AT429" s="14" t="s">
        <v>275</v>
      </c>
      <c r="AU429" s="14" t="s">
        <v>83</v>
      </c>
    </row>
    <row r="430" s="2" customFormat="1" ht="78" customHeight="1">
      <c r="A430" s="35"/>
      <c r="B430" s="36"/>
      <c r="C430" s="222" t="s">
        <v>826</v>
      </c>
      <c r="D430" s="222" t="s">
        <v>269</v>
      </c>
      <c r="E430" s="223" t="s">
        <v>856</v>
      </c>
      <c r="F430" s="224" t="s">
        <v>857</v>
      </c>
      <c r="G430" s="225" t="s">
        <v>791</v>
      </c>
      <c r="H430" s="226">
        <v>126</v>
      </c>
      <c r="I430" s="227"/>
      <c r="J430" s="228">
        <f>ROUND(I430*H430,2)</f>
        <v>0</v>
      </c>
      <c r="K430" s="224" t="s">
        <v>273</v>
      </c>
      <c r="L430" s="41"/>
      <c r="M430" s="229" t="s">
        <v>1</v>
      </c>
      <c r="N430" s="230" t="s">
        <v>38</v>
      </c>
      <c r="O430" s="88"/>
      <c r="P430" s="231">
        <f>O430*H430</f>
        <v>0</v>
      </c>
      <c r="Q430" s="231">
        <v>0</v>
      </c>
      <c r="R430" s="231">
        <f>Q430*H430</f>
        <v>0</v>
      </c>
      <c r="S430" s="231">
        <v>0</v>
      </c>
      <c r="T430" s="232">
        <f>S430*H430</f>
        <v>0</v>
      </c>
      <c r="U430" s="35"/>
      <c r="V430" s="35"/>
      <c r="W430" s="35"/>
      <c r="X430" s="35"/>
      <c r="Y430" s="35"/>
      <c r="Z430" s="35"/>
      <c r="AA430" s="35"/>
      <c r="AB430" s="35"/>
      <c r="AC430" s="35"/>
      <c r="AD430" s="35"/>
      <c r="AE430" s="35"/>
      <c r="AR430" s="233" t="s">
        <v>274</v>
      </c>
      <c r="AT430" s="233" t="s">
        <v>269</v>
      </c>
      <c r="AU430" s="233" t="s">
        <v>83</v>
      </c>
      <c r="AY430" s="14" t="s">
        <v>266</v>
      </c>
      <c r="BE430" s="234">
        <f>IF(N430="základní",J430,0)</f>
        <v>0</v>
      </c>
      <c r="BF430" s="234">
        <f>IF(N430="snížená",J430,0)</f>
        <v>0</v>
      </c>
      <c r="BG430" s="234">
        <f>IF(N430="zákl. přenesená",J430,0)</f>
        <v>0</v>
      </c>
      <c r="BH430" s="234">
        <f>IF(N430="sníž. přenesená",J430,0)</f>
        <v>0</v>
      </c>
      <c r="BI430" s="234">
        <f>IF(N430="nulová",J430,0)</f>
        <v>0</v>
      </c>
      <c r="BJ430" s="14" t="s">
        <v>81</v>
      </c>
      <c r="BK430" s="234">
        <f>ROUND(I430*H430,2)</f>
        <v>0</v>
      </c>
      <c r="BL430" s="14" t="s">
        <v>274</v>
      </c>
      <c r="BM430" s="233" t="s">
        <v>824</v>
      </c>
    </row>
    <row r="431" s="2" customFormat="1">
      <c r="A431" s="35"/>
      <c r="B431" s="36"/>
      <c r="C431" s="37"/>
      <c r="D431" s="235" t="s">
        <v>275</v>
      </c>
      <c r="E431" s="37"/>
      <c r="F431" s="236" t="s">
        <v>990</v>
      </c>
      <c r="G431" s="37"/>
      <c r="H431" s="37"/>
      <c r="I431" s="237"/>
      <c r="J431" s="37"/>
      <c r="K431" s="37"/>
      <c r="L431" s="41"/>
      <c r="M431" s="238"/>
      <c r="N431" s="239"/>
      <c r="O431" s="88"/>
      <c r="P431" s="88"/>
      <c r="Q431" s="88"/>
      <c r="R431" s="88"/>
      <c r="S431" s="88"/>
      <c r="T431" s="89"/>
      <c r="U431" s="35"/>
      <c r="V431" s="35"/>
      <c r="W431" s="35"/>
      <c r="X431" s="35"/>
      <c r="Y431" s="35"/>
      <c r="Z431" s="35"/>
      <c r="AA431" s="35"/>
      <c r="AB431" s="35"/>
      <c r="AC431" s="35"/>
      <c r="AD431" s="35"/>
      <c r="AE431" s="35"/>
      <c r="AT431" s="14" t="s">
        <v>275</v>
      </c>
      <c r="AU431" s="14" t="s">
        <v>83</v>
      </c>
    </row>
    <row r="432" s="2" customFormat="1" ht="24.15" customHeight="1">
      <c r="A432" s="35"/>
      <c r="B432" s="36"/>
      <c r="C432" s="240" t="s">
        <v>574</v>
      </c>
      <c r="D432" s="240" t="s">
        <v>329</v>
      </c>
      <c r="E432" s="241" t="s">
        <v>860</v>
      </c>
      <c r="F432" s="242" t="s">
        <v>861</v>
      </c>
      <c r="G432" s="243" t="s">
        <v>302</v>
      </c>
      <c r="H432" s="244">
        <v>47.25</v>
      </c>
      <c r="I432" s="245"/>
      <c r="J432" s="246">
        <f>ROUND(I432*H432,2)</f>
        <v>0</v>
      </c>
      <c r="K432" s="242" t="s">
        <v>273</v>
      </c>
      <c r="L432" s="247"/>
      <c r="M432" s="248" t="s">
        <v>1</v>
      </c>
      <c r="N432" s="249" t="s">
        <v>38</v>
      </c>
      <c r="O432" s="88"/>
      <c r="P432" s="231">
        <f>O432*H432</f>
        <v>0</v>
      </c>
      <c r="Q432" s="231">
        <v>0</v>
      </c>
      <c r="R432" s="231">
        <f>Q432*H432</f>
        <v>0</v>
      </c>
      <c r="S432" s="231">
        <v>0</v>
      </c>
      <c r="T432" s="232">
        <f>S432*H432</f>
        <v>0</v>
      </c>
      <c r="U432" s="35"/>
      <c r="V432" s="35"/>
      <c r="W432" s="35"/>
      <c r="X432" s="35"/>
      <c r="Y432" s="35"/>
      <c r="Z432" s="35"/>
      <c r="AA432" s="35"/>
      <c r="AB432" s="35"/>
      <c r="AC432" s="35"/>
      <c r="AD432" s="35"/>
      <c r="AE432" s="35"/>
      <c r="AR432" s="233" t="s">
        <v>286</v>
      </c>
      <c r="AT432" s="233" t="s">
        <v>329</v>
      </c>
      <c r="AU432" s="233" t="s">
        <v>83</v>
      </c>
      <c r="AY432" s="14" t="s">
        <v>266</v>
      </c>
      <c r="BE432" s="234">
        <f>IF(N432="základní",J432,0)</f>
        <v>0</v>
      </c>
      <c r="BF432" s="234">
        <f>IF(N432="snížená",J432,0)</f>
        <v>0</v>
      </c>
      <c r="BG432" s="234">
        <f>IF(N432="zákl. přenesená",J432,0)</f>
        <v>0</v>
      </c>
      <c r="BH432" s="234">
        <f>IF(N432="sníž. přenesená",J432,0)</f>
        <v>0</v>
      </c>
      <c r="BI432" s="234">
        <f>IF(N432="nulová",J432,0)</f>
        <v>0</v>
      </c>
      <c r="BJ432" s="14" t="s">
        <v>81</v>
      </c>
      <c r="BK432" s="234">
        <f>ROUND(I432*H432,2)</f>
        <v>0</v>
      </c>
      <c r="BL432" s="14" t="s">
        <v>274</v>
      </c>
      <c r="BM432" s="233" t="s">
        <v>829</v>
      </c>
    </row>
    <row r="433" s="2" customFormat="1">
      <c r="A433" s="35"/>
      <c r="B433" s="36"/>
      <c r="C433" s="37"/>
      <c r="D433" s="235" t="s">
        <v>275</v>
      </c>
      <c r="E433" s="37"/>
      <c r="F433" s="236" t="s">
        <v>1018</v>
      </c>
      <c r="G433" s="37"/>
      <c r="H433" s="37"/>
      <c r="I433" s="237"/>
      <c r="J433" s="37"/>
      <c r="K433" s="37"/>
      <c r="L433" s="41"/>
      <c r="M433" s="238"/>
      <c r="N433" s="239"/>
      <c r="O433" s="88"/>
      <c r="P433" s="88"/>
      <c r="Q433" s="88"/>
      <c r="R433" s="88"/>
      <c r="S433" s="88"/>
      <c r="T433" s="89"/>
      <c r="U433" s="35"/>
      <c r="V433" s="35"/>
      <c r="W433" s="35"/>
      <c r="X433" s="35"/>
      <c r="Y433" s="35"/>
      <c r="Z433" s="35"/>
      <c r="AA433" s="35"/>
      <c r="AB433" s="35"/>
      <c r="AC433" s="35"/>
      <c r="AD433" s="35"/>
      <c r="AE433" s="35"/>
      <c r="AT433" s="14" t="s">
        <v>275</v>
      </c>
      <c r="AU433" s="14" t="s">
        <v>83</v>
      </c>
    </row>
    <row r="434" s="2" customFormat="1" ht="24.15" customHeight="1">
      <c r="A434" s="35"/>
      <c r="B434" s="36"/>
      <c r="C434" s="240" t="s">
        <v>833</v>
      </c>
      <c r="D434" s="240" t="s">
        <v>329</v>
      </c>
      <c r="E434" s="241" t="s">
        <v>1019</v>
      </c>
      <c r="F434" s="242" t="s">
        <v>865</v>
      </c>
      <c r="G434" s="243" t="s">
        <v>302</v>
      </c>
      <c r="H434" s="244">
        <v>15.75</v>
      </c>
      <c r="I434" s="245"/>
      <c r="J434" s="246">
        <f>ROUND(I434*H434,2)</f>
        <v>0</v>
      </c>
      <c r="K434" s="242" t="s">
        <v>273</v>
      </c>
      <c r="L434" s="247"/>
      <c r="M434" s="248" t="s">
        <v>1</v>
      </c>
      <c r="N434" s="249" t="s">
        <v>38</v>
      </c>
      <c r="O434" s="88"/>
      <c r="P434" s="231">
        <f>O434*H434</f>
        <v>0</v>
      </c>
      <c r="Q434" s="231">
        <v>0</v>
      </c>
      <c r="R434" s="231">
        <f>Q434*H434</f>
        <v>0</v>
      </c>
      <c r="S434" s="231">
        <v>0</v>
      </c>
      <c r="T434" s="232">
        <f>S434*H434</f>
        <v>0</v>
      </c>
      <c r="U434" s="35"/>
      <c r="V434" s="35"/>
      <c r="W434" s="35"/>
      <c r="X434" s="35"/>
      <c r="Y434" s="35"/>
      <c r="Z434" s="35"/>
      <c r="AA434" s="35"/>
      <c r="AB434" s="35"/>
      <c r="AC434" s="35"/>
      <c r="AD434" s="35"/>
      <c r="AE434" s="35"/>
      <c r="AR434" s="233" t="s">
        <v>286</v>
      </c>
      <c r="AT434" s="233" t="s">
        <v>329</v>
      </c>
      <c r="AU434" s="233" t="s">
        <v>83</v>
      </c>
      <c r="AY434" s="14" t="s">
        <v>266</v>
      </c>
      <c r="BE434" s="234">
        <f>IF(N434="základní",J434,0)</f>
        <v>0</v>
      </c>
      <c r="BF434" s="234">
        <f>IF(N434="snížená",J434,0)</f>
        <v>0</v>
      </c>
      <c r="BG434" s="234">
        <f>IF(N434="zákl. přenesená",J434,0)</f>
        <v>0</v>
      </c>
      <c r="BH434" s="234">
        <f>IF(N434="sníž. přenesená",J434,0)</f>
        <v>0</v>
      </c>
      <c r="BI434" s="234">
        <f>IF(N434="nulová",J434,0)</f>
        <v>0</v>
      </c>
      <c r="BJ434" s="14" t="s">
        <v>81</v>
      </c>
      <c r="BK434" s="234">
        <f>ROUND(I434*H434,2)</f>
        <v>0</v>
      </c>
      <c r="BL434" s="14" t="s">
        <v>274</v>
      </c>
      <c r="BM434" s="233" t="s">
        <v>831</v>
      </c>
    </row>
    <row r="435" s="2" customFormat="1">
      <c r="A435" s="35"/>
      <c r="B435" s="36"/>
      <c r="C435" s="37"/>
      <c r="D435" s="235" t="s">
        <v>275</v>
      </c>
      <c r="E435" s="37"/>
      <c r="F435" s="236" t="s">
        <v>1020</v>
      </c>
      <c r="G435" s="37"/>
      <c r="H435" s="37"/>
      <c r="I435" s="237"/>
      <c r="J435" s="37"/>
      <c r="K435" s="37"/>
      <c r="L435" s="41"/>
      <c r="M435" s="238"/>
      <c r="N435" s="239"/>
      <c r="O435" s="88"/>
      <c r="P435" s="88"/>
      <c r="Q435" s="88"/>
      <c r="R435" s="88"/>
      <c r="S435" s="88"/>
      <c r="T435" s="89"/>
      <c r="U435" s="35"/>
      <c r="V435" s="35"/>
      <c r="W435" s="35"/>
      <c r="X435" s="35"/>
      <c r="Y435" s="35"/>
      <c r="Z435" s="35"/>
      <c r="AA435" s="35"/>
      <c r="AB435" s="35"/>
      <c r="AC435" s="35"/>
      <c r="AD435" s="35"/>
      <c r="AE435" s="35"/>
      <c r="AT435" s="14" t="s">
        <v>275</v>
      </c>
      <c r="AU435" s="14" t="s">
        <v>83</v>
      </c>
    </row>
    <row r="436" s="2" customFormat="1" ht="101.25" customHeight="1">
      <c r="A436" s="35"/>
      <c r="B436" s="36"/>
      <c r="C436" s="222" t="s">
        <v>577</v>
      </c>
      <c r="D436" s="222" t="s">
        <v>269</v>
      </c>
      <c r="E436" s="223" t="s">
        <v>300</v>
      </c>
      <c r="F436" s="224" t="s">
        <v>301</v>
      </c>
      <c r="G436" s="225" t="s">
        <v>302</v>
      </c>
      <c r="H436" s="226">
        <v>63</v>
      </c>
      <c r="I436" s="227"/>
      <c r="J436" s="228">
        <f>ROUND(I436*H436,2)</f>
        <v>0</v>
      </c>
      <c r="K436" s="224" t="s">
        <v>273</v>
      </c>
      <c r="L436" s="41"/>
      <c r="M436" s="229" t="s">
        <v>1</v>
      </c>
      <c r="N436" s="230" t="s">
        <v>38</v>
      </c>
      <c r="O436" s="88"/>
      <c r="P436" s="231">
        <f>O436*H436</f>
        <v>0</v>
      </c>
      <c r="Q436" s="231">
        <v>0</v>
      </c>
      <c r="R436" s="231">
        <f>Q436*H436</f>
        <v>0</v>
      </c>
      <c r="S436" s="231">
        <v>0</v>
      </c>
      <c r="T436" s="232">
        <f>S436*H436</f>
        <v>0</v>
      </c>
      <c r="U436" s="35"/>
      <c r="V436" s="35"/>
      <c r="W436" s="35"/>
      <c r="X436" s="35"/>
      <c r="Y436" s="35"/>
      <c r="Z436" s="35"/>
      <c r="AA436" s="35"/>
      <c r="AB436" s="35"/>
      <c r="AC436" s="35"/>
      <c r="AD436" s="35"/>
      <c r="AE436" s="35"/>
      <c r="AR436" s="233" t="s">
        <v>274</v>
      </c>
      <c r="AT436" s="233" t="s">
        <v>269</v>
      </c>
      <c r="AU436" s="233" t="s">
        <v>83</v>
      </c>
      <c r="AY436" s="14" t="s">
        <v>266</v>
      </c>
      <c r="BE436" s="234">
        <f>IF(N436="základní",J436,0)</f>
        <v>0</v>
      </c>
      <c r="BF436" s="234">
        <f>IF(N436="snížená",J436,0)</f>
        <v>0</v>
      </c>
      <c r="BG436" s="234">
        <f>IF(N436="zákl. přenesená",J436,0)</f>
        <v>0</v>
      </c>
      <c r="BH436" s="234">
        <f>IF(N436="sníž. přenesená",J436,0)</f>
        <v>0</v>
      </c>
      <c r="BI436" s="234">
        <f>IF(N436="nulová",J436,0)</f>
        <v>0</v>
      </c>
      <c r="BJ436" s="14" t="s">
        <v>81</v>
      </c>
      <c r="BK436" s="234">
        <f>ROUND(I436*H436,2)</f>
        <v>0</v>
      </c>
      <c r="BL436" s="14" t="s">
        <v>274</v>
      </c>
      <c r="BM436" s="233" t="s">
        <v>834</v>
      </c>
    </row>
    <row r="437" s="2" customFormat="1">
      <c r="A437" s="35"/>
      <c r="B437" s="36"/>
      <c r="C437" s="37"/>
      <c r="D437" s="235" t="s">
        <v>275</v>
      </c>
      <c r="E437" s="37"/>
      <c r="F437" s="236" t="s">
        <v>1021</v>
      </c>
      <c r="G437" s="37"/>
      <c r="H437" s="37"/>
      <c r="I437" s="237"/>
      <c r="J437" s="37"/>
      <c r="K437" s="37"/>
      <c r="L437" s="41"/>
      <c r="M437" s="238"/>
      <c r="N437" s="239"/>
      <c r="O437" s="88"/>
      <c r="P437" s="88"/>
      <c r="Q437" s="88"/>
      <c r="R437" s="88"/>
      <c r="S437" s="88"/>
      <c r="T437" s="89"/>
      <c r="U437" s="35"/>
      <c r="V437" s="35"/>
      <c r="W437" s="35"/>
      <c r="X437" s="35"/>
      <c r="Y437" s="35"/>
      <c r="Z437" s="35"/>
      <c r="AA437" s="35"/>
      <c r="AB437" s="35"/>
      <c r="AC437" s="35"/>
      <c r="AD437" s="35"/>
      <c r="AE437" s="35"/>
      <c r="AT437" s="14" t="s">
        <v>275</v>
      </c>
      <c r="AU437" s="14" t="s">
        <v>83</v>
      </c>
    </row>
    <row r="438" s="2" customFormat="1" ht="111.75" customHeight="1">
      <c r="A438" s="35"/>
      <c r="B438" s="36"/>
      <c r="C438" s="222" t="s">
        <v>838</v>
      </c>
      <c r="D438" s="222" t="s">
        <v>269</v>
      </c>
      <c r="E438" s="223" t="s">
        <v>312</v>
      </c>
      <c r="F438" s="224" t="s">
        <v>313</v>
      </c>
      <c r="G438" s="225" t="s">
        <v>302</v>
      </c>
      <c r="H438" s="226">
        <v>63</v>
      </c>
      <c r="I438" s="227"/>
      <c r="J438" s="228">
        <f>ROUND(I438*H438,2)</f>
        <v>0</v>
      </c>
      <c r="K438" s="224" t="s">
        <v>273</v>
      </c>
      <c r="L438" s="41"/>
      <c r="M438" s="229" t="s">
        <v>1</v>
      </c>
      <c r="N438" s="230" t="s">
        <v>38</v>
      </c>
      <c r="O438" s="88"/>
      <c r="P438" s="231">
        <f>O438*H438</f>
        <v>0</v>
      </c>
      <c r="Q438" s="231">
        <v>0</v>
      </c>
      <c r="R438" s="231">
        <f>Q438*H438</f>
        <v>0</v>
      </c>
      <c r="S438" s="231">
        <v>0</v>
      </c>
      <c r="T438" s="232">
        <f>S438*H438</f>
        <v>0</v>
      </c>
      <c r="U438" s="35"/>
      <c r="V438" s="35"/>
      <c r="W438" s="35"/>
      <c r="X438" s="35"/>
      <c r="Y438" s="35"/>
      <c r="Z438" s="35"/>
      <c r="AA438" s="35"/>
      <c r="AB438" s="35"/>
      <c r="AC438" s="35"/>
      <c r="AD438" s="35"/>
      <c r="AE438" s="35"/>
      <c r="AR438" s="233" t="s">
        <v>274</v>
      </c>
      <c r="AT438" s="233" t="s">
        <v>269</v>
      </c>
      <c r="AU438" s="233" t="s">
        <v>83</v>
      </c>
      <c r="AY438" s="14" t="s">
        <v>266</v>
      </c>
      <c r="BE438" s="234">
        <f>IF(N438="základní",J438,0)</f>
        <v>0</v>
      </c>
      <c r="BF438" s="234">
        <f>IF(N438="snížená",J438,0)</f>
        <v>0</v>
      </c>
      <c r="BG438" s="234">
        <f>IF(N438="zákl. přenesená",J438,0)</f>
        <v>0</v>
      </c>
      <c r="BH438" s="234">
        <f>IF(N438="sníž. přenesená",J438,0)</f>
        <v>0</v>
      </c>
      <c r="BI438" s="234">
        <f>IF(N438="nulová",J438,0)</f>
        <v>0</v>
      </c>
      <c r="BJ438" s="14" t="s">
        <v>81</v>
      </c>
      <c r="BK438" s="234">
        <f>ROUND(I438*H438,2)</f>
        <v>0</v>
      </c>
      <c r="BL438" s="14" t="s">
        <v>274</v>
      </c>
      <c r="BM438" s="233" t="s">
        <v>836</v>
      </c>
    </row>
    <row r="439" s="2" customFormat="1">
      <c r="A439" s="35"/>
      <c r="B439" s="36"/>
      <c r="C439" s="37"/>
      <c r="D439" s="235" t="s">
        <v>275</v>
      </c>
      <c r="E439" s="37"/>
      <c r="F439" s="236" t="s">
        <v>1238</v>
      </c>
      <c r="G439" s="37"/>
      <c r="H439" s="37"/>
      <c r="I439" s="237"/>
      <c r="J439" s="37"/>
      <c r="K439" s="37"/>
      <c r="L439" s="41"/>
      <c r="M439" s="238"/>
      <c r="N439" s="239"/>
      <c r="O439" s="88"/>
      <c r="P439" s="88"/>
      <c r="Q439" s="88"/>
      <c r="R439" s="88"/>
      <c r="S439" s="88"/>
      <c r="T439" s="89"/>
      <c r="U439" s="35"/>
      <c r="V439" s="35"/>
      <c r="W439" s="35"/>
      <c r="X439" s="35"/>
      <c r="Y439" s="35"/>
      <c r="Z439" s="35"/>
      <c r="AA439" s="35"/>
      <c r="AB439" s="35"/>
      <c r="AC439" s="35"/>
      <c r="AD439" s="35"/>
      <c r="AE439" s="35"/>
      <c r="AT439" s="14" t="s">
        <v>275</v>
      </c>
      <c r="AU439" s="14" t="s">
        <v>83</v>
      </c>
    </row>
    <row r="440" s="2" customFormat="1" ht="24.15" customHeight="1">
      <c r="A440" s="35"/>
      <c r="B440" s="36"/>
      <c r="C440" s="222" t="s">
        <v>579</v>
      </c>
      <c r="D440" s="222" t="s">
        <v>269</v>
      </c>
      <c r="E440" s="223" t="s">
        <v>1242</v>
      </c>
      <c r="F440" s="224" t="s">
        <v>872</v>
      </c>
      <c r="G440" s="225" t="s">
        <v>279</v>
      </c>
      <c r="H440" s="226">
        <v>54</v>
      </c>
      <c r="I440" s="227"/>
      <c r="J440" s="228">
        <f>ROUND(I440*H440,2)</f>
        <v>0</v>
      </c>
      <c r="K440" s="224" t="s">
        <v>1</v>
      </c>
      <c r="L440" s="41"/>
      <c r="M440" s="229" t="s">
        <v>1</v>
      </c>
      <c r="N440" s="230" t="s">
        <v>38</v>
      </c>
      <c r="O440" s="88"/>
      <c r="P440" s="231">
        <f>O440*H440</f>
        <v>0</v>
      </c>
      <c r="Q440" s="231">
        <v>0</v>
      </c>
      <c r="R440" s="231">
        <f>Q440*H440</f>
        <v>0</v>
      </c>
      <c r="S440" s="231">
        <v>0</v>
      </c>
      <c r="T440" s="232">
        <f>S440*H440</f>
        <v>0</v>
      </c>
      <c r="U440" s="35"/>
      <c r="V440" s="35"/>
      <c r="W440" s="35"/>
      <c r="X440" s="35"/>
      <c r="Y440" s="35"/>
      <c r="Z440" s="35"/>
      <c r="AA440" s="35"/>
      <c r="AB440" s="35"/>
      <c r="AC440" s="35"/>
      <c r="AD440" s="35"/>
      <c r="AE440" s="35"/>
      <c r="AR440" s="233" t="s">
        <v>274</v>
      </c>
      <c r="AT440" s="233" t="s">
        <v>269</v>
      </c>
      <c r="AU440" s="233" t="s">
        <v>83</v>
      </c>
      <c r="AY440" s="14" t="s">
        <v>266</v>
      </c>
      <c r="BE440" s="234">
        <f>IF(N440="základní",J440,0)</f>
        <v>0</v>
      </c>
      <c r="BF440" s="234">
        <f>IF(N440="snížená",J440,0)</f>
        <v>0</v>
      </c>
      <c r="BG440" s="234">
        <f>IF(N440="zákl. přenesená",J440,0)</f>
        <v>0</v>
      </c>
      <c r="BH440" s="234">
        <f>IF(N440="sníž. přenesená",J440,0)</f>
        <v>0</v>
      </c>
      <c r="BI440" s="234">
        <f>IF(N440="nulová",J440,0)</f>
        <v>0</v>
      </c>
      <c r="BJ440" s="14" t="s">
        <v>81</v>
      </c>
      <c r="BK440" s="234">
        <f>ROUND(I440*H440,2)</f>
        <v>0</v>
      </c>
      <c r="BL440" s="14" t="s">
        <v>274</v>
      </c>
      <c r="BM440" s="233" t="s">
        <v>839</v>
      </c>
    </row>
    <row r="441" s="2" customFormat="1">
      <c r="A441" s="35"/>
      <c r="B441" s="36"/>
      <c r="C441" s="37"/>
      <c r="D441" s="235" t="s">
        <v>275</v>
      </c>
      <c r="E441" s="37"/>
      <c r="F441" s="236" t="s">
        <v>1024</v>
      </c>
      <c r="G441" s="37"/>
      <c r="H441" s="37"/>
      <c r="I441" s="237"/>
      <c r="J441" s="37"/>
      <c r="K441" s="37"/>
      <c r="L441" s="41"/>
      <c r="M441" s="238"/>
      <c r="N441" s="239"/>
      <c r="O441" s="88"/>
      <c r="P441" s="88"/>
      <c r="Q441" s="88"/>
      <c r="R441" s="88"/>
      <c r="S441" s="88"/>
      <c r="T441" s="89"/>
      <c r="U441" s="35"/>
      <c r="V441" s="35"/>
      <c r="W441" s="35"/>
      <c r="X441" s="35"/>
      <c r="Y441" s="35"/>
      <c r="Z441" s="35"/>
      <c r="AA441" s="35"/>
      <c r="AB441" s="35"/>
      <c r="AC441" s="35"/>
      <c r="AD441" s="35"/>
      <c r="AE441" s="35"/>
      <c r="AT441" s="14" t="s">
        <v>275</v>
      </c>
      <c r="AU441" s="14" t="s">
        <v>83</v>
      </c>
    </row>
    <row r="442" s="2" customFormat="1" ht="24.15" customHeight="1">
      <c r="A442" s="35"/>
      <c r="B442" s="36"/>
      <c r="C442" s="222" t="s">
        <v>843</v>
      </c>
      <c r="D442" s="222" t="s">
        <v>269</v>
      </c>
      <c r="E442" s="223" t="s">
        <v>1243</v>
      </c>
      <c r="F442" s="224" t="s">
        <v>1240</v>
      </c>
      <c r="G442" s="225" t="s">
        <v>279</v>
      </c>
      <c r="H442" s="226">
        <v>54</v>
      </c>
      <c r="I442" s="227"/>
      <c r="J442" s="228">
        <f>ROUND(I442*H442,2)</f>
        <v>0</v>
      </c>
      <c r="K442" s="224" t="s">
        <v>1</v>
      </c>
      <c r="L442" s="41"/>
      <c r="M442" s="229" t="s">
        <v>1</v>
      </c>
      <c r="N442" s="230" t="s">
        <v>38</v>
      </c>
      <c r="O442" s="88"/>
      <c r="P442" s="231">
        <f>O442*H442</f>
        <v>0</v>
      </c>
      <c r="Q442" s="231">
        <v>0</v>
      </c>
      <c r="R442" s="231">
        <f>Q442*H442</f>
        <v>0</v>
      </c>
      <c r="S442" s="231">
        <v>0</v>
      </c>
      <c r="T442" s="232">
        <f>S442*H442</f>
        <v>0</v>
      </c>
      <c r="U442" s="35"/>
      <c r="V442" s="35"/>
      <c r="W442" s="35"/>
      <c r="X442" s="35"/>
      <c r="Y442" s="35"/>
      <c r="Z442" s="35"/>
      <c r="AA442" s="35"/>
      <c r="AB442" s="35"/>
      <c r="AC442" s="35"/>
      <c r="AD442" s="35"/>
      <c r="AE442" s="35"/>
      <c r="AR442" s="233" t="s">
        <v>274</v>
      </c>
      <c r="AT442" s="233" t="s">
        <v>269</v>
      </c>
      <c r="AU442" s="233" t="s">
        <v>83</v>
      </c>
      <c r="AY442" s="14" t="s">
        <v>266</v>
      </c>
      <c r="BE442" s="234">
        <f>IF(N442="základní",J442,0)</f>
        <v>0</v>
      </c>
      <c r="BF442" s="234">
        <f>IF(N442="snížená",J442,0)</f>
        <v>0</v>
      </c>
      <c r="BG442" s="234">
        <f>IF(N442="zákl. přenesená",J442,0)</f>
        <v>0</v>
      </c>
      <c r="BH442" s="234">
        <f>IF(N442="sníž. přenesená",J442,0)</f>
        <v>0</v>
      </c>
      <c r="BI442" s="234">
        <f>IF(N442="nulová",J442,0)</f>
        <v>0</v>
      </c>
      <c r="BJ442" s="14" t="s">
        <v>81</v>
      </c>
      <c r="BK442" s="234">
        <f>ROUND(I442*H442,2)</f>
        <v>0</v>
      </c>
      <c r="BL442" s="14" t="s">
        <v>274</v>
      </c>
      <c r="BM442" s="233" t="s">
        <v>841</v>
      </c>
    </row>
    <row r="443" s="2" customFormat="1">
      <c r="A443" s="35"/>
      <c r="B443" s="36"/>
      <c r="C443" s="37"/>
      <c r="D443" s="235" t="s">
        <v>275</v>
      </c>
      <c r="E443" s="37"/>
      <c r="F443" s="236" t="s">
        <v>1024</v>
      </c>
      <c r="G443" s="37"/>
      <c r="H443" s="37"/>
      <c r="I443" s="237"/>
      <c r="J443" s="37"/>
      <c r="K443" s="37"/>
      <c r="L443" s="41"/>
      <c r="M443" s="238"/>
      <c r="N443" s="239"/>
      <c r="O443" s="88"/>
      <c r="P443" s="88"/>
      <c r="Q443" s="88"/>
      <c r="R443" s="88"/>
      <c r="S443" s="88"/>
      <c r="T443" s="89"/>
      <c r="U443" s="35"/>
      <c r="V443" s="35"/>
      <c r="W443" s="35"/>
      <c r="X443" s="35"/>
      <c r="Y443" s="35"/>
      <c r="Z443" s="35"/>
      <c r="AA443" s="35"/>
      <c r="AB443" s="35"/>
      <c r="AC443" s="35"/>
      <c r="AD443" s="35"/>
      <c r="AE443" s="35"/>
      <c r="AT443" s="14" t="s">
        <v>275</v>
      </c>
      <c r="AU443" s="14" t="s">
        <v>83</v>
      </c>
    </row>
    <row r="444" s="12" customFormat="1" ht="20.88" customHeight="1">
      <c r="A444" s="12"/>
      <c r="B444" s="208"/>
      <c r="C444" s="209"/>
      <c r="D444" s="210" t="s">
        <v>72</v>
      </c>
      <c r="E444" s="250" t="s">
        <v>1244</v>
      </c>
      <c r="F444" s="250" t="s">
        <v>1245</v>
      </c>
      <c r="G444" s="209"/>
      <c r="H444" s="209"/>
      <c r="I444" s="212"/>
      <c r="J444" s="251">
        <f>BK444</f>
        <v>0</v>
      </c>
      <c r="K444" s="209"/>
      <c r="L444" s="214"/>
      <c r="M444" s="215"/>
      <c r="N444" s="216"/>
      <c r="O444" s="216"/>
      <c r="P444" s="217">
        <f>SUM(P445:P478)</f>
        <v>0</v>
      </c>
      <c r="Q444" s="216"/>
      <c r="R444" s="217">
        <f>SUM(R445:R478)</f>
        <v>0.083999999999999991</v>
      </c>
      <c r="S444" s="216"/>
      <c r="T444" s="218">
        <f>SUM(T445:T478)</f>
        <v>0</v>
      </c>
      <c r="U444" s="12"/>
      <c r="V444" s="12"/>
      <c r="W444" s="12"/>
      <c r="X444" s="12"/>
      <c r="Y444" s="12"/>
      <c r="Z444" s="12"/>
      <c r="AA444" s="12"/>
      <c r="AB444" s="12"/>
      <c r="AC444" s="12"/>
      <c r="AD444" s="12"/>
      <c r="AE444" s="12"/>
      <c r="AR444" s="219" t="s">
        <v>81</v>
      </c>
      <c r="AT444" s="220" t="s">
        <v>72</v>
      </c>
      <c r="AU444" s="220" t="s">
        <v>83</v>
      </c>
      <c r="AY444" s="219" t="s">
        <v>266</v>
      </c>
      <c r="BK444" s="221">
        <f>SUM(BK445:BK478)</f>
        <v>0</v>
      </c>
    </row>
    <row r="445" s="2" customFormat="1" ht="55.5" customHeight="1">
      <c r="A445" s="35"/>
      <c r="B445" s="36"/>
      <c r="C445" s="222" t="s">
        <v>584</v>
      </c>
      <c r="D445" s="222" t="s">
        <v>269</v>
      </c>
      <c r="E445" s="223" t="s">
        <v>780</v>
      </c>
      <c r="F445" s="224" t="s">
        <v>781</v>
      </c>
      <c r="G445" s="225" t="s">
        <v>279</v>
      </c>
      <c r="H445" s="226">
        <v>19.199999999999999</v>
      </c>
      <c r="I445" s="227"/>
      <c r="J445" s="228">
        <f>ROUND(I445*H445,2)</f>
        <v>0</v>
      </c>
      <c r="K445" s="224" t="s">
        <v>273</v>
      </c>
      <c r="L445" s="41"/>
      <c r="M445" s="229" t="s">
        <v>1</v>
      </c>
      <c r="N445" s="230" t="s">
        <v>38</v>
      </c>
      <c r="O445" s="88"/>
      <c r="P445" s="231">
        <f>O445*H445</f>
        <v>0</v>
      </c>
      <c r="Q445" s="231">
        <v>0</v>
      </c>
      <c r="R445" s="231">
        <f>Q445*H445</f>
        <v>0</v>
      </c>
      <c r="S445" s="231">
        <v>0</v>
      </c>
      <c r="T445" s="232">
        <f>S445*H445</f>
        <v>0</v>
      </c>
      <c r="U445" s="35"/>
      <c r="V445" s="35"/>
      <c r="W445" s="35"/>
      <c r="X445" s="35"/>
      <c r="Y445" s="35"/>
      <c r="Z445" s="35"/>
      <c r="AA445" s="35"/>
      <c r="AB445" s="35"/>
      <c r="AC445" s="35"/>
      <c r="AD445" s="35"/>
      <c r="AE445" s="35"/>
      <c r="AR445" s="233" t="s">
        <v>274</v>
      </c>
      <c r="AT445" s="233" t="s">
        <v>269</v>
      </c>
      <c r="AU445" s="233" t="s">
        <v>137</v>
      </c>
      <c r="AY445" s="14" t="s">
        <v>266</v>
      </c>
      <c r="BE445" s="234">
        <f>IF(N445="základní",J445,0)</f>
        <v>0</v>
      </c>
      <c r="BF445" s="234">
        <f>IF(N445="snížená",J445,0)</f>
        <v>0</v>
      </c>
      <c r="BG445" s="234">
        <f>IF(N445="zákl. přenesená",J445,0)</f>
        <v>0</v>
      </c>
      <c r="BH445" s="234">
        <f>IF(N445="sníž. přenesená",J445,0)</f>
        <v>0</v>
      </c>
      <c r="BI445" s="234">
        <f>IF(N445="nulová",J445,0)</f>
        <v>0</v>
      </c>
      <c r="BJ445" s="14" t="s">
        <v>81</v>
      </c>
      <c r="BK445" s="234">
        <f>ROUND(I445*H445,2)</f>
        <v>0</v>
      </c>
      <c r="BL445" s="14" t="s">
        <v>274</v>
      </c>
      <c r="BM445" s="233" t="s">
        <v>844</v>
      </c>
    </row>
    <row r="446" s="2" customFormat="1">
      <c r="A446" s="35"/>
      <c r="B446" s="36"/>
      <c r="C446" s="37"/>
      <c r="D446" s="235" t="s">
        <v>275</v>
      </c>
      <c r="E446" s="37"/>
      <c r="F446" s="236" t="s">
        <v>1246</v>
      </c>
      <c r="G446" s="37"/>
      <c r="H446" s="37"/>
      <c r="I446" s="237"/>
      <c r="J446" s="37"/>
      <c r="K446" s="37"/>
      <c r="L446" s="41"/>
      <c r="M446" s="238"/>
      <c r="N446" s="239"/>
      <c r="O446" s="88"/>
      <c r="P446" s="88"/>
      <c r="Q446" s="88"/>
      <c r="R446" s="88"/>
      <c r="S446" s="88"/>
      <c r="T446" s="89"/>
      <c r="U446" s="35"/>
      <c r="V446" s="35"/>
      <c r="W446" s="35"/>
      <c r="X446" s="35"/>
      <c r="Y446" s="35"/>
      <c r="Z446" s="35"/>
      <c r="AA446" s="35"/>
      <c r="AB446" s="35"/>
      <c r="AC446" s="35"/>
      <c r="AD446" s="35"/>
      <c r="AE446" s="35"/>
      <c r="AT446" s="14" t="s">
        <v>275</v>
      </c>
      <c r="AU446" s="14" t="s">
        <v>137</v>
      </c>
    </row>
    <row r="447" s="2" customFormat="1" ht="111.75" customHeight="1">
      <c r="A447" s="35"/>
      <c r="B447" s="36"/>
      <c r="C447" s="222" t="s">
        <v>848</v>
      </c>
      <c r="D447" s="222" t="s">
        <v>269</v>
      </c>
      <c r="E447" s="223" t="s">
        <v>394</v>
      </c>
      <c r="F447" s="224" t="s">
        <v>395</v>
      </c>
      <c r="G447" s="225" t="s">
        <v>279</v>
      </c>
      <c r="H447" s="226">
        <v>132</v>
      </c>
      <c r="I447" s="227"/>
      <c r="J447" s="228">
        <f>ROUND(I447*H447,2)</f>
        <v>0</v>
      </c>
      <c r="K447" s="224" t="s">
        <v>273</v>
      </c>
      <c r="L447" s="41"/>
      <c r="M447" s="229" t="s">
        <v>1</v>
      </c>
      <c r="N447" s="230" t="s">
        <v>38</v>
      </c>
      <c r="O447" s="88"/>
      <c r="P447" s="231">
        <f>O447*H447</f>
        <v>0</v>
      </c>
      <c r="Q447" s="231">
        <v>0</v>
      </c>
      <c r="R447" s="231">
        <f>Q447*H447</f>
        <v>0</v>
      </c>
      <c r="S447" s="231">
        <v>0</v>
      </c>
      <c r="T447" s="232">
        <f>S447*H447</f>
        <v>0</v>
      </c>
      <c r="U447" s="35"/>
      <c r="V447" s="35"/>
      <c r="W447" s="35"/>
      <c r="X447" s="35"/>
      <c r="Y447" s="35"/>
      <c r="Z447" s="35"/>
      <c r="AA447" s="35"/>
      <c r="AB447" s="35"/>
      <c r="AC447" s="35"/>
      <c r="AD447" s="35"/>
      <c r="AE447" s="35"/>
      <c r="AR447" s="233" t="s">
        <v>274</v>
      </c>
      <c r="AT447" s="233" t="s">
        <v>269</v>
      </c>
      <c r="AU447" s="233" t="s">
        <v>137</v>
      </c>
      <c r="AY447" s="14" t="s">
        <v>266</v>
      </c>
      <c r="BE447" s="234">
        <f>IF(N447="základní",J447,0)</f>
        <v>0</v>
      </c>
      <c r="BF447" s="234">
        <f>IF(N447="snížená",J447,0)</f>
        <v>0</v>
      </c>
      <c r="BG447" s="234">
        <f>IF(N447="zákl. přenesená",J447,0)</f>
        <v>0</v>
      </c>
      <c r="BH447" s="234">
        <f>IF(N447="sníž. přenesená",J447,0)</f>
        <v>0</v>
      </c>
      <c r="BI447" s="234">
        <f>IF(N447="nulová",J447,0)</f>
        <v>0</v>
      </c>
      <c r="BJ447" s="14" t="s">
        <v>81</v>
      </c>
      <c r="BK447" s="234">
        <f>ROUND(I447*H447,2)</f>
        <v>0</v>
      </c>
      <c r="BL447" s="14" t="s">
        <v>274</v>
      </c>
      <c r="BM447" s="233" t="s">
        <v>846</v>
      </c>
    </row>
    <row r="448" s="2" customFormat="1">
      <c r="A448" s="35"/>
      <c r="B448" s="36"/>
      <c r="C448" s="37"/>
      <c r="D448" s="235" t="s">
        <v>275</v>
      </c>
      <c r="E448" s="37"/>
      <c r="F448" s="236" t="s">
        <v>1247</v>
      </c>
      <c r="G448" s="37"/>
      <c r="H448" s="37"/>
      <c r="I448" s="237"/>
      <c r="J448" s="37"/>
      <c r="K448" s="37"/>
      <c r="L448" s="41"/>
      <c r="M448" s="238"/>
      <c r="N448" s="239"/>
      <c r="O448" s="88"/>
      <c r="P448" s="88"/>
      <c r="Q448" s="88"/>
      <c r="R448" s="88"/>
      <c r="S448" s="88"/>
      <c r="T448" s="89"/>
      <c r="U448" s="35"/>
      <c r="V448" s="35"/>
      <c r="W448" s="35"/>
      <c r="X448" s="35"/>
      <c r="Y448" s="35"/>
      <c r="Z448" s="35"/>
      <c r="AA448" s="35"/>
      <c r="AB448" s="35"/>
      <c r="AC448" s="35"/>
      <c r="AD448" s="35"/>
      <c r="AE448" s="35"/>
      <c r="AT448" s="14" t="s">
        <v>275</v>
      </c>
      <c r="AU448" s="14" t="s">
        <v>137</v>
      </c>
    </row>
    <row r="449" s="2" customFormat="1" ht="180.75" customHeight="1">
      <c r="A449" s="35"/>
      <c r="B449" s="36"/>
      <c r="C449" s="222" t="s">
        <v>588</v>
      </c>
      <c r="D449" s="222" t="s">
        <v>269</v>
      </c>
      <c r="E449" s="223" t="s">
        <v>339</v>
      </c>
      <c r="F449" s="224" t="s">
        <v>340</v>
      </c>
      <c r="G449" s="225" t="s">
        <v>272</v>
      </c>
      <c r="H449" s="226">
        <v>20</v>
      </c>
      <c r="I449" s="227"/>
      <c r="J449" s="228">
        <f>ROUND(I449*H449,2)</f>
        <v>0</v>
      </c>
      <c r="K449" s="224" t="s">
        <v>273</v>
      </c>
      <c r="L449" s="41"/>
      <c r="M449" s="229" t="s">
        <v>1</v>
      </c>
      <c r="N449" s="230" t="s">
        <v>38</v>
      </c>
      <c r="O449" s="88"/>
      <c r="P449" s="231">
        <f>O449*H449</f>
        <v>0</v>
      </c>
      <c r="Q449" s="231">
        <v>0</v>
      </c>
      <c r="R449" s="231">
        <f>Q449*H449</f>
        <v>0</v>
      </c>
      <c r="S449" s="231">
        <v>0</v>
      </c>
      <c r="T449" s="232">
        <f>S449*H449</f>
        <v>0</v>
      </c>
      <c r="U449" s="35"/>
      <c r="V449" s="35"/>
      <c r="W449" s="35"/>
      <c r="X449" s="35"/>
      <c r="Y449" s="35"/>
      <c r="Z449" s="35"/>
      <c r="AA449" s="35"/>
      <c r="AB449" s="35"/>
      <c r="AC449" s="35"/>
      <c r="AD449" s="35"/>
      <c r="AE449" s="35"/>
      <c r="AR449" s="233" t="s">
        <v>274</v>
      </c>
      <c r="AT449" s="233" t="s">
        <v>269</v>
      </c>
      <c r="AU449" s="233" t="s">
        <v>137</v>
      </c>
      <c r="AY449" s="14" t="s">
        <v>266</v>
      </c>
      <c r="BE449" s="234">
        <f>IF(N449="základní",J449,0)</f>
        <v>0</v>
      </c>
      <c r="BF449" s="234">
        <f>IF(N449="snížená",J449,0)</f>
        <v>0</v>
      </c>
      <c r="BG449" s="234">
        <f>IF(N449="zákl. přenesená",J449,0)</f>
        <v>0</v>
      </c>
      <c r="BH449" s="234">
        <f>IF(N449="sníž. přenesená",J449,0)</f>
        <v>0</v>
      </c>
      <c r="BI449" s="234">
        <f>IF(N449="nulová",J449,0)</f>
        <v>0</v>
      </c>
      <c r="BJ449" s="14" t="s">
        <v>81</v>
      </c>
      <c r="BK449" s="234">
        <f>ROUND(I449*H449,2)</f>
        <v>0</v>
      </c>
      <c r="BL449" s="14" t="s">
        <v>274</v>
      </c>
      <c r="BM449" s="233" t="s">
        <v>849</v>
      </c>
    </row>
    <row r="450" s="2" customFormat="1">
      <c r="A450" s="35"/>
      <c r="B450" s="36"/>
      <c r="C450" s="37"/>
      <c r="D450" s="235" t="s">
        <v>275</v>
      </c>
      <c r="E450" s="37"/>
      <c r="F450" s="236" t="s">
        <v>1248</v>
      </c>
      <c r="G450" s="37"/>
      <c r="H450" s="37"/>
      <c r="I450" s="237"/>
      <c r="J450" s="37"/>
      <c r="K450" s="37"/>
      <c r="L450" s="41"/>
      <c r="M450" s="238"/>
      <c r="N450" s="239"/>
      <c r="O450" s="88"/>
      <c r="P450" s="88"/>
      <c r="Q450" s="88"/>
      <c r="R450" s="88"/>
      <c r="S450" s="88"/>
      <c r="T450" s="89"/>
      <c r="U450" s="35"/>
      <c r="V450" s="35"/>
      <c r="W450" s="35"/>
      <c r="X450" s="35"/>
      <c r="Y450" s="35"/>
      <c r="Z450" s="35"/>
      <c r="AA450" s="35"/>
      <c r="AB450" s="35"/>
      <c r="AC450" s="35"/>
      <c r="AD450" s="35"/>
      <c r="AE450" s="35"/>
      <c r="AT450" s="14" t="s">
        <v>275</v>
      </c>
      <c r="AU450" s="14" t="s">
        <v>137</v>
      </c>
    </row>
    <row r="451" s="2" customFormat="1" ht="78" customHeight="1">
      <c r="A451" s="35"/>
      <c r="B451" s="36"/>
      <c r="C451" s="222" t="s">
        <v>588</v>
      </c>
      <c r="D451" s="222" t="s">
        <v>269</v>
      </c>
      <c r="E451" s="223" t="s">
        <v>357</v>
      </c>
      <c r="F451" s="224" t="s">
        <v>358</v>
      </c>
      <c r="G451" s="225" t="s">
        <v>272</v>
      </c>
      <c r="H451" s="226">
        <v>80</v>
      </c>
      <c r="I451" s="227"/>
      <c r="J451" s="228">
        <f>ROUND(I451*H451,2)</f>
        <v>0</v>
      </c>
      <c r="K451" s="224" t="s">
        <v>273</v>
      </c>
      <c r="L451" s="41"/>
      <c r="M451" s="229" t="s">
        <v>1</v>
      </c>
      <c r="N451" s="230" t="s">
        <v>38</v>
      </c>
      <c r="O451" s="88"/>
      <c r="P451" s="231">
        <f>O451*H451</f>
        <v>0</v>
      </c>
      <c r="Q451" s="231">
        <v>0</v>
      </c>
      <c r="R451" s="231">
        <f>Q451*H451</f>
        <v>0</v>
      </c>
      <c r="S451" s="231">
        <v>0</v>
      </c>
      <c r="T451" s="232">
        <f>S451*H451</f>
        <v>0</v>
      </c>
      <c r="U451" s="35"/>
      <c r="V451" s="35"/>
      <c r="W451" s="35"/>
      <c r="X451" s="35"/>
      <c r="Y451" s="35"/>
      <c r="Z451" s="35"/>
      <c r="AA451" s="35"/>
      <c r="AB451" s="35"/>
      <c r="AC451" s="35"/>
      <c r="AD451" s="35"/>
      <c r="AE451" s="35"/>
      <c r="AR451" s="233" t="s">
        <v>274</v>
      </c>
      <c r="AT451" s="233" t="s">
        <v>269</v>
      </c>
      <c r="AU451" s="233" t="s">
        <v>137</v>
      </c>
      <c r="AY451" s="14" t="s">
        <v>266</v>
      </c>
      <c r="BE451" s="234">
        <f>IF(N451="základní",J451,0)</f>
        <v>0</v>
      </c>
      <c r="BF451" s="234">
        <f>IF(N451="snížená",J451,0)</f>
        <v>0</v>
      </c>
      <c r="BG451" s="234">
        <f>IF(N451="zákl. přenesená",J451,0)</f>
        <v>0</v>
      </c>
      <c r="BH451" s="234">
        <f>IF(N451="sníž. přenesená",J451,0)</f>
        <v>0</v>
      </c>
      <c r="BI451" s="234">
        <f>IF(N451="nulová",J451,0)</f>
        <v>0</v>
      </c>
      <c r="BJ451" s="14" t="s">
        <v>81</v>
      </c>
      <c r="BK451" s="234">
        <f>ROUND(I451*H451,2)</f>
        <v>0</v>
      </c>
      <c r="BL451" s="14" t="s">
        <v>274</v>
      </c>
      <c r="BM451" s="233" t="s">
        <v>851</v>
      </c>
    </row>
    <row r="452" s="2" customFormat="1">
      <c r="A452" s="35"/>
      <c r="B452" s="36"/>
      <c r="C452" s="37"/>
      <c r="D452" s="235" t="s">
        <v>275</v>
      </c>
      <c r="E452" s="37"/>
      <c r="F452" s="236" t="s">
        <v>1249</v>
      </c>
      <c r="G452" s="37"/>
      <c r="H452" s="37"/>
      <c r="I452" s="237"/>
      <c r="J452" s="37"/>
      <c r="K452" s="37"/>
      <c r="L452" s="41"/>
      <c r="M452" s="238"/>
      <c r="N452" s="239"/>
      <c r="O452" s="88"/>
      <c r="P452" s="88"/>
      <c r="Q452" s="88"/>
      <c r="R452" s="88"/>
      <c r="S452" s="88"/>
      <c r="T452" s="89"/>
      <c r="U452" s="35"/>
      <c r="V452" s="35"/>
      <c r="W452" s="35"/>
      <c r="X452" s="35"/>
      <c r="Y452" s="35"/>
      <c r="Z452" s="35"/>
      <c r="AA452" s="35"/>
      <c r="AB452" s="35"/>
      <c r="AC452" s="35"/>
      <c r="AD452" s="35"/>
      <c r="AE452" s="35"/>
      <c r="AT452" s="14" t="s">
        <v>275</v>
      </c>
      <c r="AU452" s="14" t="s">
        <v>137</v>
      </c>
    </row>
    <row r="453" s="2" customFormat="1" ht="90" customHeight="1">
      <c r="A453" s="35"/>
      <c r="B453" s="36"/>
      <c r="C453" s="222" t="s">
        <v>852</v>
      </c>
      <c r="D453" s="222" t="s">
        <v>269</v>
      </c>
      <c r="E453" s="223" t="s">
        <v>376</v>
      </c>
      <c r="F453" s="224" t="s">
        <v>377</v>
      </c>
      <c r="G453" s="225" t="s">
        <v>302</v>
      </c>
      <c r="H453" s="226">
        <v>14.544000000000001</v>
      </c>
      <c r="I453" s="227"/>
      <c r="J453" s="228">
        <f>ROUND(I453*H453,2)</f>
        <v>0</v>
      </c>
      <c r="K453" s="224" t="s">
        <v>273</v>
      </c>
      <c r="L453" s="41"/>
      <c r="M453" s="229" t="s">
        <v>1</v>
      </c>
      <c r="N453" s="230" t="s">
        <v>38</v>
      </c>
      <c r="O453" s="88"/>
      <c r="P453" s="231">
        <f>O453*H453</f>
        <v>0</v>
      </c>
      <c r="Q453" s="231">
        <v>0</v>
      </c>
      <c r="R453" s="231">
        <f>Q453*H453</f>
        <v>0</v>
      </c>
      <c r="S453" s="231">
        <v>0</v>
      </c>
      <c r="T453" s="232">
        <f>S453*H453</f>
        <v>0</v>
      </c>
      <c r="U453" s="35"/>
      <c r="V453" s="35"/>
      <c r="W453" s="35"/>
      <c r="X453" s="35"/>
      <c r="Y453" s="35"/>
      <c r="Z453" s="35"/>
      <c r="AA453" s="35"/>
      <c r="AB453" s="35"/>
      <c r="AC453" s="35"/>
      <c r="AD453" s="35"/>
      <c r="AE453" s="35"/>
      <c r="AR453" s="233" t="s">
        <v>274</v>
      </c>
      <c r="AT453" s="233" t="s">
        <v>269</v>
      </c>
      <c r="AU453" s="233" t="s">
        <v>137</v>
      </c>
      <c r="AY453" s="14" t="s">
        <v>266</v>
      </c>
      <c r="BE453" s="234">
        <f>IF(N453="základní",J453,0)</f>
        <v>0</v>
      </c>
      <c r="BF453" s="234">
        <f>IF(N453="snížená",J453,0)</f>
        <v>0</v>
      </c>
      <c r="BG453" s="234">
        <f>IF(N453="zákl. přenesená",J453,0)</f>
        <v>0</v>
      </c>
      <c r="BH453" s="234">
        <f>IF(N453="sníž. přenesená",J453,0)</f>
        <v>0</v>
      </c>
      <c r="BI453" s="234">
        <f>IF(N453="nulová",J453,0)</f>
        <v>0</v>
      </c>
      <c r="BJ453" s="14" t="s">
        <v>81</v>
      </c>
      <c r="BK453" s="234">
        <f>ROUND(I453*H453,2)</f>
        <v>0</v>
      </c>
      <c r="BL453" s="14" t="s">
        <v>274</v>
      </c>
      <c r="BM453" s="233" t="s">
        <v>855</v>
      </c>
    </row>
    <row r="454" s="2" customFormat="1">
      <c r="A454" s="35"/>
      <c r="B454" s="36"/>
      <c r="C454" s="37"/>
      <c r="D454" s="235" t="s">
        <v>275</v>
      </c>
      <c r="E454" s="37"/>
      <c r="F454" s="236" t="s">
        <v>1250</v>
      </c>
      <c r="G454" s="37"/>
      <c r="H454" s="37"/>
      <c r="I454" s="237"/>
      <c r="J454" s="37"/>
      <c r="K454" s="37"/>
      <c r="L454" s="41"/>
      <c r="M454" s="238"/>
      <c r="N454" s="239"/>
      <c r="O454" s="88"/>
      <c r="P454" s="88"/>
      <c r="Q454" s="88"/>
      <c r="R454" s="88"/>
      <c r="S454" s="88"/>
      <c r="T454" s="89"/>
      <c r="U454" s="35"/>
      <c r="V454" s="35"/>
      <c r="W454" s="35"/>
      <c r="X454" s="35"/>
      <c r="Y454" s="35"/>
      <c r="Z454" s="35"/>
      <c r="AA454" s="35"/>
      <c r="AB454" s="35"/>
      <c r="AC454" s="35"/>
      <c r="AD454" s="35"/>
      <c r="AE454" s="35"/>
      <c r="AT454" s="14" t="s">
        <v>275</v>
      </c>
      <c r="AU454" s="14" t="s">
        <v>137</v>
      </c>
    </row>
    <row r="455" s="2" customFormat="1" ht="114.9" customHeight="1">
      <c r="A455" s="35"/>
      <c r="B455" s="36"/>
      <c r="C455" s="222" t="s">
        <v>591</v>
      </c>
      <c r="D455" s="222" t="s">
        <v>269</v>
      </c>
      <c r="E455" s="223" t="s">
        <v>380</v>
      </c>
      <c r="F455" s="224" t="s">
        <v>381</v>
      </c>
      <c r="G455" s="225" t="s">
        <v>302</v>
      </c>
      <c r="H455" s="226">
        <v>14.544000000000001</v>
      </c>
      <c r="I455" s="227"/>
      <c r="J455" s="228">
        <f>ROUND(I455*H455,2)</f>
        <v>0</v>
      </c>
      <c r="K455" s="224" t="s">
        <v>273</v>
      </c>
      <c r="L455" s="41"/>
      <c r="M455" s="229" t="s">
        <v>1</v>
      </c>
      <c r="N455" s="230" t="s">
        <v>38</v>
      </c>
      <c r="O455" s="88"/>
      <c r="P455" s="231">
        <f>O455*H455</f>
        <v>0</v>
      </c>
      <c r="Q455" s="231">
        <v>0</v>
      </c>
      <c r="R455" s="231">
        <f>Q455*H455</f>
        <v>0</v>
      </c>
      <c r="S455" s="231">
        <v>0</v>
      </c>
      <c r="T455" s="232">
        <f>S455*H455</f>
        <v>0</v>
      </c>
      <c r="U455" s="35"/>
      <c r="V455" s="35"/>
      <c r="W455" s="35"/>
      <c r="X455" s="35"/>
      <c r="Y455" s="35"/>
      <c r="Z455" s="35"/>
      <c r="AA455" s="35"/>
      <c r="AB455" s="35"/>
      <c r="AC455" s="35"/>
      <c r="AD455" s="35"/>
      <c r="AE455" s="35"/>
      <c r="AR455" s="233" t="s">
        <v>274</v>
      </c>
      <c r="AT455" s="233" t="s">
        <v>269</v>
      </c>
      <c r="AU455" s="233" t="s">
        <v>137</v>
      </c>
      <c r="AY455" s="14" t="s">
        <v>266</v>
      </c>
      <c r="BE455" s="234">
        <f>IF(N455="základní",J455,0)</f>
        <v>0</v>
      </c>
      <c r="BF455" s="234">
        <f>IF(N455="snížená",J455,0)</f>
        <v>0</v>
      </c>
      <c r="BG455" s="234">
        <f>IF(N455="zákl. přenesená",J455,0)</f>
        <v>0</v>
      </c>
      <c r="BH455" s="234">
        <f>IF(N455="sníž. přenesená",J455,0)</f>
        <v>0</v>
      </c>
      <c r="BI455" s="234">
        <f>IF(N455="nulová",J455,0)</f>
        <v>0</v>
      </c>
      <c r="BJ455" s="14" t="s">
        <v>81</v>
      </c>
      <c r="BK455" s="234">
        <f>ROUND(I455*H455,2)</f>
        <v>0</v>
      </c>
      <c r="BL455" s="14" t="s">
        <v>274</v>
      </c>
      <c r="BM455" s="233" t="s">
        <v>858</v>
      </c>
    </row>
    <row r="456" s="2" customFormat="1">
      <c r="A456" s="35"/>
      <c r="B456" s="36"/>
      <c r="C456" s="37"/>
      <c r="D456" s="235" t="s">
        <v>275</v>
      </c>
      <c r="E456" s="37"/>
      <c r="F456" s="236" t="s">
        <v>1251</v>
      </c>
      <c r="G456" s="37"/>
      <c r="H456" s="37"/>
      <c r="I456" s="237"/>
      <c r="J456" s="37"/>
      <c r="K456" s="37"/>
      <c r="L456" s="41"/>
      <c r="M456" s="238"/>
      <c r="N456" s="239"/>
      <c r="O456" s="88"/>
      <c r="P456" s="88"/>
      <c r="Q456" s="88"/>
      <c r="R456" s="88"/>
      <c r="S456" s="88"/>
      <c r="T456" s="89"/>
      <c r="U456" s="35"/>
      <c r="V456" s="35"/>
      <c r="W456" s="35"/>
      <c r="X456" s="35"/>
      <c r="Y456" s="35"/>
      <c r="Z456" s="35"/>
      <c r="AA456" s="35"/>
      <c r="AB456" s="35"/>
      <c r="AC456" s="35"/>
      <c r="AD456" s="35"/>
      <c r="AE456" s="35"/>
      <c r="AT456" s="14" t="s">
        <v>275</v>
      </c>
      <c r="AU456" s="14" t="s">
        <v>137</v>
      </c>
    </row>
    <row r="457" s="2" customFormat="1" ht="90" customHeight="1">
      <c r="A457" s="35"/>
      <c r="B457" s="36"/>
      <c r="C457" s="222" t="s">
        <v>859</v>
      </c>
      <c r="D457" s="222" t="s">
        <v>269</v>
      </c>
      <c r="E457" s="223" t="s">
        <v>376</v>
      </c>
      <c r="F457" s="224" t="s">
        <v>377</v>
      </c>
      <c r="G457" s="225" t="s">
        <v>302</v>
      </c>
      <c r="H457" s="226">
        <v>14.544000000000001</v>
      </c>
      <c r="I457" s="227"/>
      <c r="J457" s="228">
        <f>ROUND(I457*H457,2)</f>
        <v>0</v>
      </c>
      <c r="K457" s="224" t="s">
        <v>273</v>
      </c>
      <c r="L457" s="41"/>
      <c r="M457" s="229" t="s">
        <v>1</v>
      </c>
      <c r="N457" s="230" t="s">
        <v>38</v>
      </c>
      <c r="O457" s="88"/>
      <c r="P457" s="231">
        <f>O457*H457</f>
        <v>0</v>
      </c>
      <c r="Q457" s="231">
        <v>0</v>
      </c>
      <c r="R457" s="231">
        <f>Q457*H457</f>
        <v>0</v>
      </c>
      <c r="S457" s="231">
        <v>0</v>
      </c>
      <c r="T457" s="232">
        <f>S457*H457</f>
        <v>0</v>
      </c>
      <c r="U457" s="35"/>
      <c r="V457" s="35"/>
      <c r="W457" s="35"/>
      <c r="X457" s="35"/>
      <c r="Y457" s="35"/>
      <c r="Z457" s="35"/>
      <c r="AA457" s="35"/>
      <c r="AB457" s="35"/>
      <c r="AC457" s="35"/>
      <c r="AD457" s="35"/>
      <c r="AE457" s="35"/>
      <c r="AR457" s="233" t="s">
        <v>274</v>
      </c>
      <c r="AT457" s="233" t="s">
        <v>269</v>
      </c>
      <c r="AU457" s="233" t="s">
        <v>137</v>
      </c>
      <c r="AY457" s="14" t="s">
        <v>266</v>
      </c>
      <c r="BE457" s="234">
        <f>IF(N457="základní",J457,0)</f>
        <v>0</v>
      </c>
      <c r="BF457" s="234">
        <f>IF(N457="snížená",J457,0)</f>
        <v>0</v>
      </c>
      <c r="BG457" s="234">
        <f>IF(N457="zákl. přenesená",J457,0)</f>
        <v>0</v>
      </c>
      <c r="BH457" s="234">
        <f>IF(N457="sníž. přenesená",J457,0)</f>
        <v>0</v>
      </c>
      <c r="BI457" s="234">
        <f>IF(N457="nulová",J457,0)</f>
        <v>0</v>
      </c>
      <c r="BJ457" s="14" t="s">
        <v>81</v>
      </c>
      <c r="BK457" s="234">
        <f>ROUND(I457*H457,2)</f>
        <v>0</v>
      </c>
      <c r="BL457" s="14" t="s">
        <v>274</v>
      </c>
      <c r="BM457" s="233" t="s">
        <v>862</v>
      </c>
    </row>
    <row r="458" s="2" customFormat="1">
      <c r="A458" s="35"/>
      <c r="B458" s="36"/>
      <c r="C458" s="37"/>
      <c r="D458" s="235" t="s">
        <v>275</v>
      </c>
      <c r="E458" s="37"/>
      <c r="F458" s="236" t="s">
        <v>1252</v>
      </c>
      <c r="G458" s="37"/>
      <c r="H458" s="37"/>
      <c r="I458" s="237"/>
      <c r="J458" s="37"/>
      <c r="K458" s="37"/>
      <c r="L458" s="41"/>
      <c r="M458" s="238"/>
      <c r="N458" s="239"/>
      <c r="O458" s="88"/>
      <c r="P458" s="88"/>
      <c r="Q458" s="88"/>
      <c r="R458" s="88"/>
      <c r="S458" s="88"/>
      <c r="T458" s="89"/>
      <c r="U458" s="35"/>
      <c r="V458" s="35"/>
      <c r="W458" s="35"/>
      <c r="X458" s="35"/>
      <c r="Y458" s="35"/>
      <c r="Z458" s="35"/>
      <c r="AA458" s="35"/>
      <c r="AB458" s="35"/>
      <c r="AC458" s="35"/>
      <c r="AD458" s="35"/>
      <c r="AE458" s="35"/>
      <c r="AT458" s="14" t="s">
        <v>275</v>
      </c>
      <c r="AU458" s="14" t="s">
        <v>137</v>
      </c>
    </row>
    <row r="459" s="2" customFormat="1" ht="114.9" customHeight="1">
      <c r="A459" s="35"/>
      <c r="B459" s="36"/>
      <c r="C459" s="222" t="s">
        <v>593</v>
      </c>
      <c r="D459" s="222" t="s">
        <v>269</v>
      </c>
      <c r="E459" s="223" t="s">
        <v>380</v>
      </c>
      <c r="F459" s="224" t="s">
        <v>381</v>
      </c>
      <c r="G459" s="225" t="s">
        <v>302</v>
      </c>
      <c r="H459" s="226">
        <v>14.544000000000001</v>
      </c>
      <c r="I459" s="227"/>
      <c r="J459" s="228">
        <f>ROUND(I459*H459,2)</f>
        <v>0</v>
      </c>
      <c r="K459" s="224" t="s">
        <v>273</v>
      </c>
      <c r="L459" s="41"/>
      <c r="M459" s="229" t="s">
        <v>1</v>
      </c>
      <c r="N459" s="230" t="s">
        <v>38</v>
      </c>
      <c r="O459" s="88"/>
      <c r="P459" s="231">
        <f>O459*H459</f>
        <v>0</v>
      </c>
      <c r="Q459" s="231">
        <v>0</v>
      </c>
      <c r="R459" s="231">
        <f>Q459*H459</f>
        <v>0</v>
      </c>
      <c r="S459" s="231">
        <v>0</v>
      </c>
      <c r="T459" s="232">
        <f>S459*H459</f>
        <v>0</v>
      </c>
      <c r="U459" s="35"/>
      <c r="V459" s="35"/>
      <c r="W459" s="35"/>
      <c r="X459" s="35"/>
      <c r="Y459" s="35"/>
      <c r="Z459" s="35"/>
      <c r="AA459" s="35"/>
      <c r="AB459" s="35"/>
      <c r="AC459" s="35"/>
      <c r="AD459" s="35"/>
      <c r="AE459" s="35"/>
      <c r="AR459" s="233" t="s">
        <v>274</v>
      </c>
      <c r="AT459" s="233" t="s">
        <v>269</v>
      </c>
      <c r="AU459" s="233" t="s">
        <v>137</v>
      </c>
      <c r="AY459" s="14" t="s">
        <v>266</v>
      </c>
      <c r="BE459" s="234">
        <f>IF(N459="základní",J459,0)</f>
        <v>0</v>
      </c>
      <c r="BF459" s="234">
        <f>IF(N459="snížená",J459,0)</f>
        <v>0</v>
      </c>
      <c r="BG459" s="234">
        <f>IF(N459="zákl. přenesená",J459,0)</f>
        <v>0</v>
      </c>
      <c r="BH459" s="234">
        <f>IF(N459="sníž. přenesená",J459,0)</f>
        <v>0</v>
      </c>
      <c r="BI459" s="234">
        <f>IF(N459="nulová",J459,0)</f>
        <v>0</v>
      </c>
      <c r="BJ459" s="14" t="s">
        <v>81</v>
      </c>
      <c r="BK459" s="234">
        <f>ROUND(I459*H459,2)</f>
        <v>0</v>
      </c>
      <c r="BL459" s="14" t="s">
        <v>274</v>
      </c>
      <c r="BM459" s="233" t="s">
        <v>866</v>
      </c>
    </row>
    <row r="460" s="2" customFormat="1">
      <c r="A460" s="35"/>
      <c r="B460" s="36"/>
      <c r="C460" s="37"/>
      <c r="D460" s="235" t="s">
        <v>275</v>
      </c>
      <c r="E460" s="37"/>
      <c r="F460" s="236" t="s">
        <v>1253</v>
      </c>
      <c r="G460" s="37"/>
      <c r="H460" s="37"/>
      <c r="I460" s="237"/>
      <c r="J460" s="37"/>
      <c r="K460" s="37"/>
      <c r="L460" s="41"/>
      <c r="M460" s="238"/>
      <c r="N460" s="239"/>
      <c r="O460" s="88"/>
      <c r="P460" s="88"/>
      <c r="Q460" s="88"/>
      <c r="R460" s="88"/>
      <c r="S460" s="88"/>
      <c r="T460" s="89"/>
      <c r="U460" s="35"/>
      <c r="V460" s="35"/>
      <c r="W460" s="35"/>
      <c r="X460" s="35"/>
      <c r="Y460" s="35"/>
      <c r="Z460" s="35"/>
      <c r="AA460" s="35"/>
      <c r="AB460" s="35"/>
      <c r="AC460" s="35"/>
      <c r="AD460" s="35"/>
      <c r="AE460" s="35"/>
      <c r="AT460" s="14" t="s">
        <v>275</v>
      </c>
      <c r="AU460" s="14" t="s">
        <v>137</v>
      </c>
    </row>
    <row r="461" s="2" customFormat="1" ht="24.15" customHeight="1">
      <c r="A461" s="35"/>
      <c r="B461" s="36"/>
      <c r="C461" s="240" t="s">
        <v>868</v>
      </c>
      <c r="D461" s="240" t="s">
        <v>329</v>
      </c>
      <c r="E461" s="241" t="s">
        <v>827</v>
      </c>
      <c r="F461" s="242" t="s">
        <v>828</v>
      </c>
      <c r="G461" s="243" t="s">
        <v>272</v>
      </c>
      <c r="H461" s="244">
        <v>80</v>
      </c>
      <c r="I461" s="245"/>
      <c r="J461" s="246">
        <f>ROUND(I461*H461,2)</f>
        <v>0</v>
      </c>
      <c r="K461" s="242" t="s">
        <v>273</v>
      </c>
      <c r="L461" s="247"/>
      <c r="M461" s="248" t="s">
        <v>1</v>
      </c>
      <c r="N461" s="249" t="s">
        <v>38</v>
      </c>
      <c r="O461" s="88"/>
      <c r="P461" s="231">
        <f>O461*H461</f>
        <v>0</v>
      </c>
      <c r="Q461" s="231">
        <v>0.0010499999999999999</v>
      </c>
      <c r="R461" s="231">
        <f>Q461*H461</f>
        <v>0.083999999999999991</v>
      </c>
      <c r="S461" s="231">
        <v>0</v>
      </c>
      <c r="T461" s="232">
        <f>S461*H461</f>
        <v>0</v>
      </c>
      <c r="U461" s="35"/>
      <c r="V461" s="35"/>
      <c r="W461" s="35"/>
      <c r="X461" s="35"/>
      <c r="Y461" s="35"/>
      <c r="Z461" s="35"/>
      <c r="AA461" s="35"/>
      <c r="AB461" s="35"/>
      <c r="AC461" s="35"/>
      <c r="AD461" s="35"/>
      <c r="AE461" s="35"/>
      <c r="AR461" s="233" t="s">
        <v>286</v>
      </c>
      <c r="AT461" s="233" t="s">
        <v>329</v>
      </c>
      <c r="AU461" s="233" t="s">
        <v>137</v>
      </c>
      <c r="AY461" s="14" t="s">
        <v>266</v>
      </c>
      <c r="BE461" s="234">
        <f>IF(N461="základní",J461,0)</f>
        <v>0</v>
      </c>
      <c r="BF461" s="234">
        <f>IF(N461="snížená",J461,0)</f>
        <v>0</v>
      </c>
      <c r="BG461" s="234">
        <f>IF(N461="zákl. přenesená",J461,0)</f>
        <v>0</v>
      </c>
      <c r="BH461" s="234">
        <f>IF(N461="sníž. přenesená",J461,0)</f>
        <v>0</v>
      </c>
      <c r="BI461" s="234">
        <f>IF(N461="nulová",J461,0)</f>
        <v>0</v>
      </c>
      <c r="BJ461" s="14" t="s">
        <v>81</v>
      </c>
      <c r="BK461" s="234">
        <f>ROUND(I461*H461,2)</f>
        <v>0</v>
      </c>
      <c r="BL461" s="14" t="s">
        <v>274</v>
      </c>
      <c r="BM461" s="233" t="s">
        <v>869</v>
      </c>
    </row>
    <row r="462" s="2" customFormat="1">
      <c r="A462" s="35"/>
      <c r="B462" s="36"/>
      <c r="C462" s="37"/>
      <c r="D462" s="235" t="s">
        <v>275</v>
      </c>
      <c r="E462" s="37"/>
      <c r="F462" s="236" t="s">
        <v>1249</v>
      </c>
      <c r="G462" s="37"/>
      <c r="H462" s="37"/>
      <c r="I462" s="237"/>
      <c r="J462" s="37"/>
      <c r="K462" s="37"/>
      <c r="L462" s="41"/>
      <c r="M462" s="238"/>
      <c r="N462" s="239"/>
      <c r="O462" s="88"/>
      <c r="P462" s="88"/>
      <c r="Q462" s="88"/>
      <c r="R462" s="88"/>
      <c r="S462" s="88"/>
      <c r="T462" s="89"/>
      <c r="U462" s="35"/>
      <c r="V462" s="35"/>
      <c r="W462" s="35"/>
      <c r="X462" s="35"/>
      <c r="Y462" s="35"/>
      <c r="Z462" s="35"/>
      <c r="AA462" s="35"/>
      <c r="AB462" s="35"/>
      <c r="AC462" s="35"/>
      <c r="AD462" s="35"/>
      <c r="AE462" s="35"/>
      <c r="AT462" s="14" t="s">
        <v>275</v>
      </c>
      <c r="AU462" s="14" t="s">
        <v>137</v>
      </c>
    </row>
    <row r="463" s="2" customFormat="1" ht="114.9" customHeight="1">
      <c r="A463" s="35"/>
      <c r="B463" s="36"/>
      <c r="C463" s="222" t="s">
        <v>596</v>
      </c>
      <c r="D463" s="222" t="s">
        <v>269</v>
      </c>
      <c r="E463" s="223" t="s">
        <v>472</v>
      </c>
      <c r="F463" s="224" t="s">
        <v>473</v>
      </c>
      <c r="G463" s="225" t="s">
        <v>474</v>
      </c>
      <c r="H463" s="226">
        <v>12</v>
      </c>
      <c r="I463" s="227"/>
      <c r="J463" s="228">
        <f>ROUND(I463*H463,2)</f>
        <v>0</v>
      </c>
      <c r="K463" s="224" t="s">
        <v>273</v>
      </c>
      <c r="L463" s="41"/>
      <c r="M463" s="229" t="s">
        <v>1</v>
      </c>
      <c r="N463" s="230" t="s">
        <v>38</v>
      </c>
      <c r="O463" s="88"/>
      <c r="P463" s="231">
        <f>O463*H463</f>
        <v>0</v>
      </c>
      <c r="Q463" s="231">
        <v>0</v>
      </c>
      <c r="R463" s="231">
        <f>Q463*H463</f>
        <v>0</v>
      </c>
      <c r="S463" s="231">
        <v>0</v>
      </c>
      <c r="T463" s="232">
        <f>S463*H463</f>
        <v>0</v>
      </c>
      <c r="U463" s="35"/>
      <c r="V463" s="35"/>
      <c r="W463" s="35"/>
      <c r="X463" s="35"/>
      <c r="Y463" s="35"/>
      <c r="Z463" s="35"/>
      <c r="AA463" s="35"/>
      <c r="AB463" s="35"/>
      <c r="AC463" s="35"/>
      <c r="AD463" s="35"/>
      <c r="AE463" s="35"/>
      <c r="AR463" s="233" t="s">
        <v>274</v>
      </c>
      <c r="AT463" s="233" t="s">
        <v>269</v>
      </c>
      <c r="AU463" s="233" t="s">
        <v>137</v>
      </c>
      <c r="AY463" s="14" t="s">
        <v>266</v>
      </c>
      <c r="BE463" s="234">
        <f>IF(N463="základní",J463,0)</f>
        <v>0</v>
      </c>
      <c r="BF463" s="234">
        <f>IF(N463="snížená",J463,0)</f>
        <v>0</v>
      </c>
      <c r="BG463" s="234">
        <f>IF(N463="zákl. přenesená",J463,0)</f>
        <v>0</v>
      </c>
      <c r="BH463" s="234">
        <f>IF(N463="sníž. přenesená",J463,0)</f>
        <v>0</v>
      </c>
      <c r="BI463" s="234">
        <f>IF(N463="nulová",J463,0)</f>
        <v>0</v>
      </c>
      <c r="BJ463" s="14" t="s">
        <v>81</v>
      </c>
      <c r="BK463" s="234">
        <f>ROUND(I463*H463,2)</f>
        <v>0</v>
      </c>
      <c r="BL463" s="14" t="s">
        <v>274</v>
      </c>
      <c r="BM463" s="233" t="s">
        <v>873</v>
      </c>
    </row>
    <row r="464" s="2" customFormat="1">
      <c r="A464" s="35"/>
      <c r="B464" s="36"/>
      <c r="C464" s="37"/>
      <c r="D464" s="235" t="s">
        <v>275</v>
      </c>
      <c r="E464" s="37"/>
      <c r="F464" s="236" t="s">
        <v>1068</v>
      </c>
      <c r="G464" s="37"/>
      <c r="H464" s="37"/>
      <c r="I464" s="237"/>
      <c r="J464" s="37"/>
      <c r="K464" s="37"/>
      <c r="L464" s="41"/>
      <c r="M464" s="238"/>
      <c r="N464" s="239"/>
      <c r="O464" s="88"/>
      <c r="P464" s="88"/>
      <c r="Q464" s="88"/>
      <c r="R464" s="88"/>
      <c r="S464" s="88"/>
      <c r="T464" s="89"/>
      <c r="U464" s="35"/>
      <c r="V464" s="35"/>
      <c r="W464" s="35"/>
      <c r="X464" s="35"/>
      <c r="Y464" s="35"/>
      <c r="Z464" s="35"/>
      <c r="AA464" s="35"/>
      <c r="AB464" s="35"/>
      <c r="AC464" s="35"/>
      <c r="AD464" s="35"/>
      <c r="AE464" s="35"/>
      <c r="AT464" s="14" t="s">
        <v>275</v>
      </c>
      <c r="AU464" s="14" t="s">
        <v>137</v>
      </c>
    </row>
    <row r="465" s="2" customFormat="1" ht="90" customHeight="1">
      <c r="A465" s="35"/>
      <c r="B465" s="36"/>
      <c r="C465" s="222" t="s">
        <v>875</v>
      </c>
      <c r="D465" s="222" t="s">
        <v>269</v>
      </c>
      <c r="E465" s="223" t="s">
        <v>478</v>
      </c>
      <c r="F465" s="224" t="s">
        <v>479</v>
      </c>
      <c r="G465" s="225" t="s">
        <v>474</v>
      </c>
      <c r="H465" s="226">
        <v>4</v>
      </c>
      <c r="I465" s="227"/>
      <c r="J465" s="228">
        <f>ROUND(I465*H465,2)</f>
        <v>0</v>
      </c>
      <c r="K465" s="224" t="s">
        <v>273</v>
      </c>
      <c r="L465" s="41"/>
      <c r="M465" s="229" t="s">
        <v>1</v>
      </c>
      <c r="N465" s="230" t="s">
        <v>38</v>
      </c>
      <c r="O465" s="88"/>
      <c r="P465" s="231">
        <f>O465*H465</f>
        <v>0</v>
      </c>
      <c r="Q465" s="231">
        <v>0</v>
      </c>
      <c r="R465" s="231">
        <f>Q465*H465</f>
        <v>0</v>
      </c>
      <c r="S465" s="231">
        <v>0</v>
      </c>
      <c r="T465" s="232">
        <f>S465*H465</f>
        <v>0</v>
      </c>
      <c r="U465" s="35"/>
      <c r="V465" s="35"/>
      <c r="W465" s="35"/>
      <c r="X465" s="35"/>
      <c r="Y465" s="35"/>
      <c r="Z465" s="35"/>
      <c r="AA465" s="35"/>
      <c r="AB465" s="35"/>
      <c r="AC465" s="35"/>
      <c r="AD465" s="35"/>
      <c r="AE465" s="35"/>
      <c r="AR465" s="233" t="s">
        <v>274</v>
      </c>
      <c r="AT465" s="233" t="s">
        <v>269</v>
      </c>
      <c r="AU465" s="233" t="s">
        <v>137</v>
      </c>
      <c r="AY465" s="14" t="s">
        <v>266</v>
      </c>
      <c r="BE465" s="234">
        <f>IF(N465="základní",J465,0)</f>
        <v>0</v>
      </c>
      <c r="BF465" s="234">
        <f>IF(N465="snížená",J465,0)</f>
        <v>0</v>
      </c>
      <c r="BG465" s="234">
        <f>IF(N465="zákl. přenesená",J465,0)</f>
        <v>0</v>
      </c>
      <c r="BH465" s="234">
        <f>IF(N465="sníž. přenesená",J465,0)</f>
        <v>0</v>
      </c>
      <c r="BI465" s="234">
        <f>IF(N465="nulová",J465,0)</f>
        <v>0</v>
      </c>
      <c r="BJ465" s="14" t="s">
        <v>81</v>
      </c>
      <c r="BK465" s="234">
        <f>ROUND(I465*H465,2)</f>
        <v>0</v>
      </c>
      <c r="BL465" s="14" t="s">
        <v>274</v>
      </c>
      <c r="BM465" s="233" t="s">
        <v>879</v>
      </c>
    </row>
    <row r="466" s="2" customFormat="1">
      <c r="A466" s="35"/>
      <c r="B466" s="36"/>
      <c r="C466" s="37"/>
      <c r="D466" s="235" t="s">
        <v>275</v>
      </c>
      <c r="E466" s="37"/>
      <c r="F466" s="236" t="s">
        <v>1003</v>
      </c>
      <c r="G466" s="37"/>
      <c r="H466" s="37"/>
      <c r="I466" s="237"/>
      <c r="J466" s="37"/>
      <c r="K466" s="37"/>
      <c r="L466" s="41"/>
      <c r="M466" s="238"/>
      <c r="N466" s="239"/>
      <c r="O466" s="88"/>
      <c r="P466" s="88"/>
      <c r="Q466" s="88"/>
      <c r="R466" s="88"/>
      <c r="S466" s="88"/>
      <c r="T466" s="89"/>
      <c r="U466" s="35"/>
      <c r="V466" s="35"/>
      <c r="W466" s="35"/>
      <c r="X466" s="35"/>
      <c r="Y466" s="35"/>
      <c r="Z466" s="35"/>
      <c r="AA466" s="35"/>
      <c r="AB466" s="35"/>
      <c r="AC466" s="35"/>
      <c r="AD466" s="35"/>
      <c r="AE466" s="35"/>
      <c r="AT466" s="14" t="s">
        <v>275</v>
      </c>
      <c r="AU466" s="14" t="s">
        <v>137</v>
      </c>
    </row>
    <row r="467" s="2" customFormat="1" ht="90" customHeight="1">
      <c r="A467" s="35"/>
      <c r="B467" s="36"/>
      <c r="C467" s="222" t="s">
        <v>600</v>
      </c>
      <c r="D467" s="222" t="s">
        <v>269</v>
      </c>
      <c r="E467" s="223" t="s">
        <v>482</v>
      </c>
      <c r="F467" s="224" t="s">
        <v>483</v>
      </c>
      <c r="G467" s="225" t="s">
        <v>279</v>
      </c>
      <c r="H467" s="226">
        <v>520</v>
      </c>
      <c r="I467" s="227"/>
      <c r="J467" s="228">
        <f>ROUND(I467*H467,2)</f>
        <v>0</v>
      </c>
      <c r="K467" s="224" t="s">
        <v>273</v>
      </c>
      <c r="L467" s="41"/>
      <c r="M467" s="229" t="s">
        <v>1</v>
      </c>
      <c r="N467" s="230" t="s">
        <v>38</v>
      </c>
      <c r="O467" s="88"/>
      <c r="P467" s="231">
        <f>O467*H467</f>
        <v>0</v>
      </c>
      <c r="Q467" s="231">
        <v>0</v>
      </c>
      <c r="R467" s="231">
        <f>Q467*H467</f>
        <v>0</v>
      </c>
      <c r="S467" s="231">
        <v>0</v>
      </c>
      <c r="T467" s="232">
        <f>S467*H467</f>
        <v>0</v>
      </c>
      <c r="U467" s="35"/>
      <c r="V467" s="35"/>
      <c r="W467" s="35"/>
      <c r="X467" s="35"/>
      <c r="Y467" s="35"/>
      <c r="Z467" s="35"/>
      <c r="AA467" s="35"/>
      <c r="AB467" s="35"/>
      <c r="AC467" s="35"/>
      <c r="AD467" s="35"/>
      <c r="AE467" s="35"/>
      <c r="AR467" s="233" t="s">
        <v>274</v>
      </c>
      <c r="AT467" s="233" t="s">
        <v>269</v>
      </c>
      <c r="AU467" s="233" t="s">
        <v>137</v>
      </c>
      <c r="AY467" s="14" t="s">
        <v>266</v>
      </c>
      <c r="BE467" s="234">
        <f>IF(N467="základní",J467,0)</f>
        <v>0</v>
      </c>
      <c r="BF467" s="234">
        <f>IF(N467="snížená",J467,0)</f>
        <v>0</v>
      </c>
      <c r="BG467" s="234">
        <f>IF(N467="zákl. přenesená",J467,0)</f>
        <v>0</v>
      </c>
      <c r="BH467" s="234">
        <f>IF(N467="sníž. přenesená",J467,0)</f>
        <v>0</v>
      </c>
      <c r="BI467" s="234">
        <f>IF(N467="nulová",J467,0)</f>
        <v>0</v>
      </c>
      <c r="BJ467" s="14" t="s">
        <v>81</v>
      </c>
      <c r="BK467" s="234">
        <f>ROUND(I467*H467,2)</f>
        <v>0</v>
      </c>
      <c r="BL467" s="14" t="s">
        <v>274</v>
      </c>
      <c r="BM467" s="233" t="s">
        <v>882</v>
      </c>
    </row>
    <row r="468" s="2" customFormat="1">
      <c r="A468" s="35"/>
      <c r="B468" s="36"/>
      <c r="C468" s="37"/>
      <c r="D468" s="235" t="s">
        <v>275</v>
      </c>
      <c r="E468" s="37"/>
      <c r="F468" s="236" t="s">
        <v>1004</v>
      </c>
      <c r="G468" s="37"/>
      <c r="H468" s="37"/>
      <c r="I468" s="237"/>
      <c r="J468" s="37"/>
      <c r="K468" s="37"/>
      <c r="L468" s="41"/>
      <c r="M468" s="238"/>
      <c r="N468" s="239"/>
      <c r="O468" s="88"/>
      <c r="P468" s="88"/>
      <c r="Q468" s="88"/>
      <c r="R468" s="88"/>
      <c r="S468" s="88"/>
      <c r="T468" s="89"/>
      <c r="U468" s="35"/>
      <c r="V468" s="35"/>
      <c r="W468" s="35"/>
      <c r="X468" s="35"/>
      <c r="Y468" s="35"/>
      <c r="Z468" s="35"/>
      <c r="AA468" s="35"/>
      <c r="AB468" s="35"/>
      <c r="AC468" s="35"/>
      <c r="AD468" s="35"/>
      <c r="AE468" s="35"/>
      <c r="AT468" s="14" t="s">
        <v>275</v>
      </c>
      <c r="AU468" s="14" t="s">
        <v>137</v>
      </c>
    </row>
    <row r="469" s="2" customFormat="1" ht="90" customHeight="1">
      <c r="A469" s="35"/>
      <c r="B469" s="36"/>
      <c r="C469" s="222" t="s">
        <v>884</v>
      </c>
      <c r="D469" s="222" t="s">
        <v>269</v>
      </c>
      <c r="E469" s="223" t="s">
        <v>487</v>
      </c>
      <c r="F469" s="224" t="s">
        <v>488</v>
      </c>
      <c r="G469" s="225" t="s">
        <v>279</v>
      </c>
      <c r="H469" s="226">
        <v>520</v>
      </c>
      <c r="I469" s="227"/>
      <c r="J469" s="228">
        <f>ROUND(I469*H469,2)</f>
        <v>0</v>
      </c>
      <c r="K469" s="224" t="s">
        <v>273</v>
      </c>
      <c r="L469" s="41"/>
      <c r="M469" s="229" t="s">
        <v>1</v>
      </c>
      <c r="N469" s="230" t="s">
        <v>38</v>
      </c>
      <c r="O469" s="88"/>
      <c r="P469" s="231">
        <f>O469*H469</f>
        <v>0</v>
      </c>
      <c r="Q469" s="231">
        <v>0</v>
      </c>
      <c r="R469" s="231">
        <f>Q469*H469</f>
        <v>0</v>
      </c>
      <c r="S469" s="231">
        <v>0</v>
      </c>
      <c r="T469" s="232">
        <f>S469*H469</f>
        <v>0</v>
      </c>
      <c r="U469" s="35"/>
      <c r="V469" s="35"/>
      <c r="W469" s="35"/>
      <c r="X469" s="35"/>
      <c r="Y469" s="35"/>
      <c r="Z469" s="35"/>
      <c r="AA469" s="35"/>
      <c r="AB469" s="35"/>
      <c r="AC469" s="35"/>
      <c r="AD469" s="35"/>
      <c r="AE469" s="35"/>
      <c r="AR469" s="233" t="s">
        <v>274</v>
      </c>
      <c r="AT469" s="233" t="s">
        <v>269</v>
      </c>
      <c r="AU469" s="233" t="s">
        <v>137</v>
      </c>
      <c r="AY469" s="14" t="s">
        <v>266</v>
      </c>
      <c r="BE469" s="234">
        <f>IF(N469="základní",J469,0)</f>
        <v>0</v>
      </c>
      <c r="BF469" s="234">
        <f>IF(N469="snížená",J469,0)</f>
        <v>0</v>
      </c>
      <c r="BG469" s="234">
        <f>IF(N469="zákl. přenesená",J469,0)</f>
        <v>0</v>
      </c>
      <c r="BH469" s="234">
        <f>IF(N469="sníž. přenesená",J469,0)</f>
        <v>0</v>
      </c>
      <c r="BI469" s="234">
        <f>IF(N469="nulová",J469,0)</f>
        <v>0</v>
      </c>
      <c r="BJ469" s="14" t="s">
        <v>81</v>
      </c>
      <c r="BK469" s="234">
        <f>ROUND(I469*H469,2)</f>
        <v>0</v>
      </c>
      <c r="BL469" s="14" t="s">
        <v>274</v>
      </c>
      <c r="BM469" s="233" t="s">
        <v>885</v>
      </c>
    </row>
    <row r="470" s="2" customFormat="1">
      <c r="A470" s="35"/>
      <c r="B470" s="36"/>
      <c r="C470" s="37"/>
      <c r="D470" s="235" t="s">
        <v>275</v>
      </c>
      <c r="E470" s="37"/>
      <c r="F470" s="236" t="s">
        <v>1004</v>
      </c>
      <c r="G470" s="37"/>
      <c r="H470" s="37"/>
      <c r="I470" s="237"/>
      <c r="J470" s="37"/>
      <c r="K470" s="37"/>
      <c r="L470" s="41"/>
      <c r="M470" s="238"/>
      <c r="N470" s="239"/>
      <c r="O470" s="88"/>
      <c r="P470" s="88"/>
      <c r="Q470" s="88"/>
      <c r="R470" s="88"/>
      <c r="S470" s="88"/>
      <c r="T470" s="89"/>
      <c r="U470" s="35"/>
      <c r="V470" s="35"/>
      <c r="W470" s="35"/>
      <c r="X470" s="35"/>
      <c r="Y470" s="35"/>
      <c r="Z470" s="35"/>
      <c r="AA470" s="35"/>
      <c r="AB470" s="35"/>
      <c r="AC470" s="35"/>
      <c r="AD470" s="35"/>
      <c r="AE470" s="35"/>
      <c r="AT470" s="14" t="s">
        <v>275</v>
      </c>
      <c r="AU470" s="14" t="s">
        <v>137</v>
      </c>
    </row>
    <row r="471" s="2" customFormat="1" ht="66.75" customHeight="1">
      <c r="A471" s="35"/>
      <c r="B471" s="36"/>
      <c r="C471" s="222" t="s">
        <v>605</v>
      </c>
      <c r="D471" s="222" t="s">
        <v>269</v>
      </c>
      <c r="E471" s="223" t="s">
        <v>853</v>
      </c>
      <c r="F471" s="224" t="s">
        <v>854</v>
      </c>
      <c r="G471" s="225" t="s">
        <v>279</v>
      </c>
      <c r="H471" s="226">
        <v>19.199999999999999</v>
      </c>
      <c r="I471" s="227"/>
      <c r="J471" s="228">
        <f>ROUND(I471*H471,2)</f>
        <v>0</v>
      </c>
      <c r="K471" s="224" t="s">
        <v>273</v>
      </c>
      <c r="L471" s="41"/>
      <c r="M471" s="229" t="s">
        <v>1</v>
      </c>
      <c r="N471" s="230" t="s">
        <v>38</v>
      </c>
      <c r="O471" s="88"/>
      <c r="P471" s="231">
        <f>O471*H471</f>
        <v>0</v>
      </c>
      <c r="Q471" s="231">
        <v>0</v>
      </c>
      <c r="R471" s="231">
        <f>Q471*H471</f>
        <v>0</v>
      </c>
      <c r="S471" s="231">
        <v>0</v>
      </c>
      <c r="T471" s="232">
        <f>S471*H471</f>
        <v>0</v>
      </c>
      <c r="U471" s="35"/>
      <c r="V471" s="35"/>
      <c r="W471" s="35"/>
      <c r="X471" s="35"/>
      <c r="Y471" s="35"/>
      <c r="Z471" s="35"/>
      <c r="AA471" s="35"/>
      <c r="AB471" s="35"/>
      <c r="AC471" s="35"/>
      <c r="AD471" s="35"/>
      <c r="AE471" s="35"/>
      <c r="AR471" s="233" t="s">
        <v>274</v>
      </c>
      <c r="AT471" s="233" t="s">
        <v>269</v>
      </c>
      <c r="AU471" s="233" t="s">
        <v>137</v>
      </c>
      <c r="AY471" s="14" t="s">
        <v>266</v>
      </c>
      <c r="BE471" s="234">
        <f>IF(N471="základní",J471,0)</f>
        <v>0</v>
      </c>
      <c r="BF471" s="234">
        <f>IF(N471="snížená",J471,0)</f>
        <v>0</v>
      </c>
      <c r="BG471" s="234">
        <f>IF(N471="zákl. přenesená",J471,0)</f>
        <v>0</v>
      </c>
      <c r="BH471" s="234">
        <f>IF(N471="sníž. přenesená",J471,0)</f>
        <v>0</v>
      </c>
      <c r="BI471" s="234">
        <f>IF(N471="nulová",J471,0)</f>
        <v>0</v>
      </c>
      <c r="BJ471" s="14" t="s">
        <v>81</v>
      </c>
      <c r="BK471" s="234">
        <f>ROUND(I471*H471,2)</f>
        <v>0</v>
      </c>
      <c r="BL471" s="14" t="s">
        <v>274</v>
      </c>
      <c r="BM471" s="233" t="s">
        <v>887</v>
      </c>
    </row>
    <row r="472" s="2" customFormat="1">
      <c r="A472" s="35"/>
      <c r="B472" s="36"/>
      <c r="C472" s="37"/>
      <c r="D472" s="235" t="s">
        <v>275</v>
      </c>
      <c r="E472" s="37"/>
      <c r="F472" s="236" t="s">
        <v>1254</v>
      </c>
      <c r="G472" s="37"/>
      <c r="H472" s="37"/>
      <c r="I472" s="237"/>
      <c r="J472" s="37"/>
      <c r="K472" s="37"/>
      <c r="L472" s="41"/>
      <c r="M472" s="238"/>
      <c r="N472" s="239"/>
      <c r="O472" s="88"/>
      <c r="P472" s="88"/>
      <c r="Q472" s="88"/>
      <c r="R472" s="88"/>
      <c r="S472" s="88"/>
      <c r="T472" s="89"/>
      <c r="U472" s="35"/>
      <c r="V472" s="35"/>
      <c r="W472" s="35"/>
      <c r="X472" s="35"/>
      <c r="Y472" s="35"/>
      <c r="Z472" s="35"/>
      <c r="AA472" s="35"/>
      <c r="AB472" s="35"/>
      <c r="AC472" s="35"/>
      <c r="AD472" s="35"/>
      <c r="AE472" s="35"/>
      <c r="AT472" s="14" t="s">
        <v>275</v>
      </c>
      <c r="AU472" s="14" t="s">
        <v>137</v>
      </c>
    </row>
    <row r="473" s="2" customFormat="1" ht="24.15" customHeight="1">
      <c r="A473" s="35"/>
      <c r="B473" s="36"/>
      <c r="C473" s="222" t="s">
        <v>888</v>
      </c>
      <c r="D473" s="222" t="s">
        <v>269</v>
      </c>
      <c r="E473" s="223" t="s">
        <v>892</v>
      </c>
      <c r="F473" s="224" t="s">
        <v>893</v>
      </c>
      <c r="G473" s="225" t="s">
        <v>894</v>
      </c>
      <c r="H473" s="226">
        <v>6</v>
      </c>
      <c r="I473" s="227"/>
      <c r="J473" s="228">
        <f>ROUND(I473*H473,2)</f>
        <v>0</v>
      </c>
      <c r="K473" s="224" t="s">
        <v>273</v>
      </c>
      <c r="L473" s="41"/>
      <c r="M473" s="229" t="s">
        <v>1</v>
      </c>
      <c r="N473" s="230" t="s">
        <v>38</v>
      </c>
      <c r="O473" s="88"/>
      <c r="P473" s="231">
        <f>O473*H473</f>
        <v>0</v>
      </c>
      <c r="Q473" s="231">
        <v>0</v>
      </c>
      <c r="R473" s="231">
        <f>Q473*H473</f>
        <v>0</v>
      </c>
      <c r="S473" s="231">
        <v>0</v>
      </c>
      <c r="T473" s="232">
        <f>S473*H473</f>
        <v>0</v>
      </c>
      <c r="U473" s="35"/>
      <c r="V473" s="35"/>
      <c r="W473" s="35"/>
      <c r="X473" s="35"/>
      <c r="Y473" s="35"/>
      <c r="Z473" s="35"/>
      <c r="AA473" s="35"/>
      <c r="AB473" s="35"/>
      <c r="AC473" s="35"/>
      <c r="AD473" s="35"/>
      <c r="AE473" s="35"/>
      <c r="AR473" s="233" t="s">
        <v>274</v>
      </c>
      <c r="AT473" s="233" t="s">
        <v>269</v>
      </c>
      <c r="AU473" s="233" t="s">
        <v>137</v>
      </c>
      <c r="AY473" s="14" t="s">
        <v>266</v>
      </c>
      <c r="BE473" s="234">
        <f>IF(N473="základní",J473,0)</f>
        <v>0</v>
      </c>
      <c r="BF473" s="234">
        <f>IF(N473="snížená",J473,0)</f>
        <v>0</v>
      </c>
      <c r="BG473" s="234">
        <f>IF(N473="zákl. přenesená",J473,0)</f>
        <v>0</v>
      </c>
      <c r="BH473" s="234">
        <f>IF(N473="sníž. přenesená",J473,0)</f>
        <v>0</v>
      </c>
      <c r="BI473" s="234">
        <f>IF(N473="nulová",J473,0)</f>
        <v>0</v>
      </c>
      <c r="BJ473" s="14" t="s">
        <v>81</v>
      </c>
      <c r="BK473" s="234">
        <f>ROUND(I473*H473,2)</f>
        <v>0</v>
      </c>
      <c r="BL473" s="14" t="s">
        <v>274</v>
      </c>
      <c r="BM473" s="233" t="s">
        <v>889</v>
      </c>
    </row>
    <row r="474" s="2" customFormat="1" ht="16.5" customHeight="1">
      <c r="A474" s="35"/>
      <c r="B474" s="36"/>
      <c r="C474" s="222" t="s">
        <v>608</v>
      </c>
      <c r="D474" s="222" t="s">
        <v>269</v>
      </c>
      <c r="E474" s="223" t="s">
        <v>1255</v>
      </c>
      <c r="F474" s="224" t="s">
        <v>1026</v>
      </c>
      <c r="G474" s="225" t="s">
        <v>894</v>
      </c>
      <c r="H474" s="226">
        <v>1</v>
      </c>
      <c r="I474" s="227"/>
      <c r="J474" s="228">
        <f>ROUND(I474*H474,2)</f>
        <v>0</v>
      </c>
      <c r="K474" s="224" t="s">
        <v>1</v>
      </c>
      <c r="L474" s="41"/>
      <c r="M474" s="229" t="s">
        <v>1</v>
      </c>
      <c r="N474" s="230" t="s">
        <v>38</v>
      </c>
      <c r="O474" s="88"/>
      <c r="P474" s="231">
        <f>O474*H474</f>
        <v>0</v>
      </c>
      <c r="Q474" s="231">
        <v>0</v>
      </c>
      <c r="R474" s="231">
        <f>Q474*H474</f>
        <v>0</v>
      </c>
      <c r="S474" s="231">
        <v>0</v>
      </c>
      <c r="T474" s="232">
        <f>S474*H474</f>
        <v>0</v>
      </c>
      <c r="U474" s="35"/>
      <c r="V474" s="35"/>
      <c r="W474" s="35"/>
      <c r="X474" s="35"/>
      <c r="Y474" s="35"/>
      <c r="Z474" s="35"/>
      <c r="AA474" s="35"/>
      <c r="AB474" s="35"/>
      <c r="AC474" s="35"/>
      <c r="AD474" s="35"/>
      <c r="AE474" s="35"/>
      <c r="AR474" s="233" t="s">
        <v>274</v>
      </c>
      <c r="AT474" s="233" t="s">
        <v>269</v>
      </c>
      <c r="AU474" s="233" t="s">
        <v>137</v>
      </c>
      <c r="AY474" s="14" t="s">
        <v>266</v>
      </c>
      <c r="BE474" s="234">
        <f>IF(N474="základní",J474,0)</f>
        <v>0</v>
      </c>
      <c r="BF474" s="234">
        <f>IF(N474="snížená",J474,0)</f>
        <v>0</v>
      </c>
      <c r="BG474" s="234">
        <f>IF(N474="zákl. přenesená",J474,0)</f>
        <v>0</v>
      </c>
      <c r="BH474" s="234">
        <f>IF(N474="sníž. přenesená",J474,0)</f>
        <v>0</v>
      </c>
      <c r="BI474" s="234">
        <f>IF(N474="nulová",J474,0)</f>
        <v>0</v>
      </c>
      <c r="BJ474" s="14" t="s">
        <v>81</v>
      </c>
      <c r="BK474" s="234">
        <f>ROUND(I474*H474,2)</f>
        <v>0</v>
      </c>
      <c r="BL474" s="14" t="s">
        <v>274</v>
      </c>
      <c r="BM474" s="233" t="s">
        <v>1256</v>
      </c>
    </row>
    <row r="475" s="2" customFormat="1" ht="90" customHeight="1">
      <c r="A475" s="35"/>
      <c r="B475" s="36"/>
      <c r="C475" s="222" t="s">
        <v>891</v>
      </c>
      <c r="D475" s="222" t="s">
        <v>269</v>
      </c>
      <c r="E475" s="223" t="s">
        <v>897</v>
      </c>
      <c r="F475" s="224" t="s">
        <v>898</v>
      </c>
      <c r="G475" s="225" t="s">
        <v>272</v>
      </c>
      <c r="H475" s="226">
        <v>8</v>
      </c>
      <c r="I475" s="227"/>
      <c r="J475" s="228">
        <f>ROUND(I475*H475,2)</f>
        <v>0</v>
      </c>
      <c r="K475" s="224" t="s">
        <v>273</v>
      </c>
      <c r="L475" s="41"/>
      <c r="M475" s="229" t="s">
        <v>1</v>
      </c>
      <c r="N475" s="230" t="s">
        <v>38</v>
      </c>
      <c r="O475" s="88"/>
      <c r="P475" s="231">
        <f>O475*H475</f>
        <v>0</v>
      </c>
      <c r="Q475" s="231">
        <v>0</v>
      </c>
      <c r="R475" s="231">
        <f>Q475*H475</f>
        <v>0</v>
      </c>
      <c r="S475" s="231">
        <v>0</v>
      </c>
      <c r="T475" s="232">
        <f>S475*H475</f>
        <v>0</v>
      </c>
      <c r="U475" s="35"/>
      <c r="V475" s="35"/>
      <c r="W475" s="35"/>
      <c r="X475" s="35"/>
      <c r="Y475" s="35"/>
      <c r="Z475" s="35"/>
      <c r="AA475" s="35"/>
      <c r="AB475" s="35"/>
      <c r="AC475" s="35"/>
      <c r="AD475" s="35"/>
      <c r="AE475" s="35"/>
      <c r="AR475" s="233" t="s">
        <v>274</v>
      </c>
      <c r="AT475" s="233" t="s">
        <v>269</v>
      </c>
      <c r="AU475" s="233" t="s">
        <v>137</v>
      </c>
      <c r="AY475" s="14" t="s">
        <v>266</v>
      </c>
      <c r="BE475" s="234">
        <f>IF(N475="základní",J475,0)</f>
        <v>0</v>
      </c>
      <c r="BF475" s="234">
        <f>IF(N475="snížená",J475,0)</f>
        <v>0</v>
      </c>
      <c r="BG475" s="234">
        <f>IF(N475="zákl. přenesená",J475,0)</f>
        <v>0</v>
      </c>
      <c r="BH475" s="234">
        <f>IF(N475="sníž. přenesená",J475,0)</f>
        <v>0</v>
      </c>
      <c r="BI475" s="234">
        <f>IF(N475="nulová",J475,0)</f>
        <v>0</v>
      </c>
      <c r="BJ475" s="14" t="s">
        <v>81</v>
      </c>
      <c r="BK475" s="234">
        <f>ROUND(I475*H475,2)</f>
        <v>0</v>
      </c>
      <c r="BL475" s="14" t="s">
        <v>274</v>
      </c>
      <c r="BM475" s="233" t="s">
        <v>895</v>
      </c>
    </row>
    <row r="476" s="2" customFormat="1">
      <c r="A476" s="35"/>
      <c r="B476" s="36"/>
      <c r="C476" s="37"/>
      <c r="D476" s="235" t="s">
        <v>275</v>
      </c>
      <c r="E476" s="37"/>
      <c r="F476" s="236" t="s">
        <v>900</v>
      </c>
      <c r="G476" s="37"/>
      <c r="H476" s="37"/>
      <c r="I476" s="237"/>
      <c r="J476" s="37"/>
      <c r="K476" s="37"/>
      <c r="L476" s="41"/>
      <c r="M476" s="238"/>
      <c r="N476" s="239"/>
      <c r="O476" s="88"/>
      <c r="P476" s="88"/>
      <c r="Q476" s="88"/>
      <c r="R476" s="88"/>
      <c r="S476" s="88"/>
      <c r="T476" s="89"/>
      <c r="U476" s="35"/>
      <c r="V476" s="35"/>
      <c r="W476" s="35"/>
      <c r="X476" s="35"/>
      <c r="Y476" s="35"/>
      <c r="Z476" s="35"/>
      <c r="AA476" s="35"/>
      <c r="AB476" s="35"/>
      <c r="AC476" s="35"/>
      <c r="AD476" s="35"/>
      <c r="AE476" s="35"/>
      <c r="AT476" s="14" t="s">
        <v>275</v>
      </c>
      <c r="AU476" s="14" t="s">
        <v>137</v>
      </c>
    </row>
    <row r="477" s="2" customFormat="1" ht="90" customHeight="1">
      <c r="A477" s="35"/>
      <c r="B477" s="36"/>
      <c r="C477" s="222" t="s">
        <v>613</v>
      </c>
      <c r="D477" s="222" t="s">
        <v>269</v>
      </c>
      <c r="E477" s="223" t="s">
        <v>901</v>
      </c>
      <c r="F477" s="224" t="s">
        <v>902</v>
      </c>
      <c r="G477" s="225" t="s">
        <v>272</v>
      </c>
      <c r="H477" s="226">
        <v>8</v>
      </c>
      <c r="I477" s="227"/>
      <c r="J477" s="228">
        <f>ROUND(I477*H477,2)</f>
        <v>0</v>
      </c>
      <c r="K477" s="224" t="s">
        <v>273</v>
      </c>
      <c r="L477" s="41"/>
      <c r="M477" s="229" t="s">
        <v>1</v>
      </c>
      <c r="N477" s="230" t="s">
        <v>38</v>
      </c>
      <c r="O477" s="88"/>
      <c r="P477" s="231">
        <f>O477*H477</f>
        <v>0</v>
      </c>
      <c r="Q477" s="231">
        <v>0</v>
      </c>
      <c r="R477" s="231">
        <f>Q477*H477</f>
        <v>0</v>
      </c>
      <c r="S477" s="231">
        <v>0</v>
      </c>
      <c r="T477" s="232">
        <f>S477*H477</f>
        <v>0</v>
      </c>
      <c r="U477" s="35"/>
      <c r="V477" s="35"/>
      <c r="W477" s="35"/>
      <c r="X477" s="35"/>
      <c r="Y477" s="35"/>
      <c r="Z477" s="35"/>
      <c r="AA477" s="35"/>
      <c r="AB477" s="35"/>
      <c r="AC477" s="35"/>
      <c r="AD477" s="35"/>
      <c r="AE477" s="35"/>
      <c r="AR477" s="233" t="s">
        <v>274</v>
      </c>
      <c r="AT477" s="233" t="s">
        <v>269</v>
      </c>
      <c r="AU477" s="233" t="s">
        <v>137</v>
      </c>
      <c r="AY477" s="14" t="s">
        <v>266</v>
      </c>
      <c r="BE477" s="234">
        <f>IF(N477="základní",J477,0)</f>
        <v>0</v>
      </c>
      <c r="BF477" s="234">
        <f>IF(N477="snížená",J477,0)</f>
        <v>0</v>
      </c>
      <c r="BG477" s="234">
        <f>IF(N477="zákl. přenesená",J477,0)</f>
        <v>0</v>
      </c>
      <c r="BH477" s="234">
        <f>IF(N477="sníž. přenesená",J477,0)</f>
        <v>0</v>
      </c>
      <c r="BI477" s="234">
        <f>IF(N477="nulová",J477,0)</f>
        <v>0</v>
      </c>
      <c r="BJ477" s="14" t="s">
        <v>81</v>
      </c>
      <c r="BK477" s="234">
        <f>ROUND(I477*H477,2)</f>
        <v>0</v>
      </c>
      <c r="BL477" s="14" t="s">
        <v>274</v>
      </c>
      <c r="BM477" s="233" t="s">
        <v>1257</v>
      </c>
    </row>
    <row r="478" s="2" customFormat="1">
      <c r="A478" s="35"/>
      <c r="B478" s="36"/>
      <c r="C478" s="37"/>
      <c r="D478" s="235" t="s">
        <v>275</v>
      </c>
      <c r="E478" s="37"/>
      <c r="F478" s="236" t="s">
        <v>1028</v>
      </c>
      <c r="G478" s="37"/>
      <c r="H478" s="37"/>
      <c r="I478" s="237"/>
      <c r="J478" s="37"/>
      <c r="K478" s="37"/>
      <c r="L478" s="41"/>
      <c r="M478" s="254"/>
      <c r="N478" s="255"/>
      <c r="O478" s="256"/>
      <c r="P478" s="256"/>
      <c r="Q478" s="256"/>
      <c r="R478" s="256"/>
      <c r="S478" s="256"/>
      <c r="T478" s="257"/>
      <c r="U478" s="35"/>
      <c r="V478" s="35"/>
      <c r="W478" s="35"/>
      <c r="X478" s="35"/>
      <c r="Y478" s="35"/>
      <c r="Z478" s="35"/>
      <c r="AA478" s="35"/>
      <c r="AB478" s="35"/>
      <c r="AC478" s="35"/>
      <c r="AD478" s="35"/>
      <c r="AE478" s="35"/>
      <c r="AT478" s="14" t="s">
        <v>275</v>
      </c>
      <c r="AU478" s="14" t="s">
        <v>137</v>
      </c>
    </row>
    <row r="479" s="2" customFormat="1" ht="6.96" customHeight="1">
      <c r="A479" s="35"/>
      <c r="B479" s="63"/>
      <c r="C479" s="64"/>
      <c r="D479" s="64"/>
      <c r="E479" s="64"/>
      <c r="F479" s="64"/>
      <c r="G479" s="64"/>
      <c r="H479" s="64"/>
      <c r="I479" s="64"/>
      <c r="J479" s="64"/>
      <c r="K479" s="64"/>
      <c r="L479" s="41"/>
      <c r="M479" s="35"/>
      <c r="O479" s="35"/>
      <c r="P479" s="35"/>
      <c r="Q479" s="35"/>
      <c r="R479" s="35"/>
      <c r="S479" s="35"/>
      <c r="T479" s="35"/>
      <c r="U479" s="35"/>
      <c r="V479" s="35"/>
      <c r="W479" s="35"/>
      <c r="X479" s="35"/>
      <c r="Y479" s="35"/>
      <c r="Z479" s="35"/>
      <c r="AA479" s="35"/>
      <c r="AB479" s="35"/>
      <c r="AC479" s="35"/>
      <c r="AD479" s="35"/>
      <c r="AE479" s="35"/>
    </row>
  </sheetData>
  <sheetProtection sheet="1" autoFilter="0" formatColumns="0" formatRows="0" objects="1" scenarios="1" spinCount="100000" saltValue="pLVorUAjauVwe1UjaUM/XWbb31nUrcxPFJ1prsLne5a3zDVEHVzzTKLOwPHTSe6Tkyn+Qy6fWR6BBQcDwZvocA==" hashValue="VBEsHSGtensjkL5LIgqcSejsP8DriyBaPp76sgCDdMTSYW6hV1ZF0deMhevVDNrtYw+R9kEWnxQhrpWPYKG8cw==" algorithmName="SHA-512" password="CC35"/>
  <autoFilter ref="C120:K478"/>
  <mergeCells count="9">
    <mergeCell ref="E7:H7"/>
    <mergeCell ref="E9:H9"/>
    <mergeCell ref="E18:H18"/>
    <mergeCell ref="E27:H27"/>
    <mergeCell ref="E85:H85"/>
    <mergeCell ref="E87:H87"/>
    <mergeCell ref="E111:H111"/>
    <mergeCell ref="E113:H113"/>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95</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2" customFormat="1" ht="12" customHeight="1">
      <c r="A8" s="35"/>
      <c r="B8" s="41"/>
      <c r="C8" s="35"/>
      <c r="D8" s="148" t="s">
        <v>240</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0" t="s">
        <v>1258</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1" t="str">
        <f>'Rekapitulace stavby'!AN8</f>
        <v>9. 1. 2025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2"/>
      <c r="B27" s="153"/>
      <c r="C27" s="152"/>
      <c r="D27" s="152"/>
      <c r="E27" s="154" t="s">
        <v>1</v>
      </c>
      <c r="F27" s="154"/>
      <c r="G27" s="154"/>
      <c r="H27" s="154"/>
      <c r="I27" s="152"/>
      <c r="J27" s="152"/>
      <c r="K27" s="152"/>
      <c r="L27" s="155"/>
      <c r="S27" s="152"/>
      <c r="T27" s="152"/>
      <c r="U27" s="152"/>
      <c r="V27" s="152"/>
      <c r="W27" s="152"/>
      <c r="X27" s="152"/>
      <c r="Y27" s="152"/>
      <c r="Z27" s="152"/>
      <c r="AA27" s="152"/>
      <c r="AB27" s="152"/>
      <c r="AC27" s="152"/>
      <c r="AD27" s="152"/>
      <c r="AE27" s="152"/>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6"/>
      <c r="E29" s="156"/>
      <c r="F29" s="156"/>
      <c r="G29" s="156"/>
      <c r="H29" s="156"/>
      <c r="I29" s="156"/>
      <c r="J29" s="156"/>
      <c r="K29" s="156"/>
      <c r="L29" s="60"/>
      <c r="S29" s="35"/>
      <c r="T29" s="35"/>
      <c r="U29" s="35"/>
      <c r="V29" s="35"/>
      <c r="W29" s="35"/>
      <c r="X29" s="35"/>
      <c r="Y29" s="35"/>
      <c r="Z29" s="35"/>
      <c r="AA29" s="35"/>
      <c r="AB29" s="35"/>
      <c r="AC29" s="35"/>
      <c r="AD29" s="35"/>
      <c r="AE29" s="35"/>
    </row>
    <row r="30" s="2" customFormat="1" ht="25.44" customHeight="1">
      <c r="A30" s="35"/>
      <c r="B30" s="41"/>
      <c r="C30" s="35"/>
      <c r="D30" s="157" t="s">
        <v>33</v>
      </c>
      <c r="E30" s="35"/>
      <c r="F30" s="35"/>
      <c r="G30" s="35"/>
      <c r="H30" s="35"/>
      <c r="I30" s="35"/>
      <c r="J30" s="158">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14.4" customHeight="1">
      <c r="A32" s="35"/>
      <c r="B32" s="41"/>
      <c r="C32" s="35"/>
      <c r="D32" s="35"/>
      <c r="E32" s="35"/>
      <c r="F32" s="159" t="s">
        <v>35</v>
      </c>
      <c r="G32" s="35"/>
      <c r="H32" s="35"/>
      <c r="I32" s="159" t="s">
        <v>34</v>
      </c>
      <c r="J32" s="159" t="s">
        <v>36</v>
      </c>
      <c r="K32" s="35"/>
      <c r="L32" s="60"/>
      <c r="S32" s="35"/>
      <c r="T32" s="35"/>
      <c r="U32" s="35"/>
      <c r="V32" s="35"/>
      <c r="W32" s="35"/>
      <c r="X32" s="35"/>
      <c r="Y32" s="35"/>
      <c r="Z32" s="35"/>
      <c r="AA32" s="35"/>
      <c r="AB32" s="35"/>
      <c r="AC32" s="35"/>
      <c r="AD32" s="35"/>
      <c r="AE32" s="35"/>
    </row>
    <row r="33" s="2" customFormat="1" ht="14.4" customHeight="1">
      <c r="A33" s="35"/>
      <c r="B33" s="41"/>
      <c r="C33" s="35"/>
      <c r="D33" s="160" t="s">
        <v>37</v>
      </c>
      <c r="E33" s="148" t="s">
        <v>38</v>
      </c>
      <c r="F33" s="161">
        <f>ROUND((SUM(BE116:BE304)),  2)</f>
        <v>0</v>
      </c>
      <c r="G33" s="35"/>
      <c r="H33" s="35"/>
      <c r="I33" s="162">
        <v>0.20999999999999999</v>
      </c>
      <c r="J33" s="161">
        <f>ROUND(((SUM(BE116:BE304))*I33),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ROUND((SUM(BF116:BF304)),  2)</f>
        <v>0</v>
      </c>
      <c r="G34" s="35"/>
      <c r="H34" s="35"/>
      <c r="I34" s="162">
        <v>0.12</v>
      </c>
      <c r="J34" s="161">
        <f>ROUND(((SUM(BF116:BF304))*I34),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ROUND((SUM(BG116:BG304)),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ROUND((SUM(BH116:BH304)),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ROUND((SUM(BI116:BI304)),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240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05 - Obnova železničního svršku žst. Uhersko km 285,849 - 287,496</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9. 1. 2025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2" t="s">
        <v>243</v>
      </c>
      <c r="D94" s="183"/>
      <c r="E94" s="183"/>
      <c r="F94" s="183"/>
      <c r="G94" s="183"/>
      <c r="H94" s="183"/>
      <c r="I94" s="183"/>
      <c r="J94" s="184" t="s">
        <v>244</v>
      </c>
      <c r="K94" s="183"/>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5" t="s">
        <v>245</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246</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251</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Choceň (včetně) – Pardubice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240</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30" customHeight="1">
      <c r="A108" s="35"/>
      <c r="B108" s="36"/>
      <c r="C108" s="37"/>
      <c r="D108" s="37"/>
      <c r="E108" s="73" t="str">
        <f>E9</f>
        <v>SO 05 - Obnova železničního svršku žst. Uhersko km 285,849 - 287,496</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9. 1. 2025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7"/>
      <c r="B115" s="198"/>
      <c r="C115" s="199" t="s">
        <v>252</v>
      </c>
      <c r="D115" s="200" t="s">
        <v>58</v>
      </c>
      <c r="E115" s="200" t="s">
        <v>54</v>
      </c>
      <c r="F115" s="200" t="s">
        <v>55</v>
      </c>
      <c r="G115" s="200" t="s">
        <v>253</v>
      </c>
      <c r="H115" s="200" t="s">
        <v>254</v>
      </c>
      <c r="I115" s="200" t="s">
        <v>255</v>
      </c>
      <c r="J115" s="200" t="s">
        <v>244</v>
      </c>
      <c r="K115" s="201" t="s">
        <v>256</v>
      </c>
      <c r="L115" s="202"/>
      <c r="M115" s="97" t="s">
        <v>1</v>
      </c>
      <c r="N115" s="98" t="s">
        <v>37</v>
      </c>
      <c r="O115" s="98" t="s">
        <v>257</v>
      </c>
      <c r="P115" s="98" t="s">
        <v>258</v>
      </c>
      <c r="Q115" s="98" t="s">
        <v>259</v>
      </c>
      <c r="R115" s="98" t="s">
        <v>260</v>
      </c>
      <c r="S115" s="98" t="s">
        <v>261</v>
      </c>
      <c r="T115" s="99" t="s">
        <v>262</v>
      </c>
      <c r="U115" s="197"/>
      <c r="V115" s="197"/>
      <c r="W115" s="197"/>
      <c r="X115" s="197"/>
      <c r="Y115" s="197"/>
      <c r="Z115" s="197"/>
      <c r="AA115" s="197"/>
      <c r="AB115" s="197"/>
      <c r="AC115" s="197"/>
      <c r="AD115" s="197"/>
      <c r="AE115" s="197"/>
    </row>
    <row r="116" s="2" customFormat="1" ht="22.8" customHeight="1">
      <c r="A116" s="35"/>
      <c r="B116" s="36"/>
      <c r="C116" s="104" t="s">
        <v>263</v>
      </c>
      <c r="D116" s="37"/>
      <c r="E116" s="37"/>
      <c r="F116" s="37"/>
      <c r="G116" s="37"/>
      <c r="H116" s="37"/>
      <c r="I116" s="37"/>
      <c r="J116" s="203">
        <f>BK116</f>
        <v>0</v>
      </c>
      <c r="K116" s="37"/>
      <c r="L116" s="41"/>
      <c r="M116" s="100"/>
      <c r="N116" s="204"/>
      <c r="O116" s="101"/>
      <c r="P116" s="205">
        <f>SUM(P117:P304)</f>
        <v>0</v>
      </c>
      <c r="Q116" s="101"/>
      <c r="R116" s="205">
        <f>SUM(R117:R304)</f>
        <v>1418</v>
      </c>
      <c r="S116" s="101"/>
      <c r="T116" s="206">
        <f>SUM(T117:T304)</f>
        <v>0</v>
      </c>
      <c r="U116" s="35"/>
      <c r="V116" s="35"/>
      <c r="W116" s="35"/>
      <c r="X116" s="35"/>
      <c r="Y116" s="35"/>
      <c r="Z116" s="35"/>
      <c r="AA116" s="35"/>
      <c r="AB116" s="35"/>
      <c r="AC116" s="35"/>
      <c r="AD116" s="35"/>
      <c r="AE116" s="35"/>
      <c r="AT116" s="14" t="s">
        <v>72</v>
      </c>
      <c r="AU116" s="14" t="s">
        <v>246</v>
      </c>
      <c r="BK116" s="207">
        <f>SUM(BK117:BK304)</f>
        <v>0</v>
      </c>
    </row>
    <row r="117" s="2" customFormat="1" ht="49.05" customHeight="1">
      <c r="A117" s="35"/>
      <c r="B117" s="36"/>
      <c r="C117" s="222" t="s">
        <v>81</v>
      </c>
      <c r="D117" s="222" t="s">
        <v>269</v>
      </c>
      <c r="E117" s="223" t="s">
        <v>270</v>
      </c>
      <c r="F117" s="224" t="s">
        <v>271</v>
      </c>
      <c r="G117" s="225" t="s">
        <v>272</v>
      </c>
      <c r="H117" s="226">
        <v>96</v>
      </c>
      <c r="I117" s="227"/>
      <c r="J117" s="228">
        <f>ROUND(I117*H117,2)</f>
        <v>0</v>
      </c>
      <c r="K117" s="224" t="s">
        <v>273</v>
      </c>
      <c r="L117" s="41"/>
      <c r="M117" s="229" t="s">
        <v>1</v>
      </c>
      <c r="N117" s="230" t="s">
        <v>38</v>
      </c>
      <c r="O117" s="88"/>
      <c r="P117" s="231">
        <f>O117*H117</f>
        <v>0</v>
      </c>
      <c r="Q117" s="231">
        <v>0</v>
      </c>
      <c r="R117" s="231">
        <f>Q117*H117</f>
        <v>0</v>
      </c>
      <c r="S117" s="231">
        <v>0</v>
      </c>
      <c r="T117" s="232">
        <f>S117*H117</f>
        <v>0</v>
      </c>
      <c r="U117" s="35"/>
      <c r="V117" s="35"/>
      <c r="W117" s="35"/>
      <c r="X117" s="35"/>
      <c r="Y117" s="35"/>
      <c r="Z117" s="35"/>
      <c r="AA117" s="35"/>
      <c r="AB117" s="35"/>
      <c r="AC117" s="35"/>
      <c r="AD117" s="35"/>
      <c r="AE117" s="35"/>
      <c r="AR117" s="233" t="s">
        <v>274</v>
      </c>
      <c r="AT117" s="233" t="s">
        <v>269</v>
      </c>
      <c r="AU117" s="233" t="s">
        <v>73</v>
      </c>
      <c r="AY117" s="14" t="s">
        <v>266</v>
      </c>
      <c r="BE117" s="234">
        <f>IF(N117="základní",J117,0)</f>
        <v>0</v>
      </c>
      <c r="BF117" s="234">
        <f>IF(N117="snížená",J117,0)</f>
        <v>0</v>
      </c>
      <c r="BG117" s="234">
        <f>IF(N117="zákl. přenesená",J117,0)</f>
        <v>0</v>
      </c>
      <c r="BH117" s="234">
        <f>IF(N117="sníž. přenesená",J117,0)</f>
        <v>0</v>
      </c>
      <c r="BI117" s="234">
        <f>IF(N117="nulová",J117,0)</f>
        <v>0</v>
      </c>
      <c r="BJ117" s="14" t="s">
        <v>81</v>
      </c>
      <c r="BK117" s="234">
        <f>ROUND(I117*H117,2)</f>
        <v>0</v>
      </c>
      <c r="BL117" s="14" t="s">
        <v>274</v>
      </c>
      <c r="BM117" s="233" t="s">
        <v>83</v>
      </c>
    </row>
    <row r="118" s="2" customFormat="1">
      <c r="A118" s="35"/>
      <c r="B118" s="36"/>
      <c r="C118" s="37"/>
      <c r="D118" s="235" t="s">
        <v>275</v>
      </c>
      <c r="E118" s="37"/>
      <c r="F118" s="236" t="s">
        <v>1259</v>
      </c>
      <c r="G118" s="37"/>
      <c r="H118" s="37"/>
      <c r="I118" s="237"/>
      <c r="J118" s="37"/>
      <c r="K118" s="37"/>
      <c r="L118" s="41"/>
      <c r="M118" s="238"/>
      <c r="N118" s="239"/>
      <c r="O118" s="88"/>
      <c r="P118" s="88"/>
      <c r="Q118" s="88"/>
      <c r="R118" s="88"/>
      <c r="S118" s="88"/>
      <c r="T118" s="89"/>
      <c r="U118" s="35"/>
      <c r="V118" s="35"/>
      <c r="W118" s="35"/>
      <c r="X118" s="35"/>
      <c r="Y118" s="35"/>
      <c r="Z118" s="35"/>
      <c r="AA118" s="35"/>
      <c r="AB118" s="35"/>
      <c r="AC118" s="35"/>
      <c r="AD118" s="35"/>
      <c r="AE118" s="35"/>
      <c r="AT118" s="14" t="s">
        <v>275</v>
      </c>
      <c r="AU118" s="14" t="s">
        <v>73</v>
      </c>
    </row>
    <row r="119" s="2" customFormat="1" ht="201" customHeight="1">
      <c r="A119" s="35"/>
      <c r="B119" s="36"/>
      <c r="C119" s="222" t="s">
        <v>83</v>
      </c>
      <c r="D119" s="222" t="s">
        <v>269</v>
      </c>
      <c r="E119" s="223" t="s">
        <v>1260</v>
      </c>
      <c r="F119" s="224" t="s">
        <v>1261</v>
      </c>
      <c r="G119" s="225" t="s">
        <v>296</v>
      </c>
      <c r="H119" s="226">
        <v>8.8000000000000007</v>
      </c>
      <c r="I119" s="227"/>
      <c r="J119" s="228">
        <f>ROUND(I119*H119,2)</f>
        <v>0</v>
      </c>
      <c r="K119" s="224" t="s">
        <v>273</v>
      </c>
      <c r="L119" s="41"/>
      <c r="M119" s="229" t="s">
        <v>1</v>
      </c>
      <c r="N119" s="230" t="s">
        <v>38</v>
      </c>
      <c r="O119" s="88"/>
      <c r="P119" s="231">
        <f>O119*H119</f>
        <v>0</v>
      </c>
      <c r="Q119" s="231">
        <v>0</v>
      </c>
      <c r="R119" s="231">
        <f>Q119*H119</f>
        <v>0</v>
      </c>
      <c r="S119" s="231">
        <v>0</v>
      </c>
      <c r="T119" s="232">
        <f>S119*H119</f>
        <v>0</v>
      </c>
      <c r="U119" s="35"/>
      <c r="V119" s="35"/>
      <c r="W119" s="35"/>
      <c r="X119" s="35"/>
      <c r="Y119" s="35"/>
      <c r="Z119" s="35"/>
      <c r="AA119" s="35"/>
      <c r="AB119" s="35"/>
      <c r="AC119" s="35"/>
      <c r="AD119" s="35"/>
      <c r="AE119" s="35"/>
      <c r="AR119" s="233" t="s">
        <v>274</v>
      </c>
      <c r="AT119" s="233" t="s">
        <v>269</v>
      </c>
      <c r="AU119" s="233" t="s">
        <v>73</v>
      </c>
      <c r="AY119" s="14" t="s">
        <v>266</v>
      </c>
      <c r="BE119" s="234">
        <f>IF(N119="základní",J119,0)</f>
        <v>0</v>
      </c>
      <c r="BF119" s="234">
        <f>IF(N119="snížená",J119,0)</f>
        <v>0</v>
      </c>
      <c r="BG119" s="234">
        <f>IF(N119="zákl. přenesená",J119,0)</f>
        <v>0</v>
      </c>
      <c r="BH119" s="234">
        <f>IF(N119="sníž. přenesená",J119,0)</f>
        <v>0</v>
      </c>
      <c r="BI119" s="234">
        <f>IF(N119="nulová",J119,0)</f>
        <v>0</v>
      </c>
      <c r="BJ119" s="14" t="s">
        <v>81</v>
      </c>
      <c r="BK119" s="234">
        <f>ROUND(I119*H119,2)</f>
        <v>0</v>
      </c>
      <c r="BL119" s="14" t="s">
        <v>274</v>
      </c>
      <c r="BM119" s="233" t="s">
        <v>274</v>
      </c>
    </row>
    <row r="120" s="2" customFormat="1">
      <c r="A120" s="35"/>
      <c r="B120" s="36"/>
      <c r="C120" s="37"/>
      <c r="D120" s="235" t="s">
        <v>275</v>
      </c>
      <c r="E120" s="37"/>
      <c r="F120" s="236" t="s">
        <v>1262</v>
      </c>
      <c r="G120" s="37"/>
      <c r="H120" s="37"/>
      <c r="I120" s="237"/>
      <c r="J120" s="37"/>
      <c r="K120" s="37"/>
      <c r="L120" s="41"/>
      <c r="M120" s="238"/>
      <c r="N120" s="239"/>
      <c r="O120" s="88"/>
      <c r="P120" s="88"/>
      <c r="Q120" s="88"/>
      <c r="R120" s="88"/>
      <c r="S120" s="88"/>
      <c r="T120" s="89"/>
      <c r="U120" s="35"/>
      <c r="V120" s="35"/>
      <c r="W120" s="35"/>
      <c r="X120" s="35"/>
      <c r="Y120" s="35"/>
      <c r="Z120" s="35"/>
      <c r="AA120" s="35"/>
      <c r="AB120" s="35"/>
      <c r="AC120" s="35"/>
      <c r="AD120" s="35"/>
      <c r="AE120" s="35"/>
      <c r="AT120" s="14" t="s">
        <v>275</v>
      </c>
      <c r="AU120" s="14" t="s">
        <v>73</v>
      </c>
    </row>
    <row r="121" s="2" customFormat="1" ht="234.75" customHeight="1">
      <c r="A121" s="35"/>
      <c r="B121" s="36"/>
      <c r="C121" s="222" t="s">
        <v>137</v>
      </c>
      <c r="D121" s="222" t="s">
        <v>269</v>
      </c>
      <c r="E121" s="223" t="s">
        <v>910</v>
      </c>
      <c r="F121" s="224" t="s">
        <v>911</v>
      </c>
      <c r="G121" s="225" t="s">
        <v>289</v>
      </c>
      <c r="H121" s="226">
        <v>0.17999999999999999</v>
      </c>
      <c r="I121" s="227"/>
      <c r="J121" s="228">
        <f>ROUND(I121*H121,2)</f>
        <v>0</v>
      </c>
      <c r="K121" s="224" t="s">
        <v>273</v>
      </c>
      <c r="L121" s="41"/>
      <c r="M121" s="229" t="s">
        <v>1</v>
      </c>
      <c r="N121" s="230" t="s">
        <v>38</v>
      </c>
      <c r="O121" s="88"/>
      <c r="P121" s="231">
        <f>O121*H121</f>
        <v>0</v>
      </c>
      <c r="Q121" s="231">
        <v>0</v>
      </c>
      <c r="R121" s="231">
        <f>Q121*H121</f>
        <v>0</v>
      </c>
      <c r="S121" s="231">
        <v>0</v>
      </c>
      <c r="T121" s="232">
        <f>S121*H121</f>
        <v>0</v>
      </c>
      <c r="U121" s="35"/>
      <c r="V121" s="35"/>
      <c r="W121" s="35"/>
      <c r="X121" s="35"/>
      <c r="Y121" s="35"/>
      <c r="Z121" s="35"/>
      <c r="AA121" s="35"/>
      <c r="AB121" s="35"/>
      <c r="AC121" s="35"/>
      <c r="AD121" s="35"/>
      <c r="AE121" s="35"/>
      <c r="AR121" s="233" t="s">
        <v>274</v>
      </c>
      <c r="AT121" s="233" t="s">
        <v>269</v>
      </c>
      <c r="AU121" s="233" t="s">
        <v>73</v>
      </c>
      <c r="AY121" s="14" t="s">
        <v>266</v>
      </c>
      <c r="BE121" s="234">
        <f>IF(N121="základní",J121,0)</f>
        <v>0</v>
      </c>
      <c r="BF121" s="234">
        <f>IF(N121="snížená",J121,0)</f>
        <v>0</v>
      </c>
      <c r="BG121" s="234">
        <f>IF(N121="zákl. přenesená",J121,0)</f>
        <v>0</v>
      </c>
      <c r="BH121" s="234">
        <f>IF(N121="sníž. přenesená",J121,0)</f>
        <v>0</v>
      </c>
      <c r="BI121" s="234">
        <f>IF(N121="nulová",J121,0)</f>
        <v>0</v>
      </c>
      <c r="BJ121" s="14" t="s">
        <v>81</v>
      </c>
      <c r="BK121" s="234">
        <f>ROUND(I121*H121,2)</f>
        <v>0</v>
      </c>
      <c r="BL121" s="14" t="s">
        <v>274</v>
      </c>
      <c r="BM121" s="233" t="s">
        <v>283</v>
      </c>
    </row>
    <row r="122" s="2" customFormat="1">
      <c r="A122" s="35"/>
      <c r="B122" s="36"/>
      <c r="C122" s="37"/>
      <c r="D122" s="235" t="s">
        <v>275</v>
      </c>
      <c r="E122" s="37"/>
      <c r="F122" s="236" t="s">
        <v>1263</v>
      </c>
      <c r="G122" s="37"/>
      <c r="H122" s="37"/>
      <c r="I122" s="237"/>
      <c r="J122" s="37"/>
      <c r="K122" s="37"/>
      <c r="L122" s="41"/>
      <c r="M122" s="238"/>
      <c r="N122" s="239"/>
      <c r="O122" s="88"/>
      <c r="P122" s="88"/>
      <c r="Q122" s="88"/>
      <c r="R122" s="88"/>
      <c r="S122" s="88"/>
      <c r="T122" s="89"/>
      <c r="U122" s="35"/>
      <c r="V122" s="35"/>
      <c r="W122" s="35"/>
      <c r="X122" s="35"/>
      <c r="Y122" s="35"/>
      <c r="Z122" s="35"/>
      <c r="AA122" s="35"/>
      <c r="AB122" s="35"/>
      <c r="AC122" s="35"/>
      <c r="AD122" s="35"/>
      <c r="AE122" s="35"/>
      <c r="AT122" s="14" t="s">
        <v>275</v>
      </c>
      <c r="AU122" s="14" t="s">
        <v>73</v>
      </c>
    </row>
    <row r="123" s="2" customFormat="1" ht="76.35" customHeight="1">
      <c r="A123" s="35"/>
      <c r="B123" s="36"/>
      <c r="C123" s="222" t="s">
        <v>274</v>
      </c>
      <c r="D123" s="222" t="s">
        <v>269</v>
      </c>
      <c r="E123" s="223" t="s">
        <v>913</v>
      </c>
      <c r="F123" s="224" t="s">
        <v>914</v>
      </c>
      <c r="G123" s="225" t="s">
        <v>296</v>
      </c>
      <c r="H123" s="226">
        <v>105.84</v>
      </c>
      <c r="I123" s="227"/>
      <c r="J123" s="228">
        <f>ROUND(I123*H123,2)</f>
        <v>0</v>
      </c>
      <c r="K123" s="224" t="s">
        <v>273</v>
      </c>
      <c r="L123" s="41"/>
      <c r="M123" s="229" t="s">
        <v>1</v>
      </c>
      <c r="N123" s="230" t="s">
        <v>38</v>
      </c>
      <c r="O123" s="88"/>
      <c r="P123" s="231">
        <f>O123*H123</f>
        <v>0</v>
      </c>
      <c r="Q123" s="231">
        <v>0</v>
      </c>
      <c r="R123" s="231">
        <f>Q123*H123</f>
        <v>0</v>
      </c>
      <c r="S123" s="231">
        <v>0</v>
      </c>
      <c r="T123" s="232">
        <f>S123*H123</f>
        <v>0</v>
      </c>
      <c r="U123" s="35"/>
      <c r="V123" s="35"/>
      <c r="W123" s="35"/>
      <c r="X123" s="35"/>
      <c r="Y123" s="35"/>
      <c r="Z123" s="35"/>
      <c r="AA123" s="35"/>
      <c r="AB123" s="35"/>
      <c r="AC123" s="35"/>
      <c r="AD123" s="35"/>
      <c r="AE123" s="35"/>
      <c r="AR123" s="233" t="s">
        <v>274</v>
      </c>
      <c r="AT123" s="233" t="s">
        <v>269</v>
      </c>
      <c r="AU123" s="233" t="s">
        <v>73</v>
      </c>
      <c r="AY123" s="14" t="s">
        <v>266</v>
      </c>
      <c r="BE123" s="234">
        <f>IF(N123="základní",J123,0)</f>
        <v>0</v>
      </c>
      <c r="BF123" s="234">
        <f>IF(N123="snížená",J123,0)</f>
        <v>0</v>
      </c>
      <c r="BG123" s="234">
        <f>IF(N123="zákl. přenesená",J123,0)</f>
        <v>0</v>
      </c>
      <c r="BH123" s="234">
        <f>IF(N123="sníž. přenesená",J123,0)</f>
        <v>0</v>
      </c>
      <c r="BI123" s="234">
        <f>IF(N123="nulová",J123,0)</f>
        <v>0</v>
      </c>
      <c r="BJ123" s="14" t="s">
        <v>81</v>
      </c>
      <c r="BK123" s="234">
        <f>ROUND(I123*H123,2)</f>
        <v>0</v>
      </c>
      <c r="BL123" s="14" t="s">
        <v>274</v>
      </c>
      <c r="BM123" s="233" t="s">
        <v>286</v>
      </c>
    </row>
    <row r="124" s="2" customFormat="1">
      <c r="A124" s="35"/>
      <c r="B124" s="36"/>
      <c r="C124" s="37"/>
      <c r="D124" s="235" t="s">
        <v>275</v>
      </c>
      <c r="E124" s="37"/>
      <c r="F124" s="236" t="s">
        <v>1264</v>
      </c>
      <c r="G124" s="37"/>
      <c r="H124" s="37"/>
      <c r="I124" s="237"/>
      <c r="J124" s="37"/>
      <c r="K124" s="37"/>
      <c r="L124" s="41"/>
      <c r="M124" s="238"/>
      <c r="N124" s="239"/>
      <c r="O124" s="88"/>
      <c r="P124" s="88"/>
      <c r="Q124" s="88"/>
      <c r="R124" s="88"/>
      <c r="S124" s="88"/>
      <c r="T124" s="89"/>
      <c r="U124" s="35"/>
      <c r="V124" s="35"/>
      <c r="W124" s="35"/>
      <c r="X124" s="35"/>
      <c r="Y124" s="35"/>
      <c r="Z124" s="35"/>
      <c r="AA124" s="35"/>
      <c r="AB124" s="35"/>
      <c r="AC124" s="35"/>
      <c r="AD124" s="35"/>
      <c r="AE124" s="35"/>
      <c r="AT124" s="14" t="s">
        <v>275</v>
      </c>
      <c r="AU124" s="14" t="s">
        <v>73</v>
      </c>
    </row>
    <row r="125" s="2" customFormat="1" ht="101.25" customHeight="1">
      <c r="A125" s="35"/>
      <c r="B125" s="36"/>
      <c r="C125" s="222" t="s">
        <v>267</v>
      </c>
      <c r="D125" s="222" t="s">
        <v>269</v>
      </c>
      <c r="E125" s="223" t="s">
        <v>300</v>
      </c>
      <c r="F125" s="224" t="s">
        <v>301</v>
      </c>
      <c r="G125" s="225" t="s">
        <v>302</v>
      </c>
      <c r="H125" s="226">
        <v>97.488</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274</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274</v>
      </c>
      <c r="BM125" s="233" t="s">
        <v>290</v>
      </c>
    </row>
    <row r="126" s="2" customFormat="1">
      <c r="A126" s="35"/>
      <c r="B126" s="36"/>
      <c r="C126" s="37"/>
      <c r="D126" s="235" t="s">
        <v>275</v>
      </c>
      <c r="E126" s="37"/>
      <c r="F126" s="236" t="s">
        <v>1265</v>
      </c>
      <c r="G126" s="37"/>
      <c r="H126" s="37"/>
      <c r="I126" s="237"/>
      <c r="J126" s="37"/>
      <c r="K126" s="37"/>
      <c r="L126" s="41"/>
      <c r="M126" s="238"/>
      <c r="N126" s="239"/>
      <c r="O126" s="88"/>
      <c r="P126" s="88"/>
      <c r="Q126" s="88"/>
      <c r="R126" s="88"/>
      <c r="S126" s="88"/>
      <c r="T126" s="89"/>
      <c r="U126" s="35"/>
      <c r="V126" s="35"/>
      <c r="W126" s="35"/>
      <c r="X126" s="35"/>
      <c r="Y126" s="35"/>
      <c r="Z126" s="35"/>
      <c r="AA126" s="35"/>
      <c r="AB126" s="35"/>
      <c r="AC126" s="35"/>
      <c r="AD126" s="35"/>
      <c r="AE126" s="35"/>
      <c r="AT126" s="14" t="s">
        <v>275</v>
      </c>
      <c r="AU126" s="14" t="s">
        <v>73</v>
      </c>
    </row>
    <row r="127" s="2" customFormat="1" ht="78" customHeight="1">
      <c r="A127" s="35"/>
      <c r="B127" s="36"/>
      <c r="C127" s="222" t="s">
        <v>283</v>
      </c>
      <c r="D127" s="222" t="s">
        <v>269</v>
      </c>
      <c r="E127" s="223" t="s">
        <v>305</v>
      </c>
      <c r="F127" s="224" t="s">
        <v>306</v>
      </c>
      <c r="G127" s="225" t="s">
        <v>302</v>
      </c>
      <c r="H127" s="226">
        <v>97.488</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274</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274</v>
      </c>
      <c r="BM127" s="233" t="s">
        <v>8</v>
      </c>
    </row>
    <row r="128" s="2" customFormat="1">
      <c r="A128" s="35"/>
      <c r="B128" s="36"/>
      <c r="C128" s="37"/>
      <c r="D128" s="235" t="s">
        <v>275</v>
      </c>
      <c r="E128" s="37"/>
      <c r="F128" s="236" t="s">
        <v>1266</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275</v>
      </c>
      <c r="AU128" s="14" t="s">
        <v>73</v>
      </c>
    </row>
    <row r="129" s="2" customFormat="1" ht="101.25" customHeight="1">
      <c r="A129" s="35"/>
      <c r="B129" s="36"/>
      <c r="C129" s="222" t="s">
        <v>917</v>
      </c>
      <c r="D129" s="222" t="s">
        <v>269</v>
      </c>
      <c r="E129" s="223" t="s">
        <v>300</v>
      </c>
      <c r="F129" s="224" t="s">
        <v>301</v>
      </c>
      <c r="G129" s="225" t="s">
        <v>302</v>
      </c>
      <c r="H129" s="226">
        <v>97.488</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274</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274</v>
      </c>
      <c r="BM129" s="233" t="s">
        <v>918</v>
      </c>
    </row>
    <row r="130" s="2" customFormat="1">
      <c r="A130" s="35"/>
      <c r="B130" s="36"/>
      <c r="C130" s="37"/>
      <c r="D130" s="235" t="s">
        <v>275</v>
      </c>
      <c r="E130" s="37"/>
      <c r="F130" s="236" t="s">
        <v>1267</v>
      </c>
      <c r="G130" s="37"/>
      <c r="H130" s="37"/>
      <c r="I130" s="237"/>
      <c r="J130" s="37"/>
      <c r="K130" s="37"/>
      <c r="L130" s="41"/>
      <c r="M130" s="238"/>
      <c r="N130" s="239"/>
      <c r="O130" s="88"/>
      <c r="P130" s="88"/>
      <c r="Q130" s="88"/>
      <c r="R130" s="88"/>
      <c r="S130" s="88"/>
      <c r="T130" s="89"/>
      <c r="U130" s="35"/>
      <c r="V130" s="35"/>
      <c r="W130" s="35"/>
      <c r="X130" s="35"/>
      <c r="Y130" s="35"/>
      <c r="Z130" s="35"/>
      <c r="AA130" s="35"/>
      <c r="AB130" s="35"/>
      <c r="AC130" s="35"/>
      <c r="AD130" s="35"/>
      <c r="AE130" s="35"/>
      <c r="AT130" s="14" t="s">
        <v>275</v>
      </c>
      <c r="AU130" s="14" t="s">
        <v>73</v>
      </c>
    </row>
    <row r="131" s="2" customFormat="1" ht="111.75" customHeight="1">
      <c r="A131" s="35"/>
      <c r="B131" s="36"/>
      <c r="C131" s="222" t="s">
        <v>286</v>
      </c>
      <c r="D131" s="222" t="s">
        <v>269</v>
      </c>
      <c r="E131" s="223" t="s">
        <v>312</v>
      </c>
      <c r="F131" s="224" t="s">
        <v>313</v>
      </c>
      <c r="G131" s="225" t="s">
        <v>302</v>
      </c>
      <c r="H131" s="226">
        <v>292.464</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274</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274</v>
      </c>
      <c r="BM131" s="233" t="s">
        <v>297</v>
      </c>
    </row>
    <row r="132" s="2" customFormat="1">
      <c r="A132" s="35"/>
      <c r="B132" s="36"/>
      <c r="C132" s="37"/>
      <c r="D132" s="235" t="s">
        <v>275</v>
      </c>
      <c r="E132" s="37"/>
      <c r="F132" s="236" t="s">
        <v>1268</v>
      </c>
      <c r="G132" s="37"/>
      <c r="H132" s="37"/>
      <c r="I132" s="237"/>
      <c r="J132" s="37"/>
      <c r="K132" s="37"/>
      <c r="L132" s="41"/>
      <c r="M132" s="238"/>
      <c r="N132" s="239"/>
      <c r="O132" s="88"/>
      <c r="P132" s="88"/>
      <c r="Q132" s="88"/>
      <c r="R132" s="88"/>
      <c r="S132" s="88"/>
      <c r="T132" s="89"/>
      <c r="U132" s="35"/>
      <c r="V132" s="35"/>
      <c r="W132" s="35"/>
      <c r="X132" s="35"/>
      <c r="Y132" s="35"/>
      <c r="Z132" s="35"/>
      <c r="AA132" s="35"/>
      <c r="AB132" s="35"/>
      <c r="AC132" s="35"/>
      <c r="AD132" s="35"/>
      <c r="AE132" s="35"/>
      <c r="AT132" s="14" t="s">
        <v>275</v>
      </c>
      <c r="AU132" s="14" t="s">
        <v>73</v>
      </c>
    </row>
    <row r="133" s="2" customFormat="1" ht="100.5" customHeight="1">
      <c r="A133" s="35"/>
      <c r="B133" s="36"/>
      <c r="C133" s="222" t="s">
        <v>299</v>
      </c>
      <c r="D133" s="222" t="s">
        <v>269</v>
      </c>
      <c r="E133" s="223" t="s">
        <v>317</v>
      </c>
      <c r="F133" s="224" t="s">
        <v>318</v>
      </c>
      <c r="G133" s="225" t="s">
        <v>302</v>
      </c>
      <c r="H133" s="226">
        <v>97.488</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274</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274</v>
      </c>
      <c r="BM133" s="233" t="s">
        <v>303</v>
      </c>
    </row>
    <row r="134" s="2" customFormat="1">
      <c r="A134" s="35"/>
      <c r="B134" s="36"/>
      <c r="C134" s="37"/>
      <c r="D134" s="235" t="s">
        <v>275</v>
      </c>
      <c r="E134" s="37"/>
      <c r="F134" s="236" t="s">
        <v>1269</v>
      </c>
      <c r="G134" s="37"/>
      <c r="H134" s="37"/>
      <c r="I134" s="237"/>
      <c r="J134" s="37"/>
      <c r="K134" s="37"/>
      <c r="L134" s="41"/>
      <c r="M134" s="238"/>
      <c r="N134" s="239"/>
      <c r="O134" s="88"/>
      <c r="P134" s="88"/>
      <c r="Q134" s="88"/>
      <c r="R134" s="88"/>
      <c r="S134" s="88"/>
      <c r="T134" s="89"/>
      <c r="U134" s="35"/>
      <c r="V134" s="35"/>
      <c r="W134" s="35"/>
      <c r="X134" s="35"/>
      <c r="Y134" s="35"/>
      <c r="Z134" s="35"/>
      <c r="AA134" s="35"/>
      <c r="AB134" s="35"/>
      <c r="AC134" s="35"/>
      <c r="AD134" s="35"/>
      <c r="AE134" s="35"/>
      <c r="AT134" s="14" t="s">
        <v>275</v>
      </c>
      <c r="AU134" s="14" t="s">
        <v>73</v>
      </c>
    </row>
    <row r="135" s="2" customFormat="1" ht="76.35" customHeight="1">
      <c r="A135" s="35"/>
      <c r="B135" s="36"/>
      <c r="C135" s="222" t="s">
        <v>290</v>
      </c>
      <c r="D135" s="222" t="s">
        <v>269</v>
      </c>
      <c r="E135" s="223" t="s">
        <v>582</v>
      </c>
      <c r="F135" s="224" t="s">
        <v>583</v>
      </c>
      <c r="G135" s="225" t="s">
        <v>296</v>
      </c>
      <c r="H135" s="226">
        <v>151.19999999999999</v>
      </c>
      <c r="I135" s="227"/>
      <c r="J135" s="228">
        <f>ROUND(I135*H135,2)</f>
        <v>0</v>
      </c>
      <c r="K135" s="224" t="s">
        <v>273</v>
      </c>
      <c r="L135" s="41"/>
      <c r="M135" s="229" t="s">
        <v>1</v>
      </c>
      <c r="N135" s="230"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274</v>
      </c>
      <c r="AT135" s="233" t="s">
        <v>269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274</v>
      </c>
      <c r="BM135" s="233" t="s">
        <v>307</v>
      </c>
    </row>
    <row r="136" s="2" customFormat="1">
      <c r="A136" s="35"/>
      <c r="B136" s="36"/>
      <c r="C136" s="37"/>
      <c r="D136" s="235" t="s">
        <v>275</v>
      </c>
      <c r="E136" s="37"/>
      <c r="F136" s="236" t="s">
        <v>1270</v>
      </c>
      <c r="G136" s="37"/>
      <c r="H136" s="37"/>
      <c r="I136" s="237"/>
      <c r="J136" s="37"/>
      <c r="K136" s="37"/>
      <c r="L136" s="41"/>
      <c r="M136" s="238"/>
      <c r="N136" s="239"/>
      <c r="O136" s="88"/>
      <c r="P136" s="88"/>
      <c r="Q136" s="88"/>
      <c r="R136" s="88"/>
      <c r="S136" s="88"/>
      <c r="T136" s="89"/>
      <c r="U136" s="35"/>
      <c r="V136" s="35"/>
      <c r="W136" s="35"/>
      <c r="X136" s="35"/>
      <c r="Y136" s="35"/>
      <c r="Z136" s="35"/>
      <c r="AA136" s="35"/>
      <c r="AB136" s="35"/>
      <c r="AC136" s="35"/>
      <c r="AD136" s="35"/>
      <c r="AE136" s="35"/>
      <c r="AT136" s="14" t="s">
        <v>275</v>
      </c>
      <c r="AU136" s="14" t="s">
        <v>73</v>
      </c>
    </row>
    <row r="137" s="2" customFormat="1" ht="21.75" customHeight="1">
      <c r="A137" s="35"/>
      <c r="B137" s="36"/>
      <c r="C137" s="240" t="s">
        <v>309</v>
      </c>
      <c r="D137" s="240" t="s">
        <v>329</v>
      </c>
      <c r="E137" s="241" t="s">
        <v>330</v>
      </c>
      <c r="F137" s="242" t="s">
        <v>331</v>
      </c>
      <c r="G137" s="243" t="s">
        <v>302</v>
      </c>
      <c r="H137" s="244">
        <v>320</v>
      </c>
      <c r="I137" s="245"/>
      <c r="J137" s="246">
        <f>ROUND(I137*H137,2)</f>
        <v>0</v>
      </c>
      <c r="K137" s="242" t="s">
        <v>273</v>
      </c>
      <c r="L137" s="247"/>
      <c r="M137" s="248" t="s">
        <v>1</v>
      </c>
      <c r="N137" s="249" t="s">
        <v>38</v>
      </c>
      <c r="O137" s="88"/>
      <c r="P137" s="231">
        <f>O137*H137</f>
        <v>0</v>
      </c>
      <c r="Q137" s="231">
        <v>1</v>
      </c>
      <c r="R137" s="231">
        <f>Q137*H137</f>
        <v>320</v>
      </c>
      <c r="S137" s="231">
        <v>0</v>
      </c>
      <c r="T137" s="232">
        <f>S137*H137</f>
        <v>0</v>
      </c>
      <c r="U137" s="35"/>
      <c r="V137" s="35"/>
      <c r="W137" s="35"/>
      <c r="X137" s="35"/>
      <c r="Y137" s="35"/>
      <c r="Z137" s="35"/>
      <c r="AA137" s="35"/>
      <c r="AB137" s="35"/>
      <c r="AC137" s="35"/>
      <c r="AD137" s="35"/>
      <c r="AE137" s="35"/>
      <c r="AR137" s="233" t="s">
        <v>286</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274</v>
      </c>
      <c r="BM137" s="233" t="s">
        <v>310</v>
      </c>
    </row>
    <row r="138" s="2" customFormat="1">
      <c r="A138" s="35"/>
      <c r="B138" s="36"/>
      <c r="C138" s="37"/>
      <c r="D138" s="235" t="s">
        <v>275</v>
      </c>
      <c r="E138" s="37"/>
      <c r="F138" s="236" t="s">
        <v>1271</v>
      </c>
      <c r="G138" s="37"/>
      <c r="H138" s="37"/>
      <c r="I138" s="237"/>
      <c r="J138" s="37"/>
      <c r="K138" s="37"/>
      <c r="L138" s="41"/>
      <c r="M138" s="238"/>
      <c r="N138" s="239"/>
      <c r="O138" s="88"/>
      <c r="P138" s="88"/>
      <c r="Q138" s="88"/>
      <c r="R138" s="88"/>
      <c r="S138" s="88"/>
      <c r="T138" s="89"/>
      <c r="U138" s="35"/>
      <c r="V138" s="35"/>
      <c r="W138" s="35"/>
      <c r="X138" s="35"/>
      <c r="Y138" s="35"/>
      <c r="Z138" s="35"/>
      <c r="AA138" s="35"/>
      <c r="AB138" s="35"/>
      <c r="AC138" s="35"/>
      <c r="AD138" s="35"/>
      <c r="AE138" s="35"/>
      <c r="AT138" s="14" t="s">
        <v>275</v>
      </c>
      <c r="AU138" s="14" t="s">
        <v>73</v>
      </c>
    </row>
    <row r="139" s="2" customFormat="1" ht="101.25" customHeight="1">
      <c r="A139" s="35"/>
      <c r="B139" s="36"/>
      <c r="C139" s="222" t="s">
        <v>8</v>
      </c>
      <c r="D139" s="222" t="s">
        <v>269</v>
      </c>
      <c r="E139" s="223" t="s">
        <v>300</v>
      </c>
      <c r="F139" s="224" t="s">
        <v>301</v>
      </c>
      <c r="G139" s="225" t="s">
        <v>302</v>
      </c>
      <c r="H139" s="226">
        <v>320</v>
      </c>
      <c r="I139" s="227"/>
      <c r="J139" s="228">
        <f>ROUND(I139*H139,2)</f>
        <v>0</v>
      </c>
      <c r="K139" s="224" t="s">
        <v>273</v>
      </c>
      <c r="L139" s="41"/>
      <c r="M139" s="229" t="s">
        <v>1</v>
      </c>
      <c r="N139" s="230"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274</v>
      </c>
      <c r="AT139" s="233" t="s">
        <v>269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274</v>
      </c>
      <c r="BM139" s="233" t="s">
        <v>314</v>
      </c>
    </row>
    <row r="140" s="2" customFormat="1">
      <c r="A140" s="35"/>
      <c r="B140" s="36"/>
      <c r="C140" s="37"/>
      <c r="D140" s="235" t="s">
        <v>275</v>
      </c>
      <c r="E140" s="37"/>
      <c r="F140" s="236" t="s">
        <v>1272</v>
      </c>
      <c r="G140" s="37"/>
      <c r="H140" s="37"/>
      <c r="I140" s="237"/>
      <c r="J140" s="37"/>
      <c r="K140" s="37"/>
      <c r="L140" s="41"/>
      <c r="M140" s="238"/>
      <c r="N140" s="239"/>
      <c r="O140" s="88"/>
      <c r="P140" s="88"/>
      <c r="Q140" s="88"/>
      <c r="R140" s="88"/>
      <c r="S140" s="88"/>
      <c r="T140" s="89"/>
      <c r="U140" s="35"/>
      <c r="V140" s="35"/>
      <c r="W140" s="35"/>
      <c r="X140" s="35"/>
      <c r="Y140" s="35"/>
      <c r="Z140" s="35"/>
      <c r="AA140" s="35"/>
      <c r="AB140" s="35"/>
      <c r="AC140" s="35"/>
      <c r="AD140" s="35"/>
      <c r="AE140" s="35"/>
      <c r="AT140" s="14" t="s">
        <v>275</v>
      </c>
      <c r="AU140" s="14" t="s">
        <v>73</v>
      </c>
    </row>
    <row r="141" s="2" customFormat="1" ht="111.75" customHeight="1">
      <c r="A141" s="35"/>
      <c r="B141" s="36"/>
      <c r="C141" s="222" t="s">
        <v>316</v>
      </c>
      <c r="D141" s="222" t="s">
        <v>269</v>
      </c>
      <c r="E141" s="223" t="s">
        <v>312</v>
      </c>
      <c r="F141" s="224" t="s">
        <v>313</v>
      </c>
      <c r="G141" s="225" t="s">
        <v>302</v>
      </c>
      <c r="H141" s="226">
        <v>1600</v>
      </c>
      <c r="I141" s="227"/>
      <c r="J141" s="228">
        <f>ROUND(I141*H141,2)</f>
        <v>0</v>
      </c>
      <c r="K141" s="224" t="s">
        <v>273</v>
      </c>
      <c r="L141" s="41"/>
      <c r="M141" s="229" t="s">
        <v>1</v>
      </c>
      <c r="N141" s="230"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274</v>
      </c>
      <c r="AT141" s="233" t="s">
        <v>269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274</v>
      </c>
      <c r="BM141" s="233" t="s">
        <v>319</v>
      </c>
    </row>
    <row r="142" s="2" customFormat="1">
      <c r="A142" s="35"/>
      <c r="B142" s="36"/>
      <c r="C142" s="37"/>
      <c r="D142" s="235" t="s">
        <v>275</v>
      </c>
      <c r="E142" s="37"/>
      <c r="F142" s="236" t="s">
        <v>1273</v>
      </c>
      <c r="G142" s="37"/>
      <c r="H142" s="37"/>
      <c r="I142" s="237"/>
      <c r="J142" s="37"/>
      <c r="K142" s="37"/>
      <c r="L142" s="41"/>
      <c r="M142" s="238"/>
      <c r="N142" s="239"/>
      <c r="O142" s="88"/>
      <c r="P142" s="88"/>
      <c r="Q142" s="88"/>
      <c r="R142" s="88"/>
      <c r="S142" s="88"/>
      <c r="T142" s="89"/>
      <c r="U142" s="35"/>
      <c r="V142" s="35"/>
      <c r="W142" s="35"/>
      <c r="X142" s="35"/>
      <c r="Y142" s="35"/>
      <c r="Z142" s="35"/>
      <c r="AA142" s="35"/>
      <c r="AB142" s="35"/>
      <c r="AC142" s="35"/>
      <c r="AD142" s="35"/>
      <c r="AE142" s="35"/>
      <c r="AT142" s="14" t="s">
        <v>275</v>
      </c>
      <c r="AU142" s="14" t="s">
        <v>73</v>
      </c>
    </row>
    <row r="143" s="2" customFormat="1" ht="180.75" customHeight="1">
      <c r="A143" s="35"/>
      <c r="B143" s="36"/>
      <c r="C143" s="222" t="s">
        <v>918</v>
      </c>
      <c r="D143" s="222" t="s">
        <v>269</v>
      </c>
      <c r="E143" s="223" t="s">
        <v>339</v>
      </c>
      <c r="F143" s="224" t="s">
        <v>340</v>
      </c>
      <c r="G143" s="225" t="s">
        <v>272</v>
      </c>
      <c r="H143" s="226">
        <v>513</v>
      </c>
      <c r="I143" s="227"/>
      <c r="J143" s="228">
        <f>ROUND(I143*H143,2)</f>
        <v>0</v>
      </c>
      <c r="K143" s="224" t="s">
        <v>273</v>
      </c>
      <c r="L143" s="41"/>
      <c r="M143" s="229" t="s">
        <v>1</v>
      </c>
      <c r="N143" s="230"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274</v>
      </c>
      <c r="AT143" s="233" t="s">
        <v>269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274</v>
      </c>
      <c r="BM143" s="233" t="s">
        <v>370</v>
      </c>
    </row>
    <row r="144" s="2" customFormat="1">
      <c r="A144" s="35"/>
      <c r="B144" s="36"/>
      <c r="C144" s="37"/>
      <c r="D144" s="235" t="s">
        <v>275</v>
      </c>
      <c r="E144" s="37"/>
      <c r="F144" s="236" t="s">
        <v>1274</v>
      </c>
      <c r="G144" s="37"/>
      <c r="H144" s="37"/>
      <c r="I144" s="237"/>
      <c r="J144" s="37"/>
      <c r="K144" s="37"/>
      <c r="L144" s="41"/>
      <c r="M144" s="238"/>
      <c r="N144" s="239"/>
      <c r="O144" s="88"/>
      <c r="P144" s="88"/>
      <c r="Q144" s="88"/>
      <c r="R144" s="88"/>
      <c r="S144" s="88"/>
      <c r="T144" s="89"/>
      <c r="U144" s="35"/>
      <c r="V144" s="35"/>
      <c r="W144" s="35"/>
      <c r="X144" s="35"/>
      <c r="Y144" s="35"/>
      <c r="Z144" s="35"/>
      <c r="AA144" s="35"/>
      <c r="AB144" s="35"/>
      <c r="AC144" s="35"/>
      <c r="AD144" s="35"/>
      <c r="AE144" s="35"/>
      <c r="AT144" s="14" t="s">
        <v>275</v>
      </c>
      <c r="AU144" s="14" t="s">
        <v>73</v>
      </c>
    </row>
    <row r="145" s="2" customFormat="1" ht="180.75" customHeight="1">
      <c r="A145" s="35"/>
      <c r="B145" s="36"/>
      <c r="C145" s="222" t="s">
        <v>321</v>
      </c>
      <c r="D145" s="222" t="s">
        <v>269</v>
      </c>
      <c r="E145" s="223" t="s">
        <v>343</v>
      </c>
      <c r="F145" s="224" t="s">
        <v>344</v>
      </c>
      <c r="G145" s="225" t="s">
        <v>272</v>
      </c>
      <c r="H145" s="226">
        <v>18</v>
      </c>
      <c r="I145" s="227"/>
      <c r="J145" s="228">
        <f>ROUND(I145*H145,2)</f>
        <v>0</v>
      </c>
      <c r="K145" s="224" t="s">
        <v>273</v>
      </c>
      <c r="L145" s="41"/>
      <c r="M145" s="229" t="s">
        <v>1</v>
      </c>
      <c r="N145" s="230"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274</v>
      </c>
      <c r="AT145" s="233" t="s">
        <v>269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274</v>
      </c>
      <c r="BM145" s="233" t="s">
        <v>324</v>
      </c>
    </row>
    <row r="146" s="2" customFormat="1">
      <c r="A146" s="35"/>
      <c r="B146" s="36"/>
      <c r="C146" s="37"/>
      <c r="D146" s="235" t="s">
        <v>275</v>
      </c>
      <c r="E146" s="37"/>
      <c r="F146" s="236" t="s">
        <v>1275</v>
      </c>
      <c r="G146" s="37"/>
      <c r="H146" s="37"/>
      <c r="I146" s="237"/>
      <c r="J146" s="37"/>
      <c r="K146" s="37"/>
      <c r="L146" s="41"/>
      <c r="M146" s="238"/>
      <c r="N146" s="239"/>
      <c r="O146" s="88"/>
      <c r="P146" s="88"/>
      <c r="Q146" s="88"/>
      <c r="R146" s="88"/>
      <c r="S146" s="88"/>
      <c r="T146" s="89"/>
      <c r="U146" s="35"/>
      <c r="V146" s="35"/>
      <c r="W146" s="35"/>
      <c r="X146" s="35"/>
      <c r="Y146" s="35"/>
      <c r="Z146" s="35"/>
      <c r="AA146" s="35"/>
      <c r="AB146" s="35"/>
      <c r="AC146" s="35"/>
      <c r="AD146" s="35"/>
      <c r="AE146" s="35"/>
      <c r="AT146" s="14" t="s">
        <v>275</v>
      </c>
      <c r="AU146" s="14" t="s">
        <v>73</v>
      </c>
    </row>
    <row r="147" s="2" customFormat="1" ht="194.4" customHeight="1">
      <c r="A147" s="35"/>
      <c r="B147" s="36"/>
      <c r="C147" s="222" t="s">
        <v>297</v>
      </c>
      <c r="D147" s="222" t="s">
        <v>269</v>
      </c>
      <c r="E147" s="223" t="s">
        <v>348</v>
      </c>
      <c r="F147" s="224" t="s">
        <v>349</v>
      </c>
      <c r="G147" s="225" t="s">
        <v>272</v>
      </c>
      <c r="H147" s="226">
        <v>27</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274</v>
      </c>
      <c r="AT147" s="233" t="s">
        <v>269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274</v>
      </c>
      <c r="BM147" s="233" t="s">
        <v>327</v>
      </c>
    </row>
    <row r="148" s="2" customFormat="1">
      <c r="A148" s="35"/>
      <c r="B148" s="36"/>
      <c r="C148" s="37"/>
      <c r="D148" s="235" t="s">
        <v>275</v>
      </c>
      <c r="E148" s="37"/>
      <c r="F148" s="236" t="s">
        <v>1276</v>
      </c>
      <c r="G148" s="37"/>
      <c r="H148" s="37"/>
      <c r="I148" s="237"/>
      <c r="J148" s="37"/>
      <c r="K148" s="37"/>
      <c r="L148" s="41"/>
      <c r="M148" s="238"/>
      <c r="N148" s="239"/>
      <c r="O148" s="88"/>
      <c r="P148" s="88"/>
      <c r="Q148" s="88"/>
      <c r="R148" s="88"/>
      <c r="S148" s="88"/>
      <c r="T148" s="89"/>
      <c r="U148" s="35"/>
      <c r="V148" s="35"/>
      <c r="W148" s="35"/>
      <c r="X148" s="35"/>
      <c r="Y148" s="35"/>
      <c r="Z148" s="35"/>
      <c r="AA148" s="35"/>
      <c r="AB148" s="35"/>
      <c r="AC148" s="35"/>
      <c r="AD148" s="35"/>
      <c r="AE148" s="35"/>
      <c r="AT148" s="14" t="s">
        <v>275</v>
      </c>
      <c r="AU148" s="14" t="s">
        <v>73</v>
      </c>
    </row>
    <row r="149" s="2" customFormat="1" ht="78" customHeight="1">
      <c r="A149" s="35"/>
      <c r="B149" s="36"/>
      <c r="C149" s="222" t="s">
        <v>328</v>
      </c>
      <c r="D149" s="222" t="s">
        <v>269</v>
      </c>
      <c r="E149" s="223" t="s">
        <v>357</v>
      </c>
      <c r="F149" s="224" t="s">
        <v>358</v>
      </c>
      <c r="G149" s="225" t="s">
        <v>272</v>
      </c>
      <c r="H149" s="226">
        <v>100</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274</v>
      </c>
      <c r="AT149" s="233" t="s">
        <v>269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274</v>
      </c>
      <c r="BM149" s="233" t="s">
        <v>332</v>
      </c>
    </row>
    <row r="150" s="2" customFormat="1">
      <c r="A150" s="35"/>
      <c r="B150" s="36"/>
      <c r="C150" s="37"/>
      <c r="D150" s="235" t="s">
        <v>275</v>
      </c>
      <c r="E150" s="37"/>
      <c r="F150" s="236" t="s">
        <v>741</v>
      </c>
      <c r="G150" s="37"/>
      <c r="H150" s="37"/>
      <c r="I150" s="237"/>
      <c r="J150" s="37"/>
      <c r="K150" s="37"/>
      <c r="L150" s="41"/>
      <c r="M150" s="238"/>
      <c r="N150" s="239"/>
      <c r="O150" s="88"/>
      <c r="P150" s="88"/>
      <c r="Q150" s="88"/>
      <c r="R150" s="88"/>
      <c r="S150" s="88"/>
      <c r="T150" s="89"/>
      <c r="U150" s="35"/>
      <c r="V150" s="35"/>
      <c r="W150" s="35"/>
      <c r="X150" s="35"/>
      <c r="Y150" s="35"/>
      <c r="Z150" s="35"/>
      <c r="AA150" s="35"/>
      <c r="AB150" s="35"/>
      <c r="AC150" s="35"/>
      <c r="AD150" s="35"/>
      <c r="AE150" s="35"/>
      <c r="AT150" s="14" t="s">
        <v>275</v>
      </c>
      <c r="AU150" s="14" t="s">
        <v>73</v>
      </c>
    </row>
    <row r="151" s="2" customFormat="1" ht="78" customHeight="1">
      <c r="A151" s="35"/>
      <c r="B151" s="36"/>
      <c r="C151" s="222" t="s">
        <v>303</v>
      </c>
      <c r="D151" s="222" t="s">
        <v>269</v>
      </c>
      <c r="E151" s="223" t="s">
        <v>361</v>
      </c>
      <c r="F151" s="224" t="s">
        <v>362</v>
      </c>
      <c r="G151" s="225" t="s">
        <v>272</v>
      </c>
      <c r="H151" s="226">
        <v>100</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274</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274</v>
      </c>
      <c r="BM151" s="233" t="s">
        <v>407</v>
      </c>
    </row>
    <row r="152" s="2" customFormat="1">
      <c r="A152" s="35"/>
      <c r="B152" s="36"/>
      <c r="C152" s="37"/>
      <c r="D152" s="235" t="s">
        <v>275</v>
      </c>
      <c r="E152" s="37"/>
      <c r="F152" s="236" t="s">
        <v>1044</v>
      </c>
      <c r="G152" s="37"/>
      <c r="H152" s="37"/>
      <c r="I152" s="237"/>
      <c r="J152" s="37"/>
      <c r="K152" s="37"/>
      <c r="L152" s="41"/>
      <c r="M152" s="238"/>
      <c r="N152" s="239"/>
      <c r="O152" s="88"/>
      <c r="P152" s="88"/>
      <c r="Q152" s="88"/>
      <c r="R152" s="88"/>
      <c r="S152" s="88"/>
      <c r="T152" s="89"/>
      <c r="U152" s="35"/>
      <c r="V152" s="35"/>
      <c r="W152" s="35"/>
      <c r="X152" s="35"/>
      <c r="Y152" s="35"/>
      <c r="Z152" s="35"/>
      <c r="AA152" s="35"/>
      <c r="AB152" s="35"/>
      <c r="AC152" s="35"/>
      <c r="AD152" s="35"/>
      <c r="AE152" s="35"/>
      <c r="AT152" s="14" t="s">
        <v>275</v>
      </c>
      <c r="AU152" s="14" t="s">
        <v>73</v>
      </c>
    </row>
    <row r="153" s="2" customFormat="1" ht="66.75" customHeight="1">
      <c r="A153" s="35"/>
      <c r="B153" s="36"/>
      <c r="C153" s="222" t="s">
        <v>334</v>
      </c>
      <c r="D153" s="222" t="s">
        <v>269</v>
      </c>
      <c r="E153" s="223" t="s">
        <v>366</v>
      </c>
      <c r="F153" s="224" t="s">
        <v>367</v>
      </c>
      <c r="G153" s="225" t="s">
        <v>272</v>
      </c>
      <c r="H153" s="226">
        <v>2500</v>
      </c>
      <c r="I153" s="227"/>
      <c r="J153" s="228">
        <f>ROUND(I153*H153,2)</f>
        <v>0</v>
      </c>
      <c r="K153" s="224" t="s">
        <v>273</v>
      </c>
      <c r="L153" s="41"/>
      <c r="M153" s="229" t="s">
        <v>1</v>
      </c>
      <c r="N153" s="230"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274</v>
      </c>
      <c r="AT153" s="233" t="s">
        <v>269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274</v>
      </c>
      <c r="BM153" s="233" t="s">
        <v>335</v>
      </c>
    </row>
    <row r="154" s="2" customFormat="1">
      <c r="A154" s="35"/>
      <c r="B154" s="36"/>
      <c r="C154" s="37"/>
      <c r="D154" s="235" t="s">
        <v>275</v>
      </c>
      <c r="E154" s="37"/>
      <c r="F154" s="236" t="s">
        <v>1277</v>
      </c>
      <c r="G154" s="37"/>
      <c r="H154" s="37"/>
      <c r="I154" s="237"/>
      <c r="J154" s="37"/>
      <c r="K154" s="37"/>
      <c r="L154" s="41"/>
      <c r="M154" s="238"/>
      <c r="N154" s="239"/>
      <c r="O154" s="88"/>
      <c r="P154" s="88"/>
      <c r="Q154" s="88"/>
      <c r="R154" s="88"/>
      <c r="S154" s="88"/>
      <c r="T154" s="89"/>
      <c r="U154" s="35"/>
      <c r="V154" s="35"/>
      <c r="W154" s="35"/>
      <c r="X154" s="35"/>
      <c r="Y154" s="35"/>
      <c r="Z154" s="35"/>
      <c r="AA154" s="35"/>
      <c r="AB154" s="35"/>
      <c r="AC154" s="35"/>
      <c r="AD154" s="35"/>
      <c r="AE154" s="35"/>
      <c r="AT154" s="14" t="s">
        <v>275</v>
      </c>
      <c r="AU154" s="14" t="s">
        <v>73</v>
      </c>
    </row>
    <row r="155" s="2" customFormat="1" ht="66.75" customHeight="1">
      <c r="A155" s="35"/>
      <c r="B155" s="36"/>
      <c r="C155" s="222" t="s">
        <v>307</v>
      </c>
      <c r="D155" s="222" t="s">
        <v>269</v>
      </c>
      <c r="E155" s="223" t="s">
        <v>371</v>
      </c>
      <c r="F155" s="224" t="s">
        <v>372</v>
      </c>
      <c r="G155" s="225" t="s">
        <v>272</v>
      </c>
      <c r="H155" s="226">
        <v>100</v>
      </c>
      <c r="I155" s="227"/>
      <c r="J155" s="228">
        <f>ROUND(I155*H155,2)</f>
        <v>0</v>
      </c>
      <c r="K155" s="224" t="s">
        <v>273</v>
      </c>
      <c r="L155" s="41"/>
      <c r="M155" s="229" t="s">
        <v>1</v>
      </c>
      <c r="N155" s="230"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274</v>
      </c>
      <c r="AT155" s="233" t="s">
        <v>269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274</v>
      </c>
      <c r="BM155" s="233" t="s">
        <v>337</v>
      </c>
    </row>
    <row r="156" s="2" customFormat="1">
      <c r="A156" s="35"/>
      <c r="B156" s="36"/>
      <c r="C156" s="37"/>
      <c r="D156" s="235" t="s">
        <v>275</v>
      </c>
      <c r="E156" s="37"/>
      <c r="F156" s="236" t="s">
        <v>374</v>
      </c>
      <c r="G156" s="37"/>
      <c r="H156" s="37"/>
      <c r="I156" s="237"/>
      <c r="J156" s="37"/>
      <c r="K156" s="37"/>
      <c r="L156" s="41"/>
      <c r="M156" s="238"/>
      <c r="N156" s="239"/>
      <c r="O156" s="88"/>
      <c r="P156" s="88"/>
      <c r="Q156" s="88"/>
      <c r="R156" s="88"/>
      <c r="S156" s="88"/>
      <c r="T156" s="89"/>
      <c r="U156" s="35"/>
      <c r="V156" s="35"/>
      <c r="W156" s="35"/>
      <c r="X156" s="35"/>
      <c r="Y156" s="35"/>
      <c r="Z156" s="35"/>
      <c r="AA156" s="35"/>
      <c r="AB156" s="35"/>
      <c r="AC156" s="35"/>
      <c r="AD156" s="35"/>
      <c r="AE156" s="35"/>
      <c r="AT156" s="14" t="s">
        <v>275</v>
      </c>
      <c r="AU156" s="14" t="s">
        <v>73</v>
      </c>
    </row>
    <row r="157" s="2" customFormat="1" ht="90" customHeight="1">
      <c r="A157" s="35"/>
      <c r="B157" s="36"/>
      <c r="C157" s="222" t="s">
        <v>7</v>
      </c>
      <c r="D157" s="222" t="s">
        <v>269</v>
      </c>
      <c r="E157" s="223" t="s">
        <v>376</v>
      </c>
      <c r="F157" s="224" t="s">
        <v>377</v>
      </c>
      <c r="G157" s="225" t="s">
        <v>302</v>
      </c>
      <c r="H157" s="226">
        <v>194.755</v>
      </c>
      <c r="I157" s="227"/>
      <c r="J157" s="228">
        <f>ROUND(I157*H157,2)</f>
        <v>0</v>
      </c>
      <c r="K157" s="224" t="s">
        <v>273</v>
      </c>
      <c r="L157" s="41"/>
      <c r="M157" s="229" t="s">
        <v>1</v>
      </c>
      <c r="N157" s="230" t="s">
        <v>38</v>
      </c>
      <c r="O157" s="88"/>
      <c r="P157" s="231">
        <f>O157*H157</f>
        <v>0</v>
      </c>
      <c r="Q157" s="231">
        <v>0</v>
      </c>
      <c r="R157" s="231">
        <f>Q157*H157</f>
        <v>0</v>
      </c>
      <c r="S157" s="231">
        <v>0</v>
      </c>
      <c r="T157" s="232">
        <f>S157*H157</f>
        <v>0</v>
      </c>
      <c r="U157" s="35"/>
      <c r="V157" s="35"/>
      <c r="W157" s="35"/>
      <c r="X157" s="35"/>
      <c r="Y157" s="35"/>
      <c r="Z157" s="35"/>
      <c r="AA157" s="35"/>
      <c r="AB157" s="35"/>
      <c r="AC157" s="35"/>
      <c r="AD157" s="35"/>
      <c r="AE157" s="35"/>
      <c r="AR157" s="233" t="s">
        <v>274</v>
      </c>
      <c r="AT157" s="233" t="s">
        <v>269</v>
      </c>
      <c r="AU157" s="233" t="s">
        <v>73</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274</v>
      </c>
      <c r="BM157" s="233" t="s">
        <v>341</v>
      </c>
    </row>
    <row r="158" s="2" customFormat="1">
      <c r="A158" s="35"/>
      <c r="B158" s="36"/>
      <c r="C158" s="37"/>
      <c r="D158" s="235" t="s">
        <v>275</v>
      </c>
      <c r="E158" s="37"/>
      <c r="F158" s="236" t="s">
        <v>1278</v>
      </c>
      <c r="G158" s="37"/>
      <c r="H158" s="37"/>
      <c r="I158" s="237"/>
      <c r="J158" s="37"/>
      <c r="K158" s="37"/>
      <c r="L158" s="41"/>
      <c r="M158" s="238"/>
      <c r="N158" s="239"/>
      <c r="O158" s="88"/>
      <c r="P158" s="88"/>
      <c r="Q158" s="88"/>
      <c r="R158" s="88"/>
      <c r="S158" s="88"/>
      <c r="T158" s="89"/>
      <c r="U158" s="35"/>
      <c r="V158" s="35"/>
      <c r="W158" s="35"/>
      <c r="X158" s="35"/>
      <c r="Y158" s="35"/>
      <c r="Z158" s="35"/>
      <c r="AA158" s="35"/>
      <c r="AB158" s="35"/>
      <c r="AC158" s="35"/>
      <c r="AD158" s="35"/>
      <c r="AE158" s="35"/>
      <c r="AT158" s="14" t="s">
        <v>275</v>
      </c>
      <c r="AU158" s="14" t="s">
        <v>73</v>
      </c>
    </row>
    <row r="159" s="2" customFormat="1" ht="114.9" customHeight="1">
      <c r="A159" s="35"/>
      <c r="B159" s="36"/>
      <c r="C159" s="222" t="s">
        <v>310</v>
      </c>
      <c r="D159" s="222" t="s">
        <v>269</v>
      </c>
      <c r="E159" s="223" t="s">
        <v>380</v>
      </c>
      <c r="F159" s="224" t="s">
        <v>381</v>
      </c>
      <c r="G159" s="225" t="s">
        <v>302</v>
      </c>
      <c r="H159" s="226">
        <v>194.755</v>
      </c>
      <c r="I159" s="227"/>
      <c r="J159" s="228">
        <f>ROUND(I159*H159,2)</f>
        <v>0</v>
      </c>
      <c r="K159" s="224" t="s">
        <v>273</v>
      </c>
      <c r="L159" s="41"/>
      <c r="M159" s="229" t="s">
        <v>1</v>
      </c>
      <c r="N159" s="230" t="s">
        <v>38</v>
      </c>
      <c r="O159" s="88"/>
      <c r="P159" s="231">
        <f>O159*H159</f>
        <v>0</v>
      </c>
      <c r="Q159" s="231">
        <v>0</v>
      </c>
      <c r="R159" s="231">
        <f>Q159*H159</f>
        <v>0</v>
      </c>
      <c r="S159" s="231">
        <v>0</v>
      </c>
      <c r="T159" s="232">
        <f>S159*H159</f>
        <v>0</v>
      </c>
      <c r="U159" s="35"/>
      <c r="V159" s="35"/>
      <c r="W159" s="35"/>
      <c r="X159" s="35"/>
      <c r="Y159" s="35"/>
      <c r="Z159" s="35"/>
      <c r="AA159" s="35"/>
      <c r="AB159" s="35"/>
      <c r="AC159" s="35"/>
      <c r="AD159" s="35"/>
      <c r="AE159" s="35"/>
      <c r="AR159" s="233" t="s">
        <v>274</v>
      </c>
      <c r="AT159" s="233" t="s">
        <v>269</v>
      </c>
      <c r="AU159" s="233" t="s">
        <v>73</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274</v>
      </c>
      <c r="BM159" s="233" t="s">
        <v>345</v>
      </c>
    </row>
    <row r="160" s="2" customFormat="1">
      <c r="A160" s="35"/>
      <c r="B160" s="36"/>
      <c r="C160" s="37"/>
      <c r="D160" s="235" t="s">
        <v>275</v>
      </c>
      <c r="E160" s="37"/>
      <c r="F160" s="236" t="s">
        <v>1279</v>
      </c>
      <c r="G160" s="37"/>
      <c r="H160" s="37"/>
      <c r="I160" s="237"/>
      <c r="J160" s="37"/>
      <c r="K160" s="37"/>
      <c r="L160" s="41"/>
      <c r="M160" s="238"/>
      <c r="N160" s="239"/>
      <c r="O160" s="88"/>
      <c r="P160" s="88"/>
      <c r="Q160" s="88"/>
      <c r="R160" s="88"/>
      <c r="S160" s="88"/>
      <c r="T160" s="89"/>
      <c r="U160" s="35"/>
      <c r="V160" s="35"/>
      <c r="W160" s="35"/>
      <c r="X160" s="35"/>
      <c r="Y160" s="35"/>
      <c r="Z160" s="35"/>
      <c r="AA160" s="35"/>
      <c r="AB160" s="35"/>
      <c r="AC160" s="35"/>
      <c r="AD160" s="35"/>
      <c r="AE160" s="35"/>
      <c r="AT160" s="14" t="s">
        <v>275</v>
      </c>
      <c r="AU160" s="14" t="s">
        <v>73</v>
      </c>
    </row>
    <row r="161" s="2" customFormat="1" ht="90" customHeight="1">
      <c r="A161" s="35"/>
      <c r="B161" s="36"/>
      <c r="C161" s="222" t="s">
        <v>347</v>
      </c>
      <c r="D161" s="222" t="s">
        <v>269</v>
      </c>
      <c r="E161" s="223" t="s">
        <v>376</v>
      </c>
      <c r="F161" s="224" t="s">
        <v>377</v>
      </c>
      <c r="G161" s="225" t="s">
        <v>302</v>
      </c>
      <c r="H161" s="226">
        <v>194.755</v>
      </c>
      <c r="I161" s="227"/>
      <c r="J161" s="228">
        <f>ROUND(I161*H161,2)</f>
        <v>0</v>
      </c>
      <c r="K161" s="224" t="s">
        <v>273</v>
      </c>
      <c r="L161" s="41"/>
      <c r="M161" s="229" t="s">
        <v>1</v>
      </c>
      <c r="N161" s="230" t="s">
        <v>38</v>
      </c>
      <c r="O161" s="88"/>
      <c r="P161" s="231">
        <f>O161*H161</f>
        <v>0</v>
      </c>
      <c r="Q161" s="231">
        <v>0</v>
      </c>
      <c r="R161" s="231">
        <f>Q161*H161</f>
        <v>0</v>
      </c>
      <c r="S161" s="231">
        <v>0</v>
      </c>
      <c r="T161" s="232">
        <f>S161*H161</f>
        <v>0</v>
      </c>
      <c r="U161" s="35"/>
      <c r="V161" s="35"/>
      <c r="W161" s="35"/>
      <c r="X161" s="35"/>
      <c r="Y161" s="35"/>
      <c r="Z161" s="35"/>
      <c r="AA161" s="35"/>
      <c r="AB161" s="35"/>
      <c r="AC161" s="35"/>
      <c r="AD161" s="35"/>
      <c r="AE161" s="35"/>
      <c r="AR161" s="233" t="s">
        <v>274</v>
      </c>
      <c r="AT161" s="233" t="s">
        <v>269</v>
      </c>
      <c r="AU161" s="233" t="s">
        <v>73</v>
      </c>
      <c r="AY161" s="14" t="s">
        <v>266</v>
      </c>
      <c r="BE161" s="234">
        <f>IF(N161="základní",J161,0)</f>
        <v>0</v>
      </c>
      <c r="BF161" s="234">
        <f>IF(N161="snížená",J161,0)</f>
        <v>0</v>
      </c>
      <c r="BG161" s="234">
        <f>IF(N161="zákl. přenesená",J161,0)</f>
        <v>0</v>
      </c>
      <c r="BH161" s="234">
        <f>IF(N161="sníž. přenesená",J161,0)</f>
        <v>0</v>
      </c>
      <c r="BI161" s="234">
        <f>IF(N161="nulová",J161,0)</f>
        <v>0</v>
      </c>
      <c r="BJ161" s="14" t="s">
        <v>81</v>
      </c>
      <c r="BK161" s="234">
        <f>ROUND(I161*H161,2)</f>
        <v>0</v>
      </c>
      <c r="BL161" s="14" t="s">
        <v>274</v>
      </c>
      <c r="BM161" s="233" t="s">
        <v>350</v>
      </c>
    </row>
    <row r="162" s="2" customFormat="1">
      <c r="A162" s="35"/>
      <c r="B162" s="36"/>
      <c r="C162" s="37"/>
      <c r="D162" s="235" t="s">
        <v>275</v>
      </c>
      <c r="E162" s="37"/>
      <c r="F162" s="236" t="s">
        <v>1280</v>
      </c>
      <c r="G162" s="37"/>
      <c r="H162" s="37"/>
      <c r="I162" s="237"/>
      <c r="J162" s="37"/>
      <c r="K162" s="37"/>
      <c r="L162" s="41"/>
      <c r="M162" s="238"/>
      <c r="N162" s="239"/>
      <c r="O162" s="88"/>
      <c r="P162" s="88"/>
      <c r="Q162" s="88"/>
      <c r="R162" s="88"/>
      <c r="S162" s="88"/>
      <c r="T162" s="89"/>
      <c r="U162" s="35"/>
      <c r="V162" s="35"/>
      <c r="W162" s="35"/>
      <c r="X162" s="35"/>
      <c r="Y162" s="35"/>
      <c r="Z162" s="35"/>
      <c r="AA162" s="35"/>
      <c r="AB162" s="35"/>
      <c r="AC162" s="35"/>
      <c r="AD162" s="35"/>
      <c r="AE162" s="35"/>
      <c r="AT162" s="14" t="s">
        <v>275</v>
      </c>
      <c r="AU162" s="14" t="s">
        <v>73</v>
      </c>
    </row>
    <row r="163" s="2" customFormat="1" ht="114.9" customHeight="1">
      <c r="A163" s="35"/>
      <c r="B163" s="36"/>
      <c r="C163" s="222" t="s">
        <v>314</v>
      </c>
      <c r="D163" s="222" t="s">
        <v>269</v>
      </c>
      <c r="E163" s="223" t="s">
        <v>380</v>
      </c>
      <c r="F163" s="224" t="s">
        <v>381</v>
      </c>
      <c r="G163" s="225" t="s">
        <v>302</v>
      </c>
      <c r="H163" s="226">
        <v>194.755</v>
      </c>
      <c r="I163" s="227"/>
      <c r="J163" s="228">
        <f>ROUND(I163*H163,2)</f>
        <v>0</v>
      </c>
      <c r="K163" s="224" t="s">
        <v>273</v>
      </c>
      <c r="L163" s="41"/>
      <c r="M163" s="229" t="s">
        <v>1</v>
      </c>
      <c r="N163" s="230" t="s">
        <v>38</v>
      </c>
      <c r="O163" s="88"/>
      <c r="P163" s="231">
        <f>O163*H163</f>
        <v>0</v>
      </c>
      <c r="Q163" s="231">
        <v>0</v>
      </c>
      <c r="R163" s="231">
        <f>Q163*H163</f>
        <v>0</v>
      </c>
      <c r="S163" s="231">
        <v>0</v>
      </c>
      <c r="T163" s="232">
        <f>S163*H163</f>
        <v>0</v>
      </c>
      <c r="U163" s="35"/>
      <c r="V163" s="35"/>
      <c r="W163" s="35"/>
      <c r="X163" s="35"/>
      <c r="Y163" s="35"/>
      <c r="Z163" s="35"/>
      <c r="AA163" s="35"/>
      <c r="AB163" s="35"/>
      <c r="AC163" s="35"/>
      <c r="AD163" s="35"/>
      <c r="AE163" s="35"/>
      <c r="AR163" s="233" t="s">
        <v>274</v>
      </c>
      <c r="AT163" s="233" t="s">
        <v>269</v>
      </c>
      <c r="AU163" s="233" t="s">
        <v>73</v>
      </c>
      <c r="AY163" s="14" t="s">
        <v>266</v>
      </c>
      <c r="BE163" s="234">
        <f>IF(N163="základní",J163,0)</f>
        <v>0</v>
      </c>
      <c r="BF163" s="234">
        <f>IF(N163="snížená",J163,0)</f>
        <v>0</v>
      </c>
      <c r="BG163" s="234">
        <f>IF(N163="zákl. přenesená",J163,0)</f>
        <v>0</v>
      </c>
      <c r="BH163" s="234">
        <f>IF(N163="sníž. přenesená",J163,0)</f>
        <v>0</v>
      </c>
      <c r="BI163" s="234">
        <f>IF(N163="nulová",J163,0)</f>
        <v>0</v>
      </c>
      <c r="BJ163" s="14" t="s">
        <v>81</v>
      </c>
      <c r="BK163" s="234">
        <f>ROUND(I163*H163,2)</f>
        <v>0</v>
      </c>
      <c r="BL163" s="14" t="s">
        <v>274</v>
      </c>
      <c r="BM163" s="233" t="s">
        <v>354</v>
      </c>
    </row>
    <row r="164" s="2" customFormat="1">
      <c r="A164" s="35"/>
      <c r="B164" s="36"/>
      <c r="C164" s="37"/>
      <c r="D164" s="235" t="s">
        <v>275</v>
      </c>
      <c r="E164" s="37"/>
      <c r="F164" s="236" t="s">
        <v>1280</v>
      </c>
      <c r="G164" s="37"/>
      <c r="H164" s="37"/>
      <c r="I164" s="237"/>
      <c r="J164" s="37"/>
      <c r="K164" s="37"/>
      <c r="L164" s="41"/>
      <c r="M164" s="238"/>
      <c r="N164" s="239"/>
      <c r="O164" s="88"/>
      <c r="P164" s="88"/>
      <c r="Q164" s="88"/>
      <c r="R164" s="88"/>
      <c r="S164" s="88"/>
      <c r="T164" s="89"/>
      <c r="U164" s="35"/>
      <c r="V164" s="35"/>
      <c r="W164" s="35"/>
      <c r="X164" s="35"/>
      <c r="Y164" s="35"/>
      <c r="Z164" s="35"/>
      <c r="AA164" s="35"/>
      <c r="AB164" s="35"/>
      <c r="AC164" s="35"/>
      <c r="AD164" s="35"/>
      <c r="AE164" s="35"/>
      <c r="AT164" s="14" t="s">
        <v>275</v>
      </c>
      <c r="AU164" s="14" t="s">
        <v>73</v>
      </c>
    </row>
    <row r="165" s="2" customFormat="1" ht="123" customHeight="1">
      <c r="A165" s="35"/>
      <c r="B165" s="36"/>
      <c r="C165" s="222" t="s">
        <v>356</v>
      </c>
      <c r="D165" s="222" t="s">
        <v>269</v>
      </c>
      <c r="E165" s="223" t="s">
        <v>1011</v>
      </c>
      <c r="F165" s="224" t="s">
        <v>1012</v>
      </c>
      <c r="G165" s="225" t="s">
        <v>302</v>
      </c>
      <c r="H165" s="226">
        <v>194.755</v>
      </c>
      <c r="I165" s="227"/>
      <c r="J165" s="228">
        <f>ROUND(I165*H165,2)</f>
        <v>0</v>
      </c>
      <c r="K165" s="224" t="s">
        <v>273</v>
      </c>
      <c r="L165" s="41"/>
      <c r="M165" s="229" t="s">
        <v>1</v>
      </c>
      <c r="N165" s="230" t="s">
        <v>38</v>
      </c>
      <c r="O165" s="88"/>
      <c r="P165" s="231">
        <f>O165*H165</f>
        <v>0</v>
      </c>
      <c r="Q165" s="231">
        <v>0</v>
      </c>
      <c r="R165" s="231">
        <f>Q165*H165</f>
        <v>0</v>
      </c>
      <c r="S165" s="231">
        <v>0</v>
      </c>
      <c r="T165" s="232">
        <f>S165*H165</f>
        <v>0</v>
      </c>
      <c r="U165" s="35"/>
      <c r="V165" s="35"/>
      <c r="W165" s="35"/>
      <c r="X165" s="35"/>
      <c r="Y165" s="35"/>
      <c r="Z165" s="35"/>
      <c r="AA165" s="35"/>
      <c r="AB165" s="35"/>
      <c r="AC165" s="35"/>
      <c r="AD165" s="35"/>
      <c r="AE165" s="35"/>
      <c r="AR165" s="233" t="s">
        <v>274</v>
      </c>
      <c r="AT165" s="233" t="s">
        <v>269</v>
      </c>
      <c r="AU165" s="233" t="s">
        <v>73</v>
      </c>
      <c r="AY165" s="14" t="s">
        <v>266</v>
      </c>
      <c r="BE165" s="234">
        <f>IF(N165="základní",J165,0)</f>
        <v>0</v>
      </c>
      <c r="BF165" s="234">
        <f>IF(N165="snížená",J165,0)</f>
        <v>0</v>
      </c>
      <c r="BG165" s="234">
        <f>IF(N165="zákl. přenesená",J165,0)</f>
        <v>0</v>
      </c>
      <c r="BH165" s="234">
        <f>IF(N165="sníž. přenesená",J165,0)</f>
        <v>0</v>
      </c>
      <c r="BI165" s="234">
        <f>IF(N165="nulová",J165,0)</f>
        <v>0</v>
      </c>
      <c r="BJ165" s="14" t="s">
        <v>81</v>
      </c>
      <c r="BK165" s="234">
        <f>ROUND(I165*H165,2)</f>
        <v>0</v>
      </c>
      <c r="BL165" s="14" t="s">
        <v>274</v>
      </c>
      <c r="BM165" s="233" t="s">
        <v>359</v>
      </c>
    </row>
    <row r="166" s="2" customFormat="1">
      <c r="A166" s="35"/>
      <c r="B166" s="36"/>
      <c r="C166" s="37"/>
      <c r="D166" s="235" t="s">
        <v>275</v>
      </c>
      <c r="E166" s="37"/>
      <c r="F166" s="236" t="s">
        <v>1281</v>
      </c>
      <c r="G166" s="37"/>
      <c r="H166" s="37"/>
      <c r="I166" s="237"/>
      <c r="J166" s="37"/>
      <c r="K166" s="37"/>
      <c r="L166" s="41"/>
      <c r="M166" s="238"/>
      <c r="N166" s="239"/>
      <c r="O166" s="88"/>
      <c r="P166" s="88"/>
      <c r="Q166" s="88"/>
      <c r="R166" s="88"/>
      <c r="S166" s="88"/>
      <c r="T166" s="89"/>
      <c r="U166" s="35"/>
      <c r="V166" s="35"/>
      <c r="W166" s="35"/>
      <c r="X166" s="35"/>
      <c r="Y166" s="35"/>
      <c r="Z166" s="35"/>
      <c r="AA166" s="35"/>
      <c r="AB166" s="35"/>
      <c r="AC166" s="35"/>
      <c r="AD166" s="35"/>
      <c r="AE166" s="35"/>
      <c r="AT166" s="14" t="s">
        <v>275</v>
      </c>
      <c r="AU166" s="14" t="s">
        <v>73</v>
      </c>
    </row>
    <row r="167" s="2" customFormat="1" ht="101.25" customHeight="1">
      <c r="A167" s="35"/>
      <c r="B167" s="36"/>
      <c r="C167" s="222" t="s">
        <v>319</v>
      </c>
      <c r="D167" s="222" t="s">
        <v>269</v>
      </c>
      <c r="E167" s="223" t="s">
        <v>389</v>
      </c>
      <c r="F167" s="224" t="s">
        <v>390</v>
      </c>
      <c r="G167" s="225" t="s">
        <v>279</v>
      </c>
      <c r="H167" s="226">
        <v>178</v>
      </c>
      <c r="I167" s="227"/>
      <c r="J167" s="228">
        <f>ROUND(I167*H167,2)</f>
        <v>0</v>
      </c>
      <c r="K167" s="224" t="s">
        <v>273</v>
      </c>
      <c r="L167" s="41"/>
      <c r="M167" s="229" t="s">
        <v>1</v>
      </c>
      <c r="N167" s="230" t="s">
        <v>38</v>
      </c>
      <c r="O167" s="88"/>
      <c r="P167" s="231">
        <f>O167*H167</f>
        <v>0</v>
      </c>
      <c r="Q167" s="231">
        <v>0</v>
      </c>
      <c r="R167" s="231">
        <f>Q167*H167</f>
        <v>0</v>
      </c>
      <c r="S167" s="231">
        <v>0</v>
      </c>
      <c r="T167" s="232">
        <f>S167*H167</f>
        <v>0</v>
      </c>
      <c r="U167" s="35"/>
      <c r="V167" s="35"/>
      <c r="W167" s="35"/>
      <c r="X167" s="35"/>
      <c r="Y167" s="35"/>
      <c r="Z167" s="35"/>
      <c r="AA167" s="35"/>
      <c r="AB167" s="35"/>
      <c r="AC167" s="35"/>
      <c r="AD167" s="35"/>
      <c r="AE167" s="35"/>
      <c r="AR167" s="233" t="s">
        <v>274</v>
      </c>
      <c r="AT167" s="233" t="s">
        <v>269</v>
      </c>
      <c r="AU167" s="233" t="s">
        <v>73</v>
      </c>
      <c r="AY167" s="14" t="s">
        <v>266</v>
      </c>
      <c r="BE167" s="234">
        <f>IF(N167="základní",J167,0)</f>
        <v>0</v>
      </c>
      <c r="BF167" s="234">
        <f>IF(N167="snížená",J167,0)</f>
        <v>0</v>
      </c>
      <c r="BG167" s="234">
        <f>IF(N167="zákl. přenesená",J167,0)</f>
        <v>0</v>
      </c>
      <c r="BH167" s="234">
        <f>IF(N167="sníž. přenesená",J167,0)</f>
        <v>0</v>
      </c>
      <c r="BI167" s="234">
        <f>IF(N167="nulová",J167,0)</f>
        <v>0</v>
      </c>
      <c r="BJ167" s="14" t="s">
        <v>81</v>
      </c>
      <c r="BK167" s="234">
        <f>ROUND(I167*H167,2)</f>
        <v>0</v>
      </c>
      <c r="BL167" s="14" t="s">
        <v>274</v>
      </c>
      <c r="BM167" s="233" t="s">
        <v>363</v>
      </c>
    </row>
    <row r="168" s="2" customFormat="1">
      <c r="A168" s="35"/>
      <c r="B168" s="36"/>
      <c r="C168" s="37"/>
      <c r="D168" s="235" t="s">
        <v>275</v>
      </c>
      <c r="E168" s="37"/>
      <c r="F168" s="236" t="s">
        <v>1282</v>
      </c>
      <c r="G168" s="37"/>
      <c r="H168" s="37"/>
      <c r="I168" s="237"/>
      <c r="J168" s="37"/>
      <c r="K168" s="37"/>
      <c r="L168" s="41"/>
      <c r="M168" s="238"/>
      <c r="N168" s="239"/>
      <c r="O168" s="88"/>
      <c r="P168" s="88"/>
      <c r="Q168" s="88"/>
      <c r="R168" s="88"/>
      <c r="S168" s="88"/>
      <c r="T168" s="89"/>
      <c r="U168" s="35"/>
      <c r="V168" s="35"/>
      <c r="W168" s="35"/>
      <c r="X168" s="35"/>
      <c r="Y168" s="35"/>
      <c r="Z168" s="35"/>
      <c r="AA168" s="35"/>
      <c r="AB168" s="35"/>
      <c r="AC168" s="35"/>
      <c r="AD168" s="35"/>
      <c r="AE168" s="35"/>
      <c r="AT168" s="14" t="s">
        <v>275</v>
      </c>
      <c r="AU168" s="14" t="s">
        <v>73</v>
      </c>
    </row>
    <row r="169" s="2" customFormat="1" ht="111.75" customHeight="1">
      <c r="A169" s="35"/>
      <c r="B169" s="36"/>
      <c r="C169" s="222" t="s">
        <v>365</v>
      </c>
      <c r="D169" s="222" t="s">
        <v>269</v>
      </c>
      <c r="E169" s="223" t="s">
        <v>394</v>
      </c>
      <c r="F169" s="224" t="s">
        <v>395</v>
      </c>
      <c r="G169" s="225" t="s">
        <v>279</v>
      </c>
      <c r="H169" s="226">
        <v>40</v>
      </c>
      <c r="I169" s="227"/>
      <c r="J169" s="228">
        <f>ROUND(I169*H169,2)</f>
        <v>0</v>
      </c>
      <c r="K169" s="224" t="s">
        <v>273</v>
      </c>
      <c r="L169" s="41"/>
      <c r="M169" s="229" t="s">
        <v>1</v>
      </c>
      <c r="N169" s="230" t="s">
        <v>38</v>
      </c>
      <c r="O169" s="88"/>
      <c r="P169" s="231">
        <f>O169*H169</f>
        <v>0</v>
      </c>
      <c r="Q169" s="231">
        <v>0</v>
      </c>
      <c r="R169" s="231">
        <f>Q169*H169</f>
        <v>0</v>
      </c>
      <c r="S169" s="231">
        <v>0</v>
      </c>
      <c r="T169" s="232">
        <f>S169*H169</f>
        <v>0</v>
      </c>
      <c r="U169" s="35"/>
      <c r="V169" s="35"/>
      <c r="W169" s="35"/>
      <c r="X169" s="35"/>
      <c r="Y169" s="35"/>
      <c r="Z169" s="35"/>
      <c r="AA169" s="35"/>
      <c r="AB169" s="35"/>
      <c r="AC169" s="35"/>
      <c r="AD169" s="35"/>
      <c r="AE169" s="35"/>
      <c r="AR169" s="233" t="s">
        <v>274</v>
      </c>
      <c r="AT169" s="233" t="s">
        <v>269</v>
      </c>
      <c r="AU169" s="233" t="s">
        <v>73</v>
      </c>
      <c r="AY169" s="14" t="s">
        <v>266</v>
      </c>
      <c r="BE169" s="234">
        <f>IF(N169="základní",J169,0)</f>
        <v>0</v>
      </c>
      <c r="BF169" s="234">
        <f>IF(N169="snížená",J169,0)</f>
        <v>0</v>
      </c>
      <c r="BG169" s="234">
        <f>IF(N169="zákl. přenesená",J169,0)</f>
        <v>0</v>
      </c>
      <c r="BH169" s="234">
        <f>IF(N169="sníž. přenesená",J169,0)</f>
        <v>0</v>
      </c>
      <c r="BI169" s="234">
        <f>IF(N169="nulová",J169,0)</f>
        <v>0</v>
      </c>
      <c r="BJ169" s="14" t="s">
        <v>81</v>
      </c>
      <c r="BK169" s="234">
        <f>ROUND(I169*H169,2)</f>
        <v>0</v>
      </c>
      <c r="BL169" s="14" t="s">
        <v>274</v>
      </c>
      <c r="BM169" s="233" t="s">
        <v>368</v>
      </c>
    </row>
    <row r="170" s="2" customFormat="1">
      <c r="A170" s="35"/>
      <c r="B170" s="36"/>
      <c r="C170" s="37"/>
      <c r="D170" s="235" t="s">
        <v>275</v>
      </c>
      <c r="E170" s="37"/>
      <c r="F170" s="236" t="s">
        <v>1051</v>
      </c>
      <c r="G170" s="37"/>
      <c r="H170" s="37"/>
      <c r="I170" s="237"/>
      <c r="J170" s="37"/>
      <c r="K170" s="37"/>
      <c r="L170" s="41"/>
      <c r="M170" s="238"/>
      <c r="N170" s="239"/>
      <c r="O170" s="88"/>
      <c r="P170" s="88"/>
      <c r="Q170" s="88"/>
      <c r="R170" s="88"/>
      <c r="S170" s="88"/>
      <c r="T170" s="89"/>
      <c r="U170" s="35"/>
      <c r="V170" s="35"/>
      <c r="W170" s="35"/>
      <c r="X170" s="35"/>
      <c r="Y170" s="35"/>
      <c r="Z170" s="35"/>
      <c r="AA170" s="35"/>
      <c r="AB170" s="35"/>
      <c r="AC170" s="35"/>
      <c r="AD170" s="35"/>
      <c r="AE170" s="35"/>
      <c r="AT170" s="14" t="s">
        <v>275</v>
      </c>
      <c r="AU170" s="14" t="s">
        <v>73</v>
      </c>
    </row>
    <row r="171" s="2" customFormat="1" ht="142.2" customHeight="1">
      <c r="A171" s="35"/>
      <c r="B171" s="36"/>
      <c r="C171" s="222" t="s">
        <v>370</v>
      </c>
      <c r="D171" s="222" t="s">
        <v>269</v>
      </c>
      <c r="E171" s="223" t="s">
        <v>398</v>
      </c>
      <c r="F171" s="224" t="s">
        <v>399</v>
      </c>
      <c r="G171" s="225" t="s">
        <v>279</v>
      </c>
      <c r="H171" s="226">
        <v>189.214</v>
      </c>
      <c r="I171" s="227"/>
      <c r="J171" s="228">
        <f>ROUND(I171*H171,2)</f>
        <v>0</v>
      </c>
      <c r="K171" s="224" t="s">
        <v>273</v>
      </c>
      <c r="L171" s="41"/>
      <c r="M171" s="229" t="s">
        <v>1</v>
      </c>
      <c r="N171" s="230" t="s">
        <v>38</v>
      </c>
      <c r="O171" s="88"/>
      <c r="P171" s="231">
        <f>O171*H171</f>
        <v>0</v>
      </c>
      <c r="Q171" s="231">
        <v>0</v>
      </c>
      <c r="R171" s="231">
        <f>Q171*H171</f>
        <v>0</v>
      </c>
      <c r="S171" s="231">
        <v>0</v>
      </c>
      <c r="T171" s="232">
        <f>S171*H171</f>
        <v>0</v>
      </c>
      <c r="U171" s="35"/>
      <c r="V171" s="35"/>
      <c r="W171" s="35"/>
      <c r="X171" s="35"/>
      <c r="Y171" s="35"/>
      <c r="Z171" s="35"/>
      <c r="AA171" s="35"/>
      <c r="AB171" s="35"/>
      <c r="AC171" s="35"/>
      <c r="AD171" s="35"/>
      <c r="AE171" s="35"/>
      <c r="AR171" s="233" t="s">
        <v>274</v>
      </c>
      <c r="AT171" s="233" t="s">
        <v>269</v>
      </c>
      <c r="AU171" s="233" t="s">
        <v>73</v>
      </c>
      <c r="AY171" s="14" t="s">
        <v>266</v>
      </c>
      <c r="BE171" s="234">
        <f>IF(N171="základní",J171,0)</f>
        <v>0</v>
      </c>
      <c r="BF171" s="234">
        <f>IF(N171="snížená",J171,0)</f>
        <v>0</v>
      </c>
      <c r="BG171" s="234">
        <f>IF(N171="zákl. přenesená",J171,0)</f>
        <v>0</v>
      </c>
      <c r="BH171" s="234">
        <f>IF(N171="sníž. přenesená",J171,0)</f>
        <v>0</v>
      </c>
      <c r="BI171" s="234">
        <f>IF(N171="nulová",J171,0)</f>
        <v>0</v>
      </c>
      <c r="BJ171" s="14" t="s">
        <v>81</v>
      </c>
      <c r="BK171" s="234">
        <f>ROUND(I171*H171,2)</f>
        <v>0</v>
      </c>
      <c r="BL171" s="14" t="s">
        <v>274</v>
      </c>
      <c r="BM171" s="233" t="s">
        <v>373</v>
      </c>
    </row>
    <row r="172" s="2" customFormat="1">
      <c r="A172" s="35"/>
      <c r="B172" s="36"/>
      <c r="C172" s="37"/>
      <c r="D172" s="235" t="s">
        <v>275</v>
      </c>
      <c r="E172" s="37"/>
      <c r="F172" s="236" t="s">
        <v>1283</v>
      </c>
      <c r="G172" s="37"/>
      <c r="H172" s="37"/>
      <c r="I172" s="237"/>
      <c r="J172" s="37"/>
      <c r="K172" s="37"/>
      <c r="L172" s="41"/>
      <c r="M172" s="238"/>
      <c r="N172" s="239"/>
      <c r="O172" s="88"/>
      <c r="P172" s="88"/>
      <c r="Q172" s="88"/>
      <c r="R172" s="88"/>
      <c r="S172" s="88"/>
      <c r="T172" s="89"/>
      <c r="U172" s="35"/>
      <c r="V172" s="35"/>
      <c r="W172" s="35"/>
      <c r="X172" s="35"/>
      <c r="Y172" s="35"/>
      <c r="Z172" s="35"/>
      <c r="AA172" s="35"/>
      <c r="AB172" s="35"/>
      <c r="AC172" s="35"/>
      <c r="AD172" s="35"/>
      <c r="AE172" s="35"/>
      <c r="AT172" s="14" t="s">
        <v>275</v>
      </c>
      <c r="AU172" s="14" t="s">
        <v>73</v>
      </c>
    </row>
    <row r="173" s="2" customFormat="1" ht="114.9" customHeight="1">
      <c r="A173" s="35"/>
      <c r="B173" s="36"/>
      <c r="C173" s="222" t="s">
        <v>375</v>
      </c>
      <c r="D173" s="222" t="s">
        <v>269</v>
      </c>
      <c r="E173" s="223" t="s">
        <v>403</v>
      </c>
      <c r="F173" s="224" t="s">
        <v>404</v>
      </c>
      <c r="G173" s="225" t="s">
        <v>279</v>
      </c>
      <c r="H173" s="226">
        <v>15</v>
      </c>
      <c r="I173" s="227"/>
      <c r="J173" s="228">
        <f>ROUND(I173*H173,2)</f>
        <v>0</v>
      </c>
      <c r="K173" s="224" t="s">
        <v>273</v>
      </c>
      <c r="L173" s="41"/>
      <c r="M173" s="229" t="s">
        <v>1</v>
      </c>
      <c r="N173" s="230" t="s">
        <v>38</v>
      </c>
      <c r="O173" s="88"/>
      <c r="P173" s="231">
        <f>O173*H173</f>
        <v>0</v>
      </c>
      <c r="Q173" s="231">
        <v>0</v>
      </c>
      <c r="R173" s="231">
        <f>Q173*H173</f>
        <v>0</v>
      </c>
      <c r="S173" s="231">
        <v>0</v>
      </c>
      <c r="T173" s="232">
        <f>S173*H173</f>
        <v>0</v>
      </c>
      <c r="U173" s="35"/>
      <c r="V173" s="35"/>
      <c r="W173" s="35"/>
      <c r="X173" s="35"/>
      <c r="Y173" s="35"/>
      <c r="Z173" s="35"/>
      <c r="AA173" s="35"/>
      <c r="AB173" s="35"/>
      <c r="AC173" s="35"/>
      <c r="AD173" s="35"/>
      <c r="AE173" s="35"/>
      <c r="AR173" s="233" t="s">
        <v>274</v>
      </c>
      <c r="AT173" s="233" t="s">
        <v>269</v>
      </c>
      <c r="AU173" s="233" t="s">
        <v>73</v>
      </c>
      <c r="AY173" s="14" t="s">
        <v>266</v>
      </c>
      <c r="BE173" s="234">
        <f>IF(N173="základní",J173,0)</f>
        <v>0</v>
      </c>
      <c r="BF173" s="234">
        <f>IF(N173="snížená",J173,0)</f>
        <v>0</v>
      </c>
      <c r="BG173" s="234">
        <f>IF(N173="zákl. přenesená",J173,0)</f>
        <v>0</v>
      </c>
      <c r="BH173" s="234">
        <f>IF(N173="sníž. přenesená",J173,0)</f>
        <v>0</v>
      </c>
      <c r="BI173" s="234">
        <f>IF(N173="nulová",J173,0)</f>
        <v>0</v>
      </c>
      <c r="BJ173" s="14" t="s">
        <v>81</v>
      </c>
      <c r="BK173" s="234">
        <f>ROUND(I173*H173,2)</f>
        <v>0</v>
      </c>
      <c r="BL173" s="14" t="s">
        <v>274</v>
      </c>
      <c r="BM173" s="233" t="s">
        <v>378</v>
      </c>
    </row>
    <row r="174" s="2" customFormat="1">
      <c r="A174" s="35"/>
      <c r="B174" s="36"/>
      <c r="C174" s="37"/>
      <c r="D174" s="235" t="s">
        <v>275</v>
      </c>
      <c r="E174" s="37"/>
      <c r="F174" s="236" t="s">
        <v>1284</v>
      </c>
      <c r="G174" s="37"/>
      <c r="H174" s="37"/>
      <c r="I174" s="237"/>
      <c r="J174" s="37"/>
      <c r="K174" s="37"/>
      <c r="L174" s="41"/>
      <c r="M174" s="238"/>
      <c r="N174" s="239"/>
      <c r="O174" s="88"/>
      <c r="P174" s="88"/>
      <c r="Q174" s="88"/>
      <c r="R174" s="88"/>
      <c r="S174" s="88"/>
      <c r="T174" s="89"/>
      <c r="U174" s="35"/>
      <c r="V174" s="35"/>
      <c r="W174" s="35"/>
      <c r="X174" s="35"/>
      <c r="Y174" s="35"/>
      <c r="Z174" s="35"/>
      <c r="AA174" s="35"/>
      <c r="AB174" s="35"/>
      <c r="AC174" s="35"/>
      <c r="AD174" s="35"/>
      <c r="AE174" s="35"/>
      <c r="AT174" s="14" t="s">
        <v>275</v>
      </c>
      <c r="AU174" s="14" t="s">
        <v>73</v>
      </c>
    </row>
    <row r="175" s="2" customFormat="1" ht="100.5" customHeight="1">
      <c r="A175" s="35"/>
      <c r="B175" s="36"/>
      <c r="C175" s="222" t="s">
        <v>324</v>
      </c>
      <c r="D175" s="222" t="s">
        <v>269</v>
      </c>
      <c r="E175" s="223" t="s">
        <v>413</v>
      </c>
      <c r="F175" s="224" t="s">
        <v>414</v>
      </c>
      <c r="G175" s="225" t="s">
        <v>302</v>
      </c>
      <c r="H175" s="226">
        <v>2.3940000000000001</v>
      </c>
      <c r="I175" s="227"/>
      <c r="J175" s="228">
        <f>ROUND(I175*H175,2)</f>
        <v>0</v>
      </c>
      <c r="K175" s="224" t="s">
        <v>273</v>
      </c>
      <c r="L175" s="41"/>
      <c r="M175" s="229" t="s">
        <v>1</v>
      </c>
      <c r="N175" s="230" t="s">
        <v>38</v>
      </c>
      <c r="O175" s="88"/>
      <c r="P175" s="231">
        <f>O175*H175</f>
        <v>0</v>
      </c>
      <c r="Q175" s="231">
        <v>0</v>
      </c>
      <c r="R175" s="231">
        <f>Q175*H175</f>
        <v>0</v>
      </c>
      <c r="S175" s="231">
        <v>0</v>
      </c>
      <c r="T175" s="232">
        <f>S175*H175</f>
        <v>0</v>
      </c>
      <c r="U175" s="35"/>
      <c r="V175" s="35"/>
      <c r="W175" s="35"/>
      <c r="X175" s="35"/>
      <c r="Y175" s="35"/>
      <c r="Z175" s="35"/>
      <c r="AA175" s="35"/>
      <c r="AB175" s="35"/>
      <c r="AC175" s="35"/>
      <c r="AD175" s="35"/>
      <c r="AE175" s="35"/>
      <c r="AR175" s="233" t="s">
        <v>274</v>
      </c>
      <c r="AT175" s="233" t="s">
        <v>269</v>
      </c>
      <c r="AU175" s="233" t="s">
        <v>73</v>
      </c>
      <c r="AY175" s="14" t="s">
        <v>266</v>
      </c>
      <c r="BE175" s="234">
        <f>IF(N175="základní",J175,0)</f>
        <v>0</v>
      </c>
      <c r="BF175" s="234">
        <f>IF(N175="snížená",J175,0)</f>
        <v>0</v>
      </c>
      <c r="BG175" s="234">
        <f>IF(N175="zákl. přenesená",J175,0)</f>
        <v>0</v>
      </c>
      <c r="BH175" s="234">
        <f>IF(N175="sníž. přenesená",J175,0)</f>
        <v>0</v>
      </c>
      <c r="BI175" s="234">
        <f>IF(N175="nulová",J175,0)</f>
        <v>0</v>
      </c>
      <c r="BJ175" s="14" t="s">
        <v>81</v>
      </c>
      <c r="BK175" s="234">
        <f>ROUND(I175*H175,2)</f>
        <v>0</v>
      </c>
      <c r="BL175" s="14" t="s">
        <v>274</v>
      </c>
      <c r="BM175" s="233" t="s">
        <v>382</v>
      </c>
    </row>
    <row r="176" s="2" customFormat="1">
      <c r="A176" s="35"/>
      <c r="B176" s="36"/>
      <c r="C176" s="37"/>
      <c r="D176" s="235" t="s">
        <v>275</v>
      </c>
      <c r="E176" s="37"/>
      <c r="F176" s="236" t="s">
        <v>1285</v>
      </c>
      <c r="G176" s="37"/>
      <c r="H176" s="37"/>
      <c r="I176" s="237"/>
      <c r="J176" s="37"/>
      <c r="K176" s="37"/>
      <c r="L176" s="41"/>
      <c r="M176" s="238"/>
      <c r="N176" s="239"/>
      <c r="O176" s="88"/>
      <c r="P176" s="88"/>
      <c r="Q176" s="88"/>
      <c r="R176" s="88"/>
      <c r="S176" s="88"/>
      <c r="T176" s="89"/>
      <c r="U176" s="35"/>
      <c r="V176" s="35"/>
      <c r="W176" s="35"/>
      <c r="X176" s="35"/>
      <c r="Y176" s="35"/>
      <c r="Z176" s="35"/>
      <c r="AA176" s="35"/>
      <c r="AB176" s="35"/>
      <c r="AC176" s="35"/>
      <c r="AD176" s="35"/>
      <c r="AE176" s="35"/>
      <c r="AT176" s="14" t="s">
        <v>275</v>
      </c>
      <c r="AU176" s="14" t="s">
        <v>73</v>
      </c>
    </row>
    <row r="177" s="2" customFormat="1" ht="66.75" customHeight="1">
      <c r="A177" s="35"/>
      <c r="B177" s="36"/>
      <c r="C177" s="222" t="s">
        <v>384</v>
      </c>
      <c r="D177" s="222" t="s">
        <v>269</v>
      </c>
      <c r="E177" s="223" t="s">
        <v>417</v>
      </c>
      <c r="F177" s="224" t="s">
        <v>418</v>
      </c>
      <c r="G177" s="225" t="s">
        <v>279</v>
      </c>
      <c r="H177" s="226">
        <v>53.280000000000001</v>
      </c>
      <c r="I177" s="227"/>
      <c r="J177" s="228">
        <f>ROUND(I177*H177,2)</f>
        <v>0</v>
      </c>
      <c r="K177" s="224" t="s">
        <v>273</v>
      </c>
      <c r="L177" s="41"/>
      <c r="M177" s="229" t="s">
        <v>1</v>
      </c>
      <c r="N177" s="230" t="s">
        <v>38</v>
      </c>
      <c r="O177" s="88"/>
      <c r="P177" s="231">
        <f>O177*H177</f>
        <v>0</v>
      </c>
      <c r="Q177" s="231">
        <v>0</v>
      </c>
      <c r="R177" s="231">
        <f>Q177*H177</f>
        <v>0</v>
      </c>
      <c r="S177" s="231">
        <v>0</v>
      </c>
      <c r="T177" s="232">
        <f>S177*H177</f>
        <v>0</v>
      </c>
      <c r="U177" s="35"/>
      <c r="V177" s="35"/>
      <c r="W177" s="35"/>
      <c r="X177" s="35"/>
      <c r="Y177" s="35"/>
      <c r="Z177" s="35"/>
      <c r="AA177" s="35"/>
      <c r="AB177" s="35"/>
      <c r="AC177" s="35"/>
      <c r="AD177" s="35"/>
      <c r="AE177" s="35"/>
      <c r="AR177" s="233" t="s">
        <v>274</v>
      </c>
      <c r="AT177" s="233" t="s">
        <v>269</v>
      </c>
      <c r="AU177" s="233" t="s">
        <v>73</v>
      </c>
      <c r="AY177" s="14" t="s">
        <v>266</v>
      </c>
      <c r="BE177" s="234">
        <f>IF(N177="základní",J177,0)</f>
        <v>0</v>
      </c>
      <c r="BF177" s="234">
        <f>IF(N177="snížená",J177,0)</f>
        <v>0</v>
      </c>
      <c r="BG177" s="234">
        <f>IF(N177="zákl. přenesená",J177,0)</f>
        <v>0</v>
      </c>
      <c r="BH177" s="234">
        <f>IF(N177="sníž. přenesená",J177,0)</f>
        <v>0</v>
      </c>
      <c r="BI177" s="234">
        <f>IF(N177="nulová",J177,0)</f>
        <v>0</v>
      </c>
      <c r="BJ177" s="14" t="s">
        <v>81</v>
      </c>
      <c r="BK177" s="234">
        <f>ROUND(I177*H177,2)</f>
        <v>0</v>
      </c>
      <c r="BL177" s="14" t="s">
        <v>274</v>
      </c>
      <c r="BM177" s="233" t="s">
        <v>385</v>
      </c>
    </row>
    <row r="178" s="2" customFormat="1">
      <c r="A178" s="35"/>
      <c r="B178" s="36"/>
      <c r="C178" s="37"/>
      <c r="D178" s="235" t="s">
        <v>275</v>
      </c>
      <c r="E178" s="37"/>
      <c r="F178" s="236" t="s">
        <v>1054</v>
      </c>
      <c r="G178" s="37"/>
      <c r="H178" s="37"/>
      <c r="I178" s="237"/>
      <c r="J178" s="37"/>
      <c r="K178" s="37"/>
      <c r="L178" s="41"/>
      <c r="M178" s="238"/>
      <c r="N178" s="239"/>
      <c r="O178" s="88"/>
      <c r="P178" s="88"/>
      <c r="Q178" s="88"/>
      <c r="R178" s="88"/>
      <c r="S178" s="88"/>
      <c r="T178" s="89"/>
      <c r="U178" s="35"/>
      <c r="V178" s="35"/>
      <c r="W178" s="35"/>
      <c r="X178" s="35"/>
      <c r="Y178" s="35"/>
      <c r="Z178" s="35"/>
      <c r="AA178" s="35"/>
      <c r="AB178" s="35"/>
      <c r="AC178" s="35"/>
      <c r="AD178" s="35"/>
      <c r="AE178" s="35"/>
      <c r="AT178" s="14" t="s">
        <v>275</v>
      </c>
      <c r="AU178" s="14" t="s">
        <v>73</v>
      </c>
    </row>
    <row r="179" s="2" customFormat="1" ht="90" customHeight="1">
      <c r="A179" s="35"/>
      <c r="B179" s="36"/>
      <c r="C179" s="222" t="s">
        <v>327</v>
      </c>
      <c r="D179" s="222" t="s">
        <v>269</v>
      </c>
      <c r="E179" s="223" t="s">
        <v>376</v>
      </c>
      <c r="F179" s="224" t="s">
        <v>377</v>
      </c>
      <c r="G179" s="225" t="s">
        <v>302</v>
      </c>
      <c r="H179" s="226">
        <v>34.411999999999999</v>
      </c>
      <c r="I179" s="227"/>
      <c r="J179" s="228">
        <f>ROUND(I179*H179,2)</f>
        <v>0</v>
      </c>
      <c r="K179" s="224" t="s">
        <v>273</v>
      </c>
      <c r="L179" s="41"/>
      <c r="M179" s="229" t="s">
        <v>1</v>
      </c>
      <c r="N179" s="230" t="s">
        <v>38</v>
      </c>
      <c r="O179" s="88"/>
      <c r="P179" s="231">
        <f>O179*H179</f>
        <v>0</v>
      </c>
      <c r="Q179" s="231">
        <v>0</v>
      </c>
      <c r="R179" s="231">
        <f>Q179*H179</f>
        <v>0</v>
      </c>
      <c r="S179" s="231">
        <v>0</v>
      </c>
      <c r="T179" s="232">
        <f>S179*H179</f>
        <v>0</v>
      </c>
      <c r="U179" s="35"/>
      <c r="V179" s="35"/>
      <c r="W179" s="35"/>
      <c r="X179" s="35"/>
      <c r="Y179" s="35"/>
      <c r="Z179" s="35"/>
      <c r="AA179" s="35"/>
      <c r="AB179" s="35"/>
      <c r="AC179" s="35"/>
      <c r="AD179" s="35"/>
      <c r="AE179" s="35"/>
      <c r="AR179" s="233" t="s">
        <v>274</v>
      </c>
      <c r="AT179" s="233" t="s">
        <v>269</v>
      </c>
      <c r="AU179" s="233" t="s">
        <v>73</v>
      </c>
      <c r="AY179" s="14" t="s">
        <v>266</v>
      </c>
      <c r="BE179" s="234">
        <f>IF(N179="základní",J179,0)</f>
        <v>0</v>
      </c>
      <c r="BF179" s="234">
        <f>IF(N179="snížená",J179,0)</f>
        <v>0</v>
      </c>
      <c r="BG179" s="234">
        <f>IF(N179="zákl. přenesená",J179,0)</f>
        <v>0</v>
      </c>
      <c r="BH179" s="234">
        <f>IF(N179="sníž. přenesená",J179,0)</f>
        <v>0</v>
      </c>
      <c r="BI179" s="234">
        <f>IF(N179="nulová",J179,0)</f>
        <v>0</v>
      </c>
      <c r="BJ179" s="14" t="s">
        <v>81</v>
      </c>
      <c r="BK179" s="234">
        <f>ROUND(I179*H179,2)</f>
        <v>0</v>
      </c>
      <c r="BL179" s="14" t="s">
        <v>274</v>
      </c>
      <c r="BM179" s="233" t="s">
        <v>387</v>
      </c>
    </row>
    <row r="180" s="2" customFormat="1">
      <c r="A180" s="35"/>
      <c r="B180" s="36"/>
      <c r="C180" s="37"/>
      <c r="D180" s="235" t="s">
        <v>275</v>
      </c>
      <c r="E180" s="37"/>
      <c r="F180" s="236" t="s">
        <v>1286</v>
      </c>
      <c r="G180" s="37"/>
      <c r="H180" s="37"/>
      <c r="I180" s="237"/>
      <c r="J180" s="37"/>
      <c r="K180" s="37"/>
      <c r="L180" s="41"/>
      <c r="M180" s="238"/>
      <c r="N180" s="239"/>
      <c r="O180" s="88"/>
      <c r="P180" s="88"/>
      <c r="Q180" s="88"/>
      <c r="R180" s="88"/>
      <c r="S180" s="88"/>
      <c r="T180" s="89"/>
      <c r="U180" s="35"/>
      <c r="V180" s="35"/>
      <c r="W180" s="35"/>
      <c r="X180" s="35"/>
      <c r="Y180" s="35"/>
      <c r="Z180" s="35"/>
      <c r="AA180" s="35"/>
      <c r="AB180" s="35"/>
      <c r="AC180" s="35"/>
      <c r="AD180" s="35"/>
      <c r="AE180" s="35"/>
      <c r="AT180" s="14" t="s">
        <v>275</v>
      </c>
      <c r="AU180" s="14" t="s">
        <v>73</v>
      </c>
    </row>
    <row r="181" s="2" customFormat="1" ht="114.9" customHeight="1">
      <c r="A181" s="35"/>
      <c r="B181" s="36"/>
      <c r="C181" s="222" t="s">
        <v>393</v>
      </c>
      <c r="D181" s="222" t="s">
        <v>269</v>
      </c>
      <c r="E181" s="223" t="s">
        <v>380</v>
      </c>
      <c r="F181" s="224" t="s">
        <v>381</v>
      </c>
      <c r="G181" s="225" t="s">
        <v>302</v>
      </c>
      <c r="H181" s="226">
        <v>34.411999999999999</v>
      </c>
      <c r="I181" s="227"/>
      <c r="J181" s="228">
        <f>ROUND(I181*H181,2)</f>
        <v>0</v>
      </c>
      <c r="K181" s="224" t="s">
        <v>273</v>
      </c>
      <c r="L181" s="41"/>
      <c r="M181" s="229" t="s">
        <v>1</v>
      </c>
      <c r="N181" s="230" t="s">
        <v>38</v>
      </c>
      <c r="O181" s="88"/>
      <c r="P181" s="231">
        <f>O181*H181</f>
        <v>0</v>
      </c>
      <c r="Q181" s="231">
        <v>0</v>
      </c>
      <c r="R181" s="231">
        <f>Q181*H181</f>
        <v>0</v>
      </c>
      <c r="S181" s="231">
        <v>0</v>
      </c>
      <c r="T181" s="232">
        <f>S181*H181</f>
        <v>0</v>
      </c>
      <c r="U181" s="35"/>
      <c r="V181" s="35"/>
      <c r="W181" s="35"/>
      <c r="X181" s="35"/>
      <c r="Y181" s="35"/>
      <c r="Z181" s="35"/>
      <c r="AA181" s="35"/>
      <c r="AB181" s="35"/>
      <c r="AC181" s="35"/>
      <c r="AD181" s="35"/>
      <c r="AE181" s="35"/>
      <c r="AR181" s="233" t="s">
        <v>274</v>
      </c>
      <c r="AT181" s="233" t="s">
        <v>269</v>
      </c>
      <c r="AU181" s="233" t="s">
        <v>73</v>
      </c>
      <c r="AY181" s="14" t="s">
        <v>266</v>
      </c>
      <c r="BE181" s="234">
        <f>IF(N181="základní",J181,0)</f>
        <v>0</v>
      </c>
      <c r="BF181" s="234">
        <f>IF(N181="snížená",J181,0)</f>
        <v>0</v>
      </c>
      <c r="BG181" s="234">
        <f>IF(N181="zákl. přenesená",J181,0)</f>
        <v>0</v>
      </c>
      <c r="BH181" s="234">
        <f>IF(N181="sníž. přenesená",J181,0)</f>
        <v>0</v>
      </c>
      <c r="BI181" s="234">
        <f>IF(N181="nulová",J181,0)</f>
        <v>0</v>
      </c>
      <c r="BJ181" s="14" t="s">
        <v>81</v>
      </c>
      <c r="BK181" s="234">
        <f>ROUND(I181*H181,2)</f>
        <v>0</v>
      </c>
      <c r="BL181" s="14" t="s">
        <v>274</v>
      </c>
      <c r="BM181" s="233" t="s">
        <v>391</v>
      </c>
    </row>
    <row r="182" s="2" customFormat="1">
      <c r="A182" s="35"/>
      <c r="B182" s="36"/>
      <c r="C182" s="37"/>
      <c r="D182" s="235" t="s">
        <v>275</v>
      </c>
      <c r="E182" s="37"/>
      <c r="F182" s="236" t="s">
        <v>1286</v>
      </c>
      <c r="G182" s="37"/>
      <c r="H182" s="37"/>
      <c r="I182" s="237"/>
      <c r="J182" s="37"/>
      <c r="K182" s="37"/>
      <c r="L182" s="41"/>
      <c r="M182" s="238"/>
      <c r="N182" s="239"/>
      <c r="O182" s="88"/>
      <c r="P182" s="88"/>
      <c r="Q182" s="88"/>
      <c r="R182" s="88"/>
      <c r="S182" s="88"/>
      <c r="T182" s="89"/>
      <c r="U182" s="35"/>
      <c r="V182" s="35"/>
      <c r="W182" s="35"/>
      <c r="X182" s="35"/>
      <c r="Y182" s="35"/>
      <c r="Z182" s="35"/>
      <c r="AA182" s="35"/>
      <c r="AB182" s="35"/>
      <c r="AC182" s="35"/>
      <c r="AD182" s="35"/>
      <c r="AE182" s="35"/>
      <c r="AT182" s="14" t="s">
        <v>275</v>
      </c>
      <c r="AU182" s="14" t="s">
        <v>73</v>
      </c>
    </row>
    <row r="183" s="2" customFormat="1" ht="90" customHeight="1">
      <c r="A183" s="35"/>
      <c r="B183" s="36"/>
      <c r="C183" s="222" t="s">
        <v>332</v>
      </c>
      <c r="D183" s="222" t="s">
        <v>269</v>
      </c>
      <c r="E183" s="223" t="s">
        <v>376</v>
      </c>
      <c r="F183" s="224" t="s">
        <v>377</v>
      </c>
      <c r="G183" s="225" t="s">
        <v>302</v>
      </c>
      <c r="H183" s="226">
        <v>34.411999999999999</v>
      </c>
      <c r="I183" s="227"/>
      <c r="J183" s="228">
        <f>ROUND(I183*H183,2)</f>
        <v>0</v>
      </c>
      <c r="K183" s="224" t="s">
        <v>273</v>
      </c>
      <c r="L183" s="41"/>
      <c r="M183" s="229" t="s">
        <v>1</v>
      </c>
      <c r="N183" s="230" t="s">
        <v>38</v>
      </c>
      <c r="O183" s="88"/>
      <c r="P183" s="231">
        <f>O183*H183</f>
        <v>0</v>
      </c>
      <c r="Q183" s="231">
        <v>0</v>
      </c>
      <c r="R183" s="231">
        <f>Q183*H183</f>
        <v>0</v>
      </c>
      <c r="S183" s="231">
        <v>0</v>
      </c>
      <c r="T183" s="232">
        <f>S183*H183</f>
        <v>0</v>
      </c>
      <c r="U183" s="35"/>
      <c r="V183" s="35"/>
      <c r="W183" s="35"/>
      <c r="X183" s="35"/>
      <c r="Y183" s="35"/>
      <c r="Z183" s="35"/>
      <c r="AA183" s="35"/>
      <c r="AB183" s="35"/>
      <c r="AC183" s="35"/>
      <c r="AD183" s="35"/>
      <c r="AE183" s="35"/>
      <c r="AR183" s="233" t="s">
        <v>274</v>
      </c>
      <c r="AT183" s="233" t="s">
        <v>269</v>
      </c>
      <c r="AU183" s="233" t="s">
        <v>73</v>
      </c>
      <c r="AY183" s="14" t="s">
        <v>266</v>
      </c>
      <c r="BE183" s="234">
        <f>IF(N183="základní",J183,0)</f>
        <v>0</v>
      </c>
      <c r="BF183" s="234">
        <f>IF(N183="snížená",J183,0)</f>
        <v>0</v>
      </c>
      <c r="BG183" s="234">
        <f>IF(N183="zákl. přenesená",J183,0)</f>
        <v>0</v>
      </c>
      <c r="BH183" s="234">
        <f>IF(N183="sníž. přenesená",J183,0)</f>
        <v>0</v>
      </c>
      <c r="BI183" s="234">
        <f>IF(N183="nulová",J183,0)</f>
        <v>0</v>
      </c>
      <c r="BJ183" s="14" t="s">
        <v>81</v>
      </c>
      <c r="BK183" s="234">
        <f>ROUND(I183*H183,2)</f>
        <v>0</v>
      </c>
      <c r="BL183" s="14" t="s">
        <v>274</v>
      </c>
      <c r="BM183" s="233" t="s">
        <v>396</v>
      </c>
    </row>
    <row r="184" s="2" customFormat="1">
      <c r="A184" s="35"/>
      <c r="B184" s="36"/>
      <c r="C184" s="37"/>
      <c r="D184" s="235" t="s">
        <v>275</v>
      </c>
      <c r="E184" s="37"/>
      <c r="F184" s="236" t="s">
        <v>1287</v>
      </c>
      <c r="G184" s="37"/>
      <c r="H184" s="37"/>
      <c r="I184" s="237"/>
      <c r="J184" s="37"/>
      <c r="K184" s="37"/>
      <c r="L184" s="41"/>
      <c r="M184" s="238"/>
      <c r="N184" s="239"/>
      <c r="O184" s="88"/>
      <c r="P184" s="88"/>
      <c r="Q184" s="88"/>
      <c r="R184" s="88"/>
      <c r="S184" s="88"/>
      <c r="T184" s="89"/>
      <c r="U184" s="35"/>
      <c r="V184" s="35"/>
      <c r="W184" s="35"/>
      <c r="X184" s="35"/>
      <c r="Y184" s="35"/>
      <c r="Z184" s="35"/>
      <c r="AA184" s="35"/>
      <c r="AB184" s="35"/>
      <c r="AC184" s="35"/>
      <c r="AD184" s="35"/>
      <c r="AE184" s="35"/>
      <c r="AT184" s="14" t="s">
        <v>275</v>
      </c>
      <c r="AU184" s="14" t="s">
        <v>73</v>
      </c>
    </row>
    <row r="185" s="2" customFormat="1" ht="114.9" customHeight="1">
      <c r="A185" s="35"/>
      <c r="B185" s="36"/>
      <c r="C185" s="222" t="s">
        <v>402</v>
      </c>
      <c r="D185" s="222" t="s">
        <v>269</v>
      </c>
      <c r="E185" s="223" t="s">
        <v>380</v>
      </c>
      <c r="F185" s="224" t="s">
        <v>381</v>
      </c>
      <c r="G185" s="225" t="s">
        <v>302</v>
      </c>
      <c r="H185" s="226">
        <v>34.411999999999999</v>
      </c>
      <c r="I185" s="227"/>
      <c r="J185" s="228">
        <f>ROUND(I185*H185,2)</f>
        <v>0</v>
      </c>
      <c r="K185" s="224" t="s">
        <v>273</v>
      </c>
      <c r="L185" s="41"/>
      <c r="M185" s="229" t="s">
        <v>1</v>
      </c>
      <c r="N185" s="230" t="s">
        <v>38</v>
      </c>
      <c r="O185" s="88"/>
      <c r="P185" s="231">
        <f>O185*H185</f>
        <v>0</v>
      </c>
      <c r="Q185" s="231">
        <v>0</v>
      </c>
      <c r="R185" s="231">
        <f>Q185*H185</f>
        <v>0</v>
      </c>
      <c r="S185" s="231">
        <v>0</v>
      </c>
      <c r="T185" s="232">
        <f>S185*H185</f>
        <v>0</v>
      </c>
      <c r="U185" s="35"/>
      <c r="V185" s="35"/>
      <c r="W185" s="35"/>
      <c r="X185" s="35"/>
      <c r="Y185" s="35"/>
      <c r="Z185" s="35"/>
      <c r="AA185" s="35"/>
      <c r="AB185" s="35"/>
      <c r="AC185" s="35"/>
      <c r="AD185" s="35"/>
      <c r="AE185" s="35"/>
      <c r="AR185" s="233" t="s">
        <v>274</v>
      </c>
      <c r="AT185" s="233" t="s">
        <v>269</v>
      </c>
      <c r="AU185" s="233" t="s">
        <v>73</v>
      </c>
      <c r="AY185" s="14" t="s">
        <v>266</v>
      </c>
      <c r="BE185" s="234">
        <f>IF(N185="základní",J185,0)</f>
        <v>0</v>
      </c>
      <c r="BF185" s="234">
        <f>IF(N185="snížená",J185,0)</f>
        <v>0</v>
      </c>
      <c r="BG185" s="234">
        <f>IF(N185="zákl. přenesená",J185,0)</f>
        <v>0</v>
      </c>
      <c r="BH185" s="234">
        <f>IF(N185="sníž. přenesená",J185,0)</f>
        <v>0</v>
      </c>
      <c r="BI185" s="234">
        <f>IF(N185="nulová",J185,0)</f>
        <v>0</v>
      </c>
      <c r="BJ185" s="14" t="s">
        <v>81</v>
      </c>
      <c r="BK185" s="234">
        <f>ROUND(I185*H185,2)</f>
        <v>0</v>
      </c>
      <c r="BL185" s="14" t="s">
        <v>274</v>
      </c>
      <c r="BM185" s="233" t="s">
        <v>400</v>
      </c>
    </row>
    <row r="186" s="2" customFormat="1">
      <c r="A186" s="35"/>
      <c r="B186" s="36"/>
      <c r="C186" s="37"/>
      <c r="D186" s="235" t="s">
        <v>275</v>
      </c>
      <c r="E186" s="37"/>
      <c r="F186" s="236" t="s">
        <v>1288</v>
      </c>
      <c r="G186" s="37"/>
      <c r="H186" s="37"/>
      <c r="I186" s="237"/>
      <c r="J186" s="37"/>
      <c r="K186" s="37"/>
      <c r="L186" s="41"/>
      <c r="M186" s="238"/>
      <c r="N186" s="239"/>
      <c r="O186" s="88"/>
      <c r="P186" s="88"/>
      <c r="Q186" s="88"/>
      <c r="R186" s="88"/>
      <c r="S186" s="88"/>
      <c r="T186" s="89"/>
      <c r="U186" s="35"/>
      <c r="V186" s="35"/>
      <c r="W186" s="35"/>
      <c r="X186" s="35"/>
      <c r="Y186" s="35"/>
      <c r="Z186" s="35"/>
      <c r="AA186" s="35"/>
      <c r="AB186" s="35"/>
      <c r="AC186" s="35"/>
      <c r="AD186" s="35"/>
      <c r="AE186" s="35"/>
      <c r="AT186" s="14" t="s">
        <v>275</v>
      </c>
      <c r="AU186" s="14" t="s">
        <v>73</v>
      </c>
    </row>
    <row r="187" s="2" customFormat="1" ht="123" customHeight="1">
      <c r="A187" s="35"/>
      <c r="B187" s="36"/>
      <c r="C187" s="222" t="s">
        <v>407</v>
      </c>
      <c r="D187" s="222" t="s">
        <v>269</v>
      </c>
      <c r="E187" s="223" t="s">
        <v>1011</v>
      </c>
      <c r="F187" s="224" t="s">
        <v>1012</v>
      </c>
      <c r="G187" s="225" t="s">
        <v>302</v>
      </c>
      <c r="H187" s="226">
        <v>34.411999999999999</v>
      </c>
      <c r="I187" s="227"/>
      <c r="J187" s="228">
        <f>ROUND(I187*H187,2)</f>
        <v>0</v>
      </c>
      <c r="K187" s="224" t="s">
        <v>273</v>
      </c>
      <c r="L187" s="41"/>
      <c r="M187" s="229" t="s">
        <v>1</v>
      </c>
      <c r="N187" s="230" t="s">
        <v>38</v>
      </c>
      <c r="O187" s="88"/>
      <c r="P187" s="231">
        <f>O187*H187</f>
        <v>0</v>
      </c>
      <c r="Q187" s="231">
        <v>0</v>
      </c>
      <c r="R187" s="231">
        <f>Q187*H187</f>
        <v>0</v>
      </c>
      <c r="S187" s="231">
        <v>0</v>
      </c>
      <c r="T187" s="232">
        <f>S187*H187</f>
        <v>0</v>
      </c>
      <c r="U187" s="35"/>
      <c r="V187" s="35"/>
      <c r="W187" s="35"/>
      <c r="X187" s="35"/>
      <c r="Y187" s="35"/>
      <c r="Z187" s="35"/>
      <c r="AA187" s="35"/>
      <c r="AB187" s="35"/>
      <c r="AC187" s="35"/>
      <c r="AD187" s="35"/>
      <c r="AE187" s="35"/>
      <c r="AR187" s="233" t="s">
        <v>274</v>
      </c>
      <c r="AT187" s="233" t="s">
        <v>269</v>
      </c>
      <c r="AU187" s="233" t="s">
        <v>73</v>
      </c>
      <c r="AY187" s="14" t="s">
        <v>266</v>
      </c>
      <c r="BE187" s="234">
        <f>IF(N187="základní",J187,0)</f>
        <v>0</v>
      </c>
      <c r="BF187" s="234">
        <f>IF(N187="snížená",J187,0)</f>
        <v>0</v>
      </c>
      <c r="BG187" s="234">
        <f>IF(N187="zákl. přenesená",J187,0)</f>
        <v>0</v>
      </c>
      <c r="BH187" s="234">
        <f>IF(N187="sníž. přenesená",J187,0)</f>
        <v>0</v>
      </c>
      <c r="BI187" s="234">
        <f>IF(N187="nulová",J187,0)</f>
        <v>0</v>
      </c>
      <c r="BJ187" s="14" t="s">
        <v>81</v>
      </c>
      <c r="BK187" s="234">
        <f>ROUND(I187*H187,2)</f>
        <v>0</v>
      </c>
      <c r="BL187" s="14" t="s">
        <v>274</v>
      </c>
      <c r="BM187" s="233" t="s">
        <v>405</v>
      </c>
    </row>
    <row r="188" s="2" customFormat="1">
      <c r="A188" s="35"/>
      <c r="B188" s="36"/>
      <c r="C188" s="37"/>
      <c r="D188" s="235" t="s">
        <v>275</v>
      </c>
      <c r="E188" s="37"/>
      <c r="F188" s="236" t="s">
        <v>1289</v>
      </c>
      <c r="G188" s="37"/>
      <c r="H188" s="37"/>
      <c r="I188" s="237"/>
      <c r="J188" s="37"/>
      <c r="K188" s="37"/>
      <c r="L188" s="41"/>
      <c r="M188" s="238"/>
      <c r="N188" s="239"/>
      <c r="O188" s="88"/>
      <c r="P188" s="88"/>
      <c r="Q188" s="88"/>
      <c r="R188" s="88"/>
      <c r="S188" s="88"/>
      <c r="T188" s="89"/>
      <c r="U188" s="35"/>
      <c r="V188" s="35"/>
      <c r="W188" s="35"/>
      <c r="X188" s="35"/>
      <c r="Y188" s="35"/>
      <c r="Z188" s="35"/>
      <c r="AA188" s="35"/>
      <c r="AB188" s="35"/>
      <c r="AC188" s="35"/>
      <c r="AD188" s="35"/>
      <c r="AE188" s="35"/>
      <c r="AT188" s="14" t="s">
        <v>275</v>
      </c>
      <c r="AU188" s="14" t="s">
        <v>73</v>
      </c>
    </row>
    <row r="189" s="2" customFormat="1" ht="37.8" customHeight="1">
      <c r="A189" s="35"/>
      <c r="B189" s="36"/>
      <c r="C189" s="222" t="s">
        <v>412</v>
      </c>
      <c r="D189" s="222" t="s">
        <v>269</v>
      </c>
      <c r="E189" s="223" t="s">
        <v>436</v>
      </c>
      <c r="F189" s="224" t="s">
        <v>1057</v>
      </c>
      <c r="G189" s="225" t="s">
        <v>279</v>
      </c>
      <c r="H189" s="226">
        <v>1432</v>
      </c>
      <c r="I189" s="227"/>
      <c r="J189" s="228">
        <f>ROUND(I189*H189,2)</f>
        <v>0</v>
      </c>
      <c r="K189" s="224" t="s">
        <v>1</v>
      </c>
      <c r="L189" s="41"/>
      <c r="M189" s="229" t="s">
        <v>1</v>
      </c>
      <c r="N189" s="230" t="s">
        <v>38</v>
      </c>
      <c r="O189" s="88"/>
      <c r="P189" s="231">
        <f>O189*H189</f>
        <v>0</v>
      </c>
      <c r="Q189" s="231">
        <v>0</v>
      </c>
      <c r="R189" s="231">
        <f>Q189*H189</f>
        <v>0</v>
      </c>
      <c r="S189" s="231">
        <v>0</v>
      </c>
      <c r="T189" s="232">
        <f>S189*H189</f>
        <v>0</v>
      </c>
      <c r="U189" s="35"/>
      <c r="V189" s="35"/>
      <c r="W189" s="35"/>
      <c r="X189" s="35"/>
      <c r="Y189" s="35"/>
      <c r="Z189" s="35"/>
      <c r="AA189" s="35"/>
      <c r="AB189" s="35"/>
      <c r="AC189" s="35"/>
      <c r="AD189" s="35"/>
      <c r="AE189" s="35"/>
      <c r="AR189" s="233" t="s">
        <v>274</v>
      </c>
      <c r="AT189" s="233" t="s">
        <v>269</v>
      </c>
      <c r="AU189" s="233" t="s">
        <v>73</v>
      </c>
      <c r="AY189" s="14" t="s">
        <v>266</v>
      </c>
      <c r="BE189" s="234">
        <f>IF(N189="základní",J189,0)</f>
        <v>0</v>
      </c>
      <c r="BF189" s="234">
        <f>IF(N189="snížená",J189,0)</f>
        <v>0</v>
      </c>
      <c r="BG189" s="234">
        <f>IF(N189="zákl. přenesená",J189,0)</f>
        <v>0</v>
      </c>
      <c r="BH189" s="234">
        <f>IF(N189="sníž. přenesená",J189,0)</f>
        <v>0</v>
      </c>
      <c r="BI189" s="234">
        <f>IF(N189="nulová",J189,0)</f>
        <v>0</v>
      </c>
      <c r="BJ189" s="14" t="s">
        <v>81</v>
      </c>
      <c r="BK189" s="234">
        <f>ROUND(I189*H189,2)</f>
        <v>0</v>
      </c>
      <c r="BL189" s="14" t="s">
        <v>274</v>
      </c>
      <c r="BM189" s="233" t="s">
        <v>410</v>
      </c>
    </row>
    <row r="190" s="2" customFormat="1">
      <c r="A190" s="35"/>
      <c r="B190" s="36"/>
      <c r="C190" s="37"/>
      <c r="D190" s="235" t="s">
        <v>275</v>
      </c>
      <c r="E190" s="37"/>
      <c r="F190" s="236" t="s">
        <v>1290</v>
      </c>
      <c r="G190" s="37"/>
      <c r="H190" s="37"/>
      <c r="I190" s="237"/>
      <c r="J190" s="37"/>
      <c r="K190" s="37"/>
      <c r="L190" s="41"/>
      <c r="M190" s="238"/>
      <c r="N190" s="239"/>
      <c r="O190" s="88"/>
      <c r="P190" s="88"/>
      <c r="Q190" s="88"/>
      <c r="R190" s="88"/>
      <c r="S190" s="88"/>
      <c r="T190" s="89"/>
      <c r="U190" s="35"/>
      <c r="V190" s="35"/>
      <c r="W190" s="35"/>
      <c r="X190" s="35"/>
      <c r="Y190" s="35"/>
      <c r="Z190" s="35"/>
      <c r="AA190" s="35"/>
      <c r="AB190" s="35"/>
      <c r="AC190" s="35"/>
      <c r="AD190" s="35"/>
      <c r="AE190" s="35"/>
      <c r="AT190" s="14" t="s">
        <v>275</v>
      </c>
      <c r="AU190" s="14" t="s">
        <v>73</v>
      </c>
    </row>
    <row r="191" s="2" customFormat="1" ht="128.55" customHeight="1">
      <c r="A191" s="35"/>
      <c r="B191" s="36"/>
      <c r="C191" s="222" t="s">
        <v>335</v>
      </c>
      <c r="D191" s="222" t="s">
        <v>269</v>
      </c>
      <c r="E191" s="223" t="s">
        <v>441</v>
      </c>
      <c r="F191" s="224" t="s">
        <v>442</v>
      </c>
      <c r="G191" s="225" t="s">
        <v>279</v>
      </c>
      <c r="H191" s="226">
        <v>512.27999999999997</v>
      </c>
      <c r="I191" s="227"/>
      <c r="J191" s="228">
        <f>ROUND(I191*H191,2)</f>
        <v>0</v>
      </c>
      <c r="K191" s="224" t="s">
        <v>273</v>
      </c>
      <c r="L191" s="41"/>
      <c r="M191" s="229" t="s">
        <v>1</v>
      </c>
      <c r="N191" s="230" t="s">
        <v>38</v>
      </c>
      <c r="O191" s="88"/>
      <c r="P191" s="231">
        <f>O191*H191</f>
        <v>0</v>
      </c>
      <c r="Q191" s="231">
        <v>0</v>
      </c>
      <c r="R191" s="231">
        <f>Q191*H191</f>
        <v>0</v>
      </c>
      <c r="S191" s="231">
        <v>0</v>
      </c>
      <c r="T191" s="232">
        <f>S191*H191</f>
        <v>0</v>
      </c>
      <c r="U191" s="35"/>
      <c r="V191" s="35"/>
      <c r="W191" s="35"/>
      <c r="X191" s="35"/>
      <c r="Y191" s="35"/>
      <c r="Z191" s="35"/>
      <c r="AA191" s="35"/>
      <c r="AB191" s="35"/>
      <c r="AC191" s="35"/>
      <c r="AD191" s="35"/>
      <c r="AE191" s="35"/>
      <c r="AR191" s="233" t="s">
        <v>274</v>
      </c>
      <c r="AT191" s="233" t="s">
        <v>269</v>
      </c>
      <c r="AU191" s="233" t="s">
        <v>73</v>
      </c>
      <c r="AY191" s="14" t="s">
        <v>266</v>
      </c>
      <c r="BE191" s="234">
        <f>IF(N191="základní",J191,0)</f>
        <v>0</v>
      </c>
      <c r="BF191" s="234">
        <f>IF(N191="snížená",J191,0)</f>
        <v>0</v>
      </c>
      <c r="BG191" s="234">
        <f>IF(N191="zákl. přenesená",J191,0)</f>
        <v>0</v>
      </c>
      <c r="BH191" s="234">
        <f>IF(N191="sníž. přenesená",J191,0)</f>
        <v>0</v>
      </c>
      <c r="BI191" s="234">
        <f>IF(N191="nulová",J191,0)</f>
        <v>0</v>
      </c>
      <c r="BJ191" s="14" t="s">
        <v>81</v>
      </c>
      <c r="BK191" s="234">
        <f>ROUND(I191*H191,2)</f>
        <v>0</v>
      </c>
      <c r="BL191" s="14" t="s">
        <v>274</v>
      </c>
      <c r="BM191" s="233" t="s">
        <v>415</v>
      </c>
    </row>
    <row r="192" s="2" customFormat="1">
      <c r="A192" s="35"/>
      <c r="B192" s="36"/>
      <c r="C192" s="37"/>
      <c r="D192" s="235" t="s">
        <v>275</v>
      </c>
      <c r="E192" s="37"/>
      <c r="F192" s="236" t="s">
        <v>1291</v>
      </c>
      <c r="G192" s="37"/>
      <c r="H192" s="37"/>
      <c r="I192" s="237"/>
      <c r="J192" s="37"/>
      <c r="K192" s="37"/>
      <c r="L192" s="41"/>
      <c r="M192" s="238"/>
      <c r="N192" s="239"/>
      <c r="O192" s="88"/>
      <c r="P192" s="88"/>
      <c r="Q192" s="88"/>
      <c r="R192" s="88"/>
      <c r="S192" s="88"/>
      <c r="T192" s="89"/>
      <c r="U192" s="35"/>
      <c r="V192" s="35"/>
      <c r="W192" s="35"/>
      <c r="X192" s="35"/>
      <c r="Y192" s="35"/>
      <c r="Z192" s="35"/>
      <c r="AA192" s="35"/>
      <c r="AB192" s="35"/>
      <c r="AC192" s="35"/>
      <c r="AD192" s="35"/>
      <c r="AE192" s="35"/>
      <c r="AT192" s="14" t="s">
        <v>275</v>
      </c>
      <c r="AU192" s="14" t="s">
        <v>73</v>
      </c>
    </row>
    <row r="193" s="2" customFormat="1" ht="128.55" customHeight="1">
      <c r="A193" s="35"/>
      <c r="B193" s="36"/>
      <c r="C193" s="222" t="s">
        <v>421</v>
      </c>
      <c r="D193" s="222" t="s">
        <v>269</v>
      </c>
      <c r="E193" s="223" t="s">
        <v>445</v>
      </c>
      <c r="F193" s="224" t="s">
        <v>446</v>
      </c>
      <c r="G193" s="225" t="s">
        <v>279</v>
      </c>
      <c r="H193" s="226">
        <v>493.13</v>
      </c>
      <c r="I193" s="227"/>
      <c r="J193" s="228">
        <f>ROUND(I193*H193,2)</f>
        <v>0</v>
      </c>
      <c r="K193" s="224" t="s">
        <v>273</v>
      </c>
      <c r="L193" s="41"/>
      <c r="M193" s="229" t="s">
        <v>1</v>
      </c>
      <c r="N193" s="230" t="s">
        <v>38</v>
      </c>
      <c r="O193" s="88"/>
      <c r="P193" s="231">
        <f>O193*H193</f>
        <v>0</v>
      </c>
      <c r="Q193" s="231">
        <v>0</v>
      </c>
      <c r="R193" s="231">
        <f>Q193*H193</f>
        <v>0</v>
      </c>
      <c r="S193" s="231">
        <v>0</v>
      </c>
      <c r="T193" s="232">
        <f>S193*H193</f>
        <v>0</v>
      </c>
      <c r="U193" s="35"/>
      <c r="V193" s="35"/>
      <c r="W193" s="35"/>
      <c r="X193" s="35"/>
      <c r="Y193" s="35"/>
      <c r="Z193" s="35"/>
      <c r="AA193" s="35"/>
      <c r="AB193" s="35"/>
      <c r="AC193" s="35"/>
      <c r="AD193" s="35"/>
      <c r="AE193" s="35"/>
      <c r="AR193" s="233" t="s">
        <v>274</v>
      </c>
      <c r="AT193" s="233" t="s">
        <v>269</v>
      </c>
      <c r="AU193" s="233" t="s">
        <v>73</v>
      </c>
      <c r="AY193" s="14" t="s">
        <v>266</v>
      </c>
      <c r="BE193" s="234">
        <f>IF(N193="základní",J193,0)</f>
        <v>0</v>
      </c>
      <c r="BF193" s="234">
        <f>IF(N193="snížená",J193,0)</f>
        <v>0</v>
      </c>
      <c r="BG193" s="234">
        <f>IF(N193="zákl. přenesená",J193,0)</f>
        <v>0</v>
      </c>
      <c r="BH193" s="234">
        <f>IF(N193="sníž. přenesená",J193,0)</f>
        <v>0</v>
      </c>
      <c r="BI193" s="234">
        <f>IF(N193="nulová",J193,0)</f>
        <v>0</v>
      </c>
      <c r="BJ193" s="14" t="s">
        <v>81</v>
      </c>
      <c r="BK193" s="234">
        <f>ROUND(I193*H193,2)</f>
        <v>0</v>
      </c>
      <c r="BL193" s="14" t="s">
        <v>274</v>
      </c>
      <c r="BM193" s="233" t="s">
        <v>419</v>
      </c>
    </row>
    <row r="194" s="2" customFormat="1">
      <c r="A194" s="35"/>
      <c r="B194" s="36"/>
      <c r="C194" s="37"/>
      <c r="D194" s="235" t="s">
        <v>275</v>
      </c>
      <c r="E194" s="37"/>
      <c r="F194" s="236" t="s">
        <v>1292</v>
      </c>
      <c r="G194" s="37"/>
      <c r="H194" s="37"/>
      <c r="I194" s="237"/>
      <c r="J194" s="37"/>
      <c r="K194" s="37"/>
      <c r="L194" s="41"/>
      <c r="M194" s="238"/>
      <c r="N194" s="239"/>
      <c r="O194" s="88"/>
      <c r="P194" s="88"/>
      <c r="Q194" s="88"/>
      <c r="R194" s="88"/>
      <c r="S194" s="88"/>
      <c r="T194" s="89"/>
      <c r="U194" s="35"/>
      <c r="V194" s="35"/>
      <c r="W194" s="35"/>
      <c r="X194" s="35"/>
      <c r="Y194" s="35"/>
      <c r="Z194" s="35"/>
      <c r="AA194" s="35"/>
      <c r="AB194" s="35"/>
      <c r="AC194" s="35"/>
      <c r="AD194" s="35"/>
      <c r="AE194" s="35"/>
      <c r="AT194" s="14" t="s">
        <v>275</v>
      </c>
      <c r="AU194" s="14" t="s">
        <v>73</v>
      </c>
    </row>
    <row r="195" s="2" customFormat="1" ht="128.55" customHeight="1">
      <c r="A195" s="35"/>
      <c r="B195" s="36"/>
      <c r="C195" s="222" t="s">
        <v>337</v>
      </c>
      <c r="D195" s="222" t="s">
        <v>269</v>
      </c>
      <c r="E195" s="223" t="s">
        <v>450</v>
      </c>
      <c r="F195" s="224" t="s">
        <v>451</v>
      </c>
      <c r="G195" s="225" t="s">
        <v>279</v>
      </c>
      <c r="H195" s="226">
        <v>1564.53</v>
      </c>
      <c r="I195" s="227"/>
      <c r="J195" s="228">
        <f>ROUND(I195*H195,2)</f>
        <v>0</v>
      </c>
      <c r="K195" s="224" t="s">
        <v>273</v>
      </c>
      <c r="L195" s="41"/>
      <c r="M195" s="229" t="s">
        <v>1</v>
      </c>
      <c r="N195" s="230" t="s">
        <v>38</v>
      </c>
      <c r="O195" s="88"/>
      <c r="P195" s="231">
        <f>O195*H195</f>
        <v>0</v>
      </c>
      <c r="Q195" s="231">
        <v>0</v>
      </c>
      <c r="R195" s="231">
        <f>Q195*H195</f>
        <v>0</v>
      </c>
      <c r="S195" s="231">
        <v>0</v>
      </c>
      <c r="T195" s="232">
        <f>S195*H195</f>
        <v>0</v>
      </c>
      <c r="U195" s="35"/>
      <c r="V195" s="35"/>
      <c r="W195" s="35"/>
      <c r="X195" s="35"/>
      <c r="Y195" s="35"/>
      <c r="Z195" s="35"/>
      <c r="AA195" s="35"/>
      <c r="AB195" s="35"/>
      <c r="AC195" s="35"/>
      <c r="AD195" s="35"/>
      <c r="AE195" s="35"/>
      <c r="AR195" s="233" t="s">
        <v>274</v>
      </c>
      <c r="AT195" s="233" t="s">
        <v>269</v>
      </c>
      <c r="AU195" s="233" t="s">
        <v>73</v>
      </c>
      <c r="AY195" s="14" t="s">
        <v>266</v>
      </c>
      <c r="BE195" s="234">
        <f>IF(N195="základní",J195,0)</f>
        <v>0</v>
      </c>
      <c r="BF195" s="234">
        <f>IF(N195="snížená",J195,0)</f>
        <v>0</v>
      </c>
      <c r="BG195" s="234">
        <f>IF(N195="zákl. přenesená",J195,0)</f>
        <v>0</v>
      </c>
      <c r="BH195" s="234">
        <f>IF(N195="sníž. přenesená",J195,0)</f>
        <v>0</v>
      </c>
      <c r="BI195" s="234">
        <f>IF(N195="nulová",J195,0)</f>
        <v>0</v>
      </c>
      <c r="BJ195" s="14" t="s">
        <v>81</v>
      </c>
      <c r="BK195" s="234">
        <f>ROUND(I195*H195,2)</f>
        <v>0</v>
      </c>
      <c r="BL195" s="14" t="s">
        <v>274</v>
      </c>
      <c r="BM195" s="233" t="s">
        <v>424</v>
      </c>
    </row>
    <row r="196" s="2" customFormat="1">
      <c r="A196" s="35"/>
      <c r="B196" s="36"/>
      <c r="C196" s="37"/>
      <c r="D196" s="235" t="s">
        <v>275</v>
      </c>
      <c r="E196" s="37"/>
      <c r="F196" s="236" t="s">
        <v>1293</v>
      </c>
      <c r="G196" s="37"/>
      <c r="H196" s="37"/>
      <c r="I196" s="237"/>
      <c r="J196" s="37"/>
      <c r="K196" s="37"/>
      <c r="L196" s="41"/>
      <c r="M196" s="238"/>
      <c r="N196" s="239"/>
      <c r="O196" s="88"/>
      <c r="P196" s="88"/>
      <c r="Q196" s="88"/>
      <c r="R196" s="88"/>
      <c r="S196" s="88"/>
      <c r="T196" s="89"/>
      <c r="U196" s="35"/>
      <c r="V196" s="35"/>
      <c r="W196" s="35"/>
      <c r="X196" s="35"/>
      <c r="Y196" s="35"/>
      <c r="Z196" s="35"/>
      <c r="AA196" s="35"/>
      <c r="AB196" s="35"/>
      <c r="AC196" s="35"/>
      <c r="AD196" s="35"/>
      <c r="AE196" s="35"/>
      <c r="AT196" s="14" t="s">
        <v>275</v>
      </c>
      <c r="AU196" s="14" t="s">
        <v>73</v>
      </c>
    </row>
    <row r="197" s="2" customFormat="1" ht="114.9" customHeight="1">
      <c r="A197" s="35"/>
      <c r="B197" s="36"/>
      <c r="C197" s="222" t="s">
        <v>428</v>
      </c>
      <c r="D197" s="222" t="s">
        <v>269</v>
      </c>
      <c r="E197" s="223" t="s">
        <v>463</v>
      </c>
      <c r="F197" s="224" t="s">
        <v>464</v>
      </c>
      <c r="G197" s="225" t="s">
        <v>272</v>
      </c>
      <c r="H197" s="226">
        <v>12</v>
      </c>
      <c r="I197" s="227"/>
      <c r="J197" s="228">
        <f>ROUND(I197*H197,2)</f>
        <v>0</v>
      </c>
      <c r="K197" s="224" t="s">
        <v>273</v>
      </c>
      <c r="L197" s="41"/>
      <c r="M197" s="229" t="s">
        <v>1</v>
      </c>
      <c r="N197" s="230" t="s">
        <v>38</v>
      </c>
      <c r="O197" s="88"/>
      <c r="P197" s="231">
        <f>O197*H197</f>
        <v>0</v>
      </c>
      <c r="Q197" s="231">
        <v>0</v>
      </c>
      <c r="R197" s="231">
        <f>Q197*H197</f>
        <v>0</v>
      </c>
      <c r="S197" s="231">
        <v>0</v>
      </c>
      <c r="T197" s="232">
        <f>S197*H197</f>
        <v>0</v>
      </c>
      <c r="U197" s="35"/>
      <c r="V197" s="35"/>
      <c r="W197" s="35"/>
      <c r="X197" s="35"/>
      <c r="Y197" s="35"/>
      <c r="Z197" s="35"/>
      <c r="AA197" s="35"/>
      <c r="AB197" s="35"/>
      <c r="AC197" s="35"/>
      <c r="AD197" s="35"/>
      <c r="AE197" s="35"/>
      <c r="AR197" s="233" t="s">
        <v>274</v>
      </c>
      <c r="AT197" s="233" t="s">
        <v>269</v>
      </c>
      <c r="AU197" s="233" t="s">
        <v>73</v>
      </c>
      <c r="AY197" s="14" t="s">
        <v>266</v>
      </c>
      <c r="BE197" s="234">
        <f>IF(N197="základní",J197,0)</f>
        <v>0</v>
      </c>
      <c r="BF197" s="234">
        <f>IF(N197="snížená",J197,0)</f>
        <v>0</v>
      </c>
      <c r="BG197" s="234">
        <f>IF(N197="zákl. přenesená",J197,0)</f>
        <v>0</v>
      </c>
      <c r="BH197" s="234">
        <f>IF(N197="sníž. přenesená",J197,0)</f>
        <v>0</v>
      </c>
      <c r="BI197" s="234">
        <f>IF(N197="nulová",J197,0)</f>
        <v>0</v>
      </c>
      <c r="BJ197" s="14" t="s">
        <v>81</v>
      </c>
      <c r="BK197" s="234">
        <f>ROUND(I197*H197,2)</f>
        <v>0</v>
      </c>
      <c r="BL197" s="14" t="s">
        <v>274</v>
      </c>
      <c r="BM197" s="233" t="s">
        <v>426</v>
      </c>
    </row>
    <row r="198" s="2" customFormat="1">
      <c r="A198" s="35"/>
      <c r="B198" s="36"/>
      <c r="C198" s="37"/>
      <c r="D198" s="235" t="s">
        <v>275</v>
      </c>
      <c r="E198" s="37"/>
      <c r="F198" s="236" t="s">
        <v>1294</v>
      </c>
      <c r="G198" s="37"/>
      <c r="H198" s="37"/>
      <c r="I198" s="237"/>
      <c r="J198" s="37"/>
      <c r="K198" s="37"/>
      <c r="L198" s="41"/>
      <c r="M198" s="238"/>
      <c r="N198" s="239"/>
      <c r="O198" s="88"/>
      <c r="P198" s="88"/>
      <c r="Q198" s="88"/>
      <c r="R198" s="88"/>
      <c r="S198" s="88"/>
      <c r="T198" s="89"/>
      <c r="U198" s="35"/>
      <c r="V198" s="35"/>
      <c r="W198" s="35"/>
      <c r="X198" s="35"/>
      <c r="Y198" s="35"/>
      <c r="Z198" s="35"/>
      <c r="AA198" s="35"/>
      <c r="AB198" s="35"/>
      <c r="AC198" s="35"/>
      <c r="AD198" s="35"/>
      <c r="AE198" s="35"/>
      <c r="AT198" s="14" t="s">
        <v>275</v>
      </c>
      <c r="AU198" s="14" t="s">
        <v>73</v>
      </c>
    </row>
    <row r="199" s="2" customFormat="1" ht="128.55" customHeight="1">
      <c r="A199" s="35"/>
      <c r="B199" s="36"/>
      <c r="C199" s="222" t="s">
        <v>341</v>
      </c>
      <c r="D199" s="222" t="s">
        <v>269</v>
      </c>
      <c r="E199" s="223" t="s">
        <v>468</v>
      </c>
      <c r="F199" s="224" t="s">
        <v>469</v>
      </c>
      <c r="G199" s="225" t="s">
        <v>272</v>
      </c>
      <c r="H199" s="226">
        <v>4</v>
      </c>
      <c r="I199" s="227"/>
      <c r="J199" s="228">
        <f>ROUND(I199*H199,2)</f>
        <v>0</v>
      </c>
      <c r="K199" s="224" t="s">
        <v>273</v>
      </c>
      <c r="L199" s="41"/>
      <c r="M199" s="229" t="s">
        <v>1</v>
      </c>
      <c r="N199" s="230" t="s">
        <v>38</v>
      </c>
      <c r="O199" s="88"/>
      <c r="P199" s="231">
        <f>O199*H199</f>
        <v>0</v>
      </c>
      <c r="Q199" s="231">
        <v>0</v>
      </c>
      <c r="R199" s="231">
        <f>Q199*H199</f>
        <v>0</v>
      </c>
      <c r="S199" s="231">
        <v>0</v>
      </c>
      <c r="T199" s="232">
        <f>S199*H199</f>
        <v>0</v>
      </c>
      <c r="U199" s="35"/>
      <c r="V199" s="35"/>
      <c r="W199" s="35"/>
      <c r="X199" s="35"/>
      <c r="Y199" s="35"/>
      <c r="Z199" s="35"/>
      <c r="AA199" s="35"/>
      <c r="AB199" s="35"/>
      <c r="AC199" s="35"/>
      <c r="AD199" s="35"/>
      <c r="AE199" s="35"/>
      <c r="AR199" s="233" t="s">
        <v>274</v>
      </c>
      <c r="AT199" s="233" t="s">
        <v>269</v>
      </c>
      <c r="AU199" s="233" t="s">
        <v>73</v>
      </c>
      <c r="AY199" s="14" t="s">
        <v>266</v>
      </c>
      <c r="BE199" s="234">
        <f>IF(N199="základní",J199,0)</f>
        <v>0</v>
      </c>
      <c r="BF199" s="234">
        <f>IF(N199="snížená",J199,0)</f>
        <v>0</v>
      </c>
      <c r="BG199" s="234">
        <f>IF(N199="zákl. přenesená",J199,0)</f>
        <v>0</v>
      </c>
      <c r="BH199" s="234">
        <f>IF(N199="sníž. přenesená",J199,0)</f>
        <v>0</v>
      </c>
      <c r="BI199" s="234">
        <f>IF(N199="nulová",J199,0)</f>
        <v>0</v>
      </c>
      <c r="BJ199" s="14" t="s">
        <v>81</v>
      </c>
      <c r="BK199" s="234">
        <f>ROUND(I199*H199,2)</f>
        <v>0</v>
      </c>
      <c r="BL199" s="14" t="s">
        <v>274</v>
      </c>
      <c r="BM199" s="233" t="s">
        <v>429</v>
      </c>
    </row>
    <row r="200" s="2" customFormat="1">
      <c r="A200" s="35"/>
      <c r="B200" s="36"/>
      <c r="C200" s="37"/>
      <c r="D200" s="235" t="s">
        <v>275</v>
      </c>
      <c r="E200" s="37"/>
      <c r="F200" s="236" t="s">
        <v>1295</v>
      </c>
      <c r="G200" s="37"/>
      <c r="H200" s="37"/>
      <c r="I200" s="237"/>
      <c r="J200" s="37"/>
      <c r="K200" s="37"/>
      <c r="L200" s="41"/>
      <c r="M200" s="238"/>
      <c r="N200" s="239"/>
      <c r="O200" s="88"/>
      <c r="P200" s="88"/>
      <c r="Q200" s="88"/>
      <c r="R200" s="88"/>
      <c r="S200" s="88"/>
      <c r="T200" s="89"/>
      <c r="U200" s="35"/>
      <c r="V200" s="35"/>
      <c r="W200" s="35"/>
      <c r="X200" s="35"/>
      <c r="Y200" s="35"/>
      <c r="Z200" s="35"/>
      <c r="AA200" s="35"/>
      <c r="AB200" s="35"/>
      <c r="AC200" s="35"/>
      <c r="AD200" s="35"/>
      <c r="AE200" s="35"/>
      <c r="AT200" s="14" t="s">
        <v>275</v>
      </c>
      <c r="AU200" s="14" t="s">
        <v>73</v>
      </c>
    </row>
    <row r="201" s="2" customFormat="1" ht="128.55" customHeight="1">
      <c r="A201" s="35"/>
      <c r="B201" s="36"/>
      <c r="C201" s="222" t="s">
        <v>433</v>
      </c>
      <c r="D201" s="222" t="s">
        <v>269</v>
      </c>
      <c r="E201" s="223" t="s">
        <v>1296</v>
      </c>
      <c r="F201" s="224" t="s">
        <v>1297</v>
      </c>
      <c r="G201" s="225" t="s">
        <v>272</v>
      </c>
      <c r="H201" s="226">
        <v>5</v>
      </c>
      <c r="I201" s="227"/>
      <c r="J201" s="228">
        <f>ROUND(I201*H201,2)</f>
        <v>0</v>
      </c>
      <c r="K201" s="224" t="s">
        <v>273</v>
      </c>
      <c r="L201" s="41"/>
      <c r="M201" s="229" t="s">
        <v>1</v>
      </c>
      <c r="N201" s="230" t="s">
        <v>38</v>
      </c>
      <c r="O201" s="88"/>
      <c r="P201" s="231">
        <f>O201*H201</f>
        <v>0</v>
      </c>
      <c r="Q201" s="231">
        <v>0</v>
      </c>
      <c r="R201" s="231">
        <f>Q201*H201</f>
        <v>0</v>
      </c>
      <c r="S201" s="231">
        <v>0</v>
      </c>
      <c r="T201" s="232">
        <f>S201*H201</f>
        <v>0</v>
      </c>
      <c r="U201" s="35"/>
      <c r="V201" s="35"/>
      <c r="W201" s="35"/>
      <c r="X201" s="35"/>
      <c r="Y201" s="35"/>
      <c r="Z201" s="35"/>
      <c r="AA201" s="35"/>
      <c r="AB201" s="35"/>
      <c r="AC201" s="35"/>
      <c r="AD201" s="35"/>
      <c r="AE201" s="35"/>
      <c r="AR201" s="233" t="s">
        <v>274</v>
      </c>
      <c r="AT201" s="233" t="s">
        <v>269</v>
      </c>
      <c r="AU201" s="233" t="s">
        <v>73</v>
      </c>
      <c r="AY201" s="14" t="s">
        <v>266</v>
      </c>
      <c r="BE201" s="234">
        <f>IF(N201="základní",J201,0)</f>
        <v>0</v>
      </c>
      <c r="BF201" s="234">
        <f>IF(N201="snížená",J201,0)</f>
        <v>0</v>
      </c>
      <c r="BG201" s="234">
        <f>IF(N201="zákl. přenesená",J201,0)</f>
        <v>0</v>
      </c>
      <c r="BH201" s="234">
        <f>IF(N201="sníž. přenesená",J201,0)</f>
        <v>0</v>
      </c>
      <c r="BI201" s="234">
        <f>IF(N201="nulová",J201,0)</f>
        <v>0</v>
      </c>
      <c r="BJ201" s="14" t="s">
        <v>81</v>
      </c>
      <c r="BK201" s="234">
        <f>ROUND(I201*H201,2)</f>
        <v>0</v>
      </c>
      <c r="BL201" s="14" t="s">
        <v>274</v>
      </c>
      <c r="BM201" s="233" t="s">
        <v>431</v>
      </c>
    </row>
    <row r="202" s="2" customFormat="1">
      <c r="A202" s="35"/>
      <c r="B202" s="36"/>
      <c r="C202" s="37"/>
      <c r="D202" s="235" t="s">
        <v>275</v>
      </c>
      <c r="E202" s="37"/>
      <c r="F202" s="236" t="s">
        <v>1298</v>
      </c>
      <c r="G202" s="37"/>
      <c r="H202" s="37"/>
      <c r="I202" s="237"/>
      <c r="J202" s="37"/>
      <c r="K202" s="37"/>
      <c r="L202" s="41"/>
      <c r="M202" s="238"/>
      <c r="N202" s="239"/>
      <c r="O202" s="88"/>
      <c r="P202" s="88"/>
      <c r="Q202" s="88"/>
      <c r="R202" s="88"/>
      <c r="S202" s="88"/>
      <c r="T202" s="89"/>
      <c r="U202" s="35"/>
      <c r="V202" s="35"/>
      <c r="W202" s="35"/>
      <c r="X202" s="35"/>
      <c r="Y202" s="35"/>
      <c r="Z202" s="35"/>
      <c r="AA202" s="35"/>
      <c r="AB202" s="35"/>
      <c r="AC202" s="35"/>
      <c r="AD202" s="35"/>
      <c r="AE202" s="35"/>
      <c r="AT202" s="14" t="s">
        <v>275</v>
      </c>
      <c r="AU202" s="14" t="s">
        <v>73</v>
      </c>
    </row>
    <row r="203" s="2" customFormat="1" ht="114.9" customHeight="1">
      <c r="A203" s="35"/>
      <c r="B203" s="36"/>
      <c r="C203" s="222" t="s">
        <v>345</v>
      </c>
      <c r="D203" s="222" t="s">
        <v>269</v>
      </c>
      <c r="E203" s="223" t="s">
        <v>472</v>
      </c>
      <c r="F203" s="224" t="s">
        <v>473</v>
      </c>
      <c r="G203" s="225" t="s">
        <v>474</v>
      </c>
      <c r="H203" s="226">
        <v>96</v>
      </c>
      <c r="I203" s="227"/>
      <c r="J203" s="228">
        <f>ROUND(I203*H203,2)</f>
        <v>0</v>
      </c>
      <c r="K203" s="224" t="s">
        <v>273</v>
      </c>
      <c r="L203" s="41"/>
      <c r="M203" s="229" t="s">
        <v>1</v>
      </c>
      <c r="N203" s="230" t="s">
        <v>38</v>
      </c>
      <c r="O203" s="88"/>
      <c r="P203" s="231">
        <f>O203*H203</f>
        <v>0</v>
      </c>
      <c r="Q203" s="231">
        <v>0</v>
      </c>
      <c r="R203" s="231">
        <f>Q203*H203</f>
        <v>0</v>
      </c>
      <c r="S203" s="231">
        <v>0</v>
      </c>
      <c r="T203" s="232">
        <f>S203*H203</f>
        <v>0</v>
      </c>
      <c r="U203" s="35"/>
      <c r="V203" s="35"/>
      <c r="W203" s="35"/>
      <c r="X203" s="35"/>
      <c r="Y203" s="35"/>
      <c r="Z203" s="35"/>
      <c r="AA203" s="35"/>
      <c r="AB203" s="35"/>
      <c r="AC203" s="35"/>
      <c r="AD203" s="35"/>
      <c r="AE203" s="35"/>
      <c r="AR203" s="233" t="s">
        <v>274</v>
      </c>
      <c r="AT203" s="233" t="s">
        <v>269</v>
      </c>
      <c r="AU203" s="233" t="s">
        <v>73</v>
      </c>
      <c r="AY203" s="14" t="s">
        <v>266</v>
      </c>
      <c r="BE203" s="234">
        <f>IF(N203="základní",J203,0)</f>
        <v>0</v>
      </c>
      <c r="BF203" s="234">
        <f>IF(N203="snížená",J203,0)</f>
        <v>0</v>
      </c>
      <c r="BG203" s="234">
        <f>IF(N203="zákl. přenesená",J203,0)</f>
        <v>0</v>
      </c>
      <c r="BH203" s="234">
        <f>IF(N203="sníž. přenesená",J203,0)</f>
        <v>0</v>
      </c>
      <c r="BI203" s="234">
        <f>IF(N203="nulová",J203,0)</f>
        <v>0</v>
      </c>
      <c r="BJ203" s="14" t="s">
        <v>81</v>
      </c>
      <c r="BK203" s="234">
        <f>ROUND(I203*H203,2)</f>
        <v>0</v>
      </c>
      <c r="BL203" s="14" t="s">
        <v>274</v>
      </c>
      <c r="BM203" s="233" t="s">
        <v>434</v>
      </c>
    </row>
    <row r="204" s="2" customFormat="1">
      <c r="A204" s="35"/>
      <c r="B204" s="36"/>
      <c r="C204" s="37"/>
      <c r="D204" s="235" t="s">
        <v>275</v>
      </c>
      <c r="E204" s="37"/>
      <c r="F204" s="236" t="s">
        <v>1259</v>
      </c>
      <c r="G204" s="37"/>
      <c r="H204" s="37"/>
      <c r="I204" s="237"/>
      <c r="J204" s="37"/>
      <c r="K204" s="37"/>
      <c r="L204" s="41"/>
      <c r="M204" s="238"/>
      <c r="N204" s="239"/>
      <c r="O204" s="88"/>
      <c r="P204" s="88"/>
      <c r="Q204" s="88"/>
      <c r="R204" s="88"/>
      <c r="S204" s="88"/>
      <c r="T204" s="89"/>
      <c r="U204" s="35"/>
      <c r="V204" s="35"/>
      <c r="W204" s="35"/>
      <c r="X204" s="35"/>
      <c r="Y204" s="35"/>
      <c r="Z204" s="35"/>
      <c r="AA204" s="35"/>
      <c r="AB204" s="35"/>
      <c r="AC204" s="35"/>
      <c r="AD204" s="35"/>
      <c r="AE204" s="35"/>
      <c r="AT204" s="14" t="s">
        <v>275</v>
      </c>
      <c r="AU204" s="14" t="s">
        <v>73</v>
      </c>
    </row>
    <row r="205" s="2" customFormat="1" ht="90" customHeight="1">
      <c r="A205" s="35"/>
      <c r="B205" s="36"/>
      <c r="C205" s="222" t="s">
        <v>440</v>
      </c>
      <c r="D205" s="222" t="s">
        <v>269</v>
      </c>
      <c r="E205" s="223" t="s">
        <v>478</v>
      </c>
      <c r="F205" s="224" t="s">
        <v>479</v>
      </c>
      <c r="G205" s="225" t="s">
        <v>474</v>
      </c>
      <c r="H205" s="226">
        <v>24</v>
      </c>
      <c r="I205" s="227"/>
      <c r="J205" s="228">
        <f>ROUND(I205*H205,2)</f>
        <v>0</v>
      </c>
      <c r="K205" s="224" t="s">
        <v>273</v>
      </c>
      <c r="L205" s="41"/>
      <c r="M205" s="229" t="s">
        <v>1</v>
      </c>
      <c r="N205" s="230" t="s">
        <v>38</v>
      </c>
      <c r="O205" s="88"/>
      <c r="P205" s="231">
        <f>O205*H205</f>
        <v>0</v>
      </c>
      <c r="Q205" s="231">
        <v>0</v>
      </c>
      <c r="R205" s="231">
        <f>Q205*H205</f>
        <v>0</v>
      </c>
      <c r="S205" s="231">
        <v>0</v>
      </c>
      <c r="T205" s="232">
        <f>S205*H205</f>
        <v>0</v>
      </c>
      <c r="U205" s="35"/>
      <c r="V205" s="35"/>
      <c r="W205" s="35"/>
      <c r="X205" s="35"/>
      <c r="Y205" s="35"/>
      <c r="Z205" s="35"/>
      <c r="AA205" s="35"/>
      <c r="AB205" s="35"/>
      <c r="AC205" s="35"/>
      <c r="AD205" s="35"/>
      <c r="AE205" s="35"/>
      <c r="AR205" s="233" t="s">
        <v>274</v>
      </c>
      <c r="AT205" s="233" t="s">
        <v>269</v>
      </c>
      <c r="AU205" s="233" t="s">
        <v>73</v>
      </c>
      <c r="AY205" s="14" t="s">
        <v>266</v>
      </c>
      <c r="BE205" s="234">
        <f>IF(N205="základní",J205,0)</f>
        <v>0</v>
      </c>
      <c r="BF205" s="234">
        <f>IF(N205="snížená",J205,0)</f>
        <v>0</v>
      </c>
      <c r="BG205" s="234">
        <f>IF(N205="zákl. přenesená",J205,0)</f>
        <v>0</v>
      </c>
      <c r="BH205" s="234">
        <f>IF(N205="sníž. přenesená",J205,0)</f>
        <v>0</v>
      </c>
      <c r="BI205" s="234">
        <f>IF(N205="nulová",J205,0)</f>
        <v>0</v>
      </c>
      <c r="BJ205" s="14" t="s">
        <v>81</v>
      </c>
      <c r="BK205" s="234">
        <f>ROUND(I205*H205,2)</f>
        <v>0</v>
      </c>
      <c r="BL205" s="14" t="s">
        <v>274</v>
      </c>
      <c r="BM205" s="233" t="s">
        <v>438</v>
      </c>
    </row>
    <row r="206" s="2" customFormat="1">
      <c r="A206" s="35"/>
      <c r="B206" s="36"/>
      <c r="C206" s="37"/>
      <c r="D206" s="235" t="s">
        <v>275</v>
      </c>
      <c r="E206" s="37"/>
      <c r="F206" s="236" t="s">
        <v>1299</v>
      </c>
      <c r="G206" s="37"/>
      <c r="H206" s="37"/>
      <c r="I206" s="237"/>
      <c r="J206" s="37"/>
      <c r="K206" s="37"/>
      <c r="L206" s="41"/>
      <c r="M206" s="238"/>
      <c r="N206" s="239"/>
      <c r="O206" s="88"/>
      <c r="P206" s="88"/>
      <c r="Q206" s="88"/>
      <c r="R206" s="88"/>
      <c r="S206" s="88"/>
      <c r="T206" s="89"/>
      <c r="U206" s="35"/>
      <c r="V206" s="35"/>
      <c r="W206" s="35"/>
      <c r="X206" s="35"/>
      <c r="Y206" s="35"/>
      <c r="Z206" s="35"/>
      <c r="AA206" s="35"/>
      <c r="AB206" s="35"/>
      <c r="AC206" s="35"/>
      <c r="AD206" s="35"/>
      <c r="AE206" s="35"/>
      <c r="AT206" s="14" t="s">
        <v>275</v>
      </c>
      <c r="AU206" s="14" t="s">
        <v>73</v>
      </c>
    </row>
    <row r="207" s="2" customFormat="1" ht="90" customHeight="1">
      <c r="A207" s="35"/>
      <c r="B207" s="36"/>
      <c r="C207" s="222" t="s">
        <v>350</v>
      </c>
      <c r="D207" s="222" t="s">
        <v>269</v>
      </c>
      <c r="E207" s="223" t="s">
        <v>482</v>
      </c>
      <c r="F207" s="224" t="s">
        <v>483</v>
      </c>
      <c r="G207" s="225" t="s">
        <v>279</v>
      </c>
      <c r="H207" s="226">
        <v>3000</v>
      </c>
      <c r="I207" s="227"/>
      <c r="J207" s="228">
        <f>ROUND(I207*H207,2)</f>
        <v>0</v>
      </c>
      <c r="K207" s="224" t="s">
        <v>273</v>
      </c>
      <c r="L207" s="41"/>
      <c r="M207" s="229" t="s">
        <v>1</v>
      </c>
      <c r="N207" s="230" t="s">
        <v>38</v>
      </c>
      <c r="O207" s="88"/>
      <c r="P207" s="231">
        <f>O207*H207</f>
        <v>0</v>
      </c>
      <c r="Q207" s="231">
        <v>0</v>
      </c>
      <c r="R207" s="231">
        <f>Q207*H207</f>
        <v>0</v>
      </c>
      <c r="S207" s="231">
        <v>0</v>
      </c>
      <c r="T207" s="232">
        <f>S207*H207</f>
        <v>0</v>
      </c>
      <c r="U207" s="35"/>
      <c r="V207" s="35"/>
      <c r="W207" s="35"/>
      <c r="X207" s="35"/>
      <c r="Y207" s="35"/>
      <c r="Z207" s="35"/>
      <c r="AA207" s="35"/>
      <c r="AB207" s="35"/>
      <c r="AC207" s="35"/>
      <c r="AD207" s="35"/>
      <c r="AE207" s="35"/>
      <c r="AR207" s="233" t="s">
        <v>274</v>
      </c>
      <c r="AT207" s="233" t="s">
        <v>269</v>
      </c>
      <c r="AU207" s="233" t="s">
        <v>73</v>
      </c>
      <c r="AY207" s="14" t="s">
        <v>266</v>
      </c>
      <c r="BE207" s="234">
        <f>IF(N207="základní",J207,0)</f>
        <v>0</v>
      </c>
      <c r="BF207" s="234">
        <f>IF(N207="snížená",J207,0)</f>
        <v>0</v>
      </c>
      <c r="BG207" s="234">
        <f>IF(N207="zákl. přenesená",J207,0)</f>
        <v>0</v>
      </c>
      <c r="BH207" s="234">
        <f>IF(N207="sníž. přenesená",J207,0)</f>
        <v>0</v>
      </c>
      <c r="BI207" s="234">
        <f>IF(N207="nulová",J207,0)</f>
        <v>0</v>
      </c>
      <c r="BJ207" s="14" t="s">
        <v>81</v>
      </c>
      <c r="BK207" s="234">
        <f>ROUND(I207*H207,2)</f>
        <v>0</v>
      </c>
      <c r="BL207" s="14" t="s">
        <v>274</v>
      </c>
      <c r="BM207" s="233" t="s">
        <v>443</v>
      </c>
    </row>
    <row r="208" s="2" customFormat="1">
      <c r="A208" s="35"/>
      <c r="B208" s="36"/>
      <c r="C208" s="37"/>
      <c r="D208" s="235" t="s">
        <v>275</v>
      </c>
      <c r="E208" s="37"/>
      <c r="F208" s="236" t="s">
        <v>1300</v>
      </c>
      <c r="G208" s="37"/>
      <c r="H208" s="37"/>
      <c r="I208" s="237"/>
      <c r="J208" s="37"/>
      <c r="K208" s="37"/>
      <c r="L208" s="41"/>
      <c r="M208" s="238"/>
      <c r="N208" s="239"/>
      <c r="O208" s="88"/>
      <c r="P208" s="88"/>
      <c r="Q208" s="88"/>
      <c r="R208" s="88"/>
      <c r="S208" s="88"/>
      <c r="T208" s="89"/>
      <c r="U208" s="35"/>
      <c r="V208" s="35"/>
      <c r="W208" s="35"/>
      <c r="X208" s="35"/>
      <c r="Y208" s="35"/>
      <c r="Z208" s="35"/>
      <c r="AA208" s="35"/>
      <c r="AB208" s="35"/>
      <c r="AC208" s="35"/>
      <c r="AD208" s="35"/>
      <c r="AE208" s="35"/>
      <c r="AT208" s="14" t="s">
        <v>275</v>
      </c>
      <c r="AU208" s="14" t="s">
        <v>73</v>
      </c>
    </row>
    <row r="209" s="2" customFormat="1" ht="90" customHeight="1">
      <c r="A209" s="35"/>
      <c r="B209" s="36"/>
      <c r="C209" s="222" t="s">
        <v>449</v>
      </c>
      <c r="D209" s="222" t="s">
        <v>269</v>
      </c>
      <c r="E209" s="223" t="s">
        <v>487</v>
      </c>
      <c r="F209" s="224" t="s">
        <v>488</v>
      </c>
      <c r="G209" s="225" t="s">
        <v>279</v>
      </c>
      <c r="H209" s="226">
        <v>3000</v>
      </c>
      <c r="I209" s="227"/>
      <c r="J209" s="228">
        <f>ROUND(I209*H209,2)</f>
        <v>0</v>
      </c>
      <c r="K209" s="224" t="s">
        <v>273</v>
      </c>
      <c r="L209" s="41"/>
      <c r="M209" s="229" t="s">
        <v>1</v>
      </c>
      <c r="N209" s="230" t="s">
        <v>38</v>
      </c>
      <c r="O209" s="88"/>
      <c r="P209" s="231">
        <f>O209*H209</f>
        <v>0</v>
      </c>
      <c r="Q209" s="231">
        <v>0</v>
      </c>
      <c r="R209" s="231">
        <f>Q209*H209</f>
        <v>0</v>
      </c>
      <c r="S209" s="231">
        <v>0</v>
      </c>
      <c r="T209" s="232">
        <f>S209*H209</f>
        <v>0</v>
      </c>
      <c r="U209" s="35"/>
      <c r="V209" s="35"/>
      <c r="W209" s="35"/>
      <c r="X209" s="35"/>
      <c r="Y209" s="35"/>
      <c r="Z209" s="35"/>
      <c r="AA209" s="35"/>
      <c r="AB209" s="35"/>
      <c r="AC209" s="35"/>
      <c r="AD209" s="35"/>
      <c r="AE209" s="35"/>
      <c r="AR209" s="233" t="s">
        <v>274</v>
      </c>
      <c r="AT209" s="233" t="s">
        <v>269</v>
      </c>
      <c r="AU209" s="233" t="s">
        <v>73</v>
      </c>
      <c r="AY209" s="14" t="s">
        <v>266</v>
      </c>
      <c r="BE209" s="234">
        <f>IF(N209="základní",J209,0)</f>
        <v>0</v>
      </c>
      <c r="BF209" s="234">
        <f>IF(N209="snížená",J209,0)</f>
        <v>0</v>
      </c>
      <c r="BG209" s="234">
        <f>IF(N209="zákl. přenesená",J209,0)</f>
        <v>0</v>
      </c>
      <c r="BH209" s="234">
        <f>IF(N209="sníž. přenesená",J209,0)</f>
        <v>0</v>
      </c>
      <c r="BI209" s="234">
        <f>IF(N209="nulová",J209,0)</f>
        <v>0</v>
      </c>
      <c r="BJ209" s="14" t="s">
        <v>81</v>
      </c>
      <c r="BK209" s="234">
        <f>ROUND(I209*H209,2)</f>
        <v>0</v>
      </c>
      <c r="BL209" s="14" t="s">
        <v>274</v>
      </c>
      <c r="BM209" s="233" t="s">
        <v>447</v>
      </c>
    </row>
    <row r="210" s="2" customFormat="1">
      <c r="A210" s="35"/>
      <c r="B210" s="36"/>
      <c r="C210" s="37"/>
      <c r="D210" s="235" t="s">
        <v>275</v>
      </c>
      <c r="E210" s="37"/>
      <c r="F210" s="236" t="s">
        <v>1300</v>
      </c>
      <c r="G210" s="37"/>
      <c r="H210" s="37"/>
      <c r="I210" s="237"/>
      <c r="J210" s="37"/>
      <c r="K210" s="37"/>
      <c r="L210" s="41"/>
      <c r="M210" s="238"/>
      <c r="N210" s="239"/>
      <c r="O210" s="88"/>
      <c r="P210" s="88"/>
      <c r="Q210" s="88"/>
      <c r="R210" s="88"/>
      <c r="S210" s="88"/>
      <c r="T210" s="89"/>
      <c r="U210" s="35"/>
      <c r="V210" s="35"/>
      <c r="W210" s="35"/>
      <c r="X210" s="35"/>
      <c r="Y210" s="35"/>
      <c r="Z210" s="35"/>
      <c r="AA210" s="35"/>
      <c r="AB210" s="35"/>
      <c r="AC210" s="35"/>
      <c r="AD210" s="35"/>
      <c r="AE210" s="35"/>
      <c r="AT210" s="14" t="s">
        <v>275</v>
      </c>
      <c r="AU210" s="14" t="s">
        <v>73</v>
      </c>
    </row>
    <row r="211" s="2" customFormat="1" ht="76.35" customHeight="1">
      <c r="A211" s="35"/>
      <c r="B211" s="36"/>
      <c r="C211" s="222" t="s">
        <v>354</v>
      </c>
      <c r="D211" s="222" t="s">
        <v>269</v>
      </c>
      <c r="E211" s="223" t="s">
        <v>490</v>
      </c>
      <c r="F211" s="224" t="s">
        <v>491</v>
      </c>
      <c r="G211" s="225" t="s">
        <v>279</v>
      </c>
      <c r="H211" s="226">
        <v>547.83600000000001</v>
      </c>
      <c r="I211" s="227"/>
      <c r="J211" s="228">
        <f>ROUND(I211*H211,2)</f>
        <v>0</v>
      </c>
      <c r="K211" s="224" t="s">
        <v>273</v>
      </c>
      <c r="L211" s="41"/>
      <c r="M211" s="229" t="s">
        <v>1</v>
      </c>
      <c r="N211" s="230" t="s">
        <v>38</v>
      </c>
      <c r="O211" s="88"/>
      <c r="P211" s="231">
        <f>O211*H211</f>
        <v>0</v>
      </c>
      <c r="Q211" s="231">
        <v>0</v>
      </c>
      <c r="R211" s="231">
        <f>Q211*H211</f>
        <v>0</v>
      </c>
      <c r="S211" s="231">
        <v>0</v>
      </c>
      <c r="T211" s="232">
        <f>S211*H211</f>
        <v>0</v>
      </c>
      <c r="U211" s="35"/>
      <c r="V211" s="35"/>
      <c r="W211" s="35"/>
      <c r="X211" s="35"/>
      <c r="Y211" s="35"/>
      <c r="Z211" s="35"/>
      <c r="AA211" s="35"/>
      <c r="AB211" s="35"/>
      <c r="AC211" s="35"/>
      <c r="AD211" s="35"/>
      <c r="AE211" s="35"/>
      <c r="AR211" s="233" t="s">
        <v>274</v>
      </c>
      <c r="AT211" s="233" t="s">
        <v>269</v>
      </c>
      <c r="AU211" s="233" t="s">
        <v>73</v>
      </c>
      <c r="AY211" s="14" t="s">
        <v>266</v>
      </c>
      <c r="BE211" s="234">
        <f>IF(N211="základní",J211,0)</f>
        <v>0</v>
      </c>
      <c r="BF211" s="234">
        <f>IF(N211="snížená",J211,0)</f>
        <v>0</v>
      </c>
      <c r="BG211" s="234">
        <f>IF(N211="zákl. přenesená",J211,0)</f>
        <v>0</v>
      </c>
      <c r="BH211" s="234">
        <f>IF(N211="sníž. přenesená",J211,0)</f>
        <v>0</v>
      </c>
      <c r="BI211" s="234">
        <f>IF(N211="nulová",J211,0)</f>
        <v>0</v>
      </c>
      <c r="BJ211" s="14" t="s">
        <v>81</v>
      </c>
      <c r="BK211" s="234">
        <f>ROUND(I211*H211,2)</f>
        <v>0</v>
      </c>
      <c r="BL211" s="14" t="s">
        <v>274</v>
      </c>
      <c r="BM211" s="233" t="s">
        <v>452</v>
      </c>
    </row>
    <row r="212" s="2" customFormat="1">
      <c r="A212" s="35"/>
      <c r="B212" s="36"/>
      <c r="C212" s="37"/>
      <c r="D212" s="235" t="s">
        <v>275</v>
      </c>
      <c r="E212" s="37"/>
      <c r="F212" s="236" t="s">
        <v>1301</v>
      </c>
      <c r="G212" s="37"/>
      <c r="H212" s="37"/>
      <c r="I212" s="237"/>
      <c r="J212" s="37"/>
      <c r="K212" s="37"/>
      <c r="L212" s="41"/>
      <c r="M212" s="238"/>
      <c r="N212" s="239"/>
      <c r="O212" s="88"/>
      <c r="P212" s="88"/>
      <c r="Q212" s="88"/>
      <c r="R212" s="88"/>
      <c r="S212" s="88"/>
      <c r="T212" s="89"/>
      <c r="U212" s="35"/>
      <c r="V212" s="35"/>
      <c r="W212" s="35"/>
      <c r="X212" s="35"/>
      <c r="Y212" s="35"/>
      <c r="Z212" s="35"/>
      <c r="AA212" s="35"/>
      <c r="AB212" s="35"/>
      <c r="AC212" s="35"/>
      <c r="AD212" s="35"/>
      <c r="AE212" s="35"/>
      <c r="AT212" s="14" t="s">
        <v>275</v>
      </c>
      <c r="AU212" s="14" t="s">
        <v>73</v>
      </c>
    </row>
    <row r="213" s="2" customFormat="1" ht="76.35" customHeight="1">
      <c r="A213" s="35"/>
      <c r="B213" s="36"/>
      <c r="C213" s="222" t="s">
        <v>458</v>
      </c>
      <c r="D213" s="222" t="s">
        <v>269</v>
      </c>
      <c r="E213" s="223" t="s">
        <v>495</v>
      </c>
      <c r="F213" s="224" t="s">
        <v>496</v>
      </c>
      <c r="G213" s="225" t="s">
        <v>279</v>
      </c>
      <c r="H213" s="226">
        <v>547.83600000000001</v>
      </c>
      <c r="I213" s="227"/>
      <c r="J213" s="228">
        <f>ROUND(I213*H213,2)</f>
        <v>0</v>
      </c>
      <c r="K213" s="224" t="s">
        <v>273</v>
      </c>
      <c r="L213" s="41"/>
      <c r="M213" s="229" t="s">
        <v>1</v>
      </c>
      <c r="N213" s="230" t="s">
        <v>38</v>
      </c>
      <c r="O213" s="88"/>
      <c r="P213" s="231">
        <f>O213*H213</f>
        <v>0</v>
      </c>
      <c r="Q213" s="231">
        <v>0</v>
      </c>
      <c r="R213" s="231">
        <f>Q213*H213</f>
        <v>0</v>
      </c>
      <c r="S213" s="231">
        <v>0</v>
      </c>
      <c r="T213" s="232">
        <f>S213*H213</f>
        <v>0</v>
      </c>
      <c r="U213" s="35"/>
      <c r="V213" s="35"/>
      <c r="W213" s="35"/>
      <c r="X213" s="35"/>
      <c r="Y213" s="35"/>
      <c r="Z213" s="35"/>
      <c r="AA213" s="35"/>
      <c r="AB213" s="35"/>
      <c r="AC213" s="35"/>
      <c r="AD213" s="35"/>
      <c r="AE213" s="35"/>
      <c r="AR213" s="233" t="s">
        <v>274</v>
      </c>
      <c r="AT213" s="233" t="s">
        <v>269</v>
      </c>
      <c r="AU213" s="233" t="s">
        <v>73</v>
      </c>
      <c r="AY213" s="14" t="s">
        <v>266</v>
      </c>
      <c r="BE213" s="234">
        <f>IF(N213="základní",J213,0)</f>
        <v>0</v>
      </c>
      <c r="BF213" s="234">
        <f>IF(N213="snížená",J213,0)</f>
        <v>0</v>
      </c>
      <c r="BG213" s="234">
        <f>IF(N213="zákl. přenesená",J213,0)</f>
        <v>0</v>
      </c>
      <c r="BH213" s="234">
        <f>IF(N213="sníž. přenesená",J213,0)</f>
        <v>0</v>
      </c>
      <c r="BI213" s="234">
        <f>IF(N213="nulová",J213,0)</f>
        <v>0</v>
      </c>
      <c r="BJ213" s="14" t="s">
        <v>81</v>
      </c>
      <c r="BK213" s="234">
        <f>ROUND(I213*H213,2)</f>
        <v>0</v>
      </c>
      <c r="BL213" s="14" t="s">
        <v>274</v>
      </c>
      <c r="BM213" s="233" t="s">
        <v>456</v>
      </c>
    </row>
    <row r="214" s="2" customFormat="1">
      <c r="A214" s="35"/>
      <c r="B214" s="36"/>
      <c r="C214" s="37"/>
      <c r="D214" s="235" t="s">
        <v>275</v>
      </c>
      <c r="E214" s="37"/>
      <c r="F214" s="236" t="s">
        <v>1301</v>
      </c>
      <c r="G214" s="37"/>
      <c r="H214" s="37"/>
      <c r="I214" s="237"/>
      <c r="J214" s="37"/>
      <c r="K214" s="37"/>
      <c r="L214" s="41"/>
      <c r="M214" s="238"/>
      <c r="N214" s="239"/>
      <c r="O214" s="88"/>
      <c r="P214" s="88"/>
      <c r="Q214" s="88"/>
      <c r="R214" s="88"/>
      <c r="S214" s="88"/>
      <c r="T214" s="89"/>
      <c r="U214" s="35"/>
      <c r="V214" s="35"/>
      <c r="W214" s="35"/>
      <c r="X214" s="35"/>
      <c r="Y214" s="35"/>
      <c r="Z214" s="35"/>
      <c r="AA214" s="35"/>
      <c r="AB214" s="35"/>
      <c r="AC214" s="35"/>
      <c r="AD214" s="35"/>
      <c r="AE214" s="35"/>
      <c r="AT214" s="14" t="s">
        <v>275</v>
      </c>
      <c r="AU214" s="14" t="s">
        <v>73</v>
      </c>
    </row>
    <row r="215" s="2" customFormat="1" ht="44.25" customHeight="1">
      <c r="A215" s="35"/>
      <c r="B215" s="36"/>
      <c r="C215" s="222" t="s">
        <v>359</v>
      </c>
      <c r="D215" s="222" t="s">
        <v>269</v>
      </c>
      <c r="E215" s="223" t="s">
        <v>498</v>
      </c>
      <c r="F215" s="224" t="s">
        <v>499</v>
      </c>
      <c r="G215" s="225" t="s">
        <v>500</v>
      </c>
      <c r="H215" s="226">
        <v>4</v>
      </c>
      <c r="I215" s="227"/>
      <c r="J215" s="228">
        <f>ROUND(I215*H215,2)</f>
        <v>0</v>
      </c>
      <c r="K215" s="224" t="s">
        <v>273</v>
      </c>
      <c r="L215" s="41"/>
      <c r="M215" s="229" t="s">
        <v>1</v>
      </c>
      <c r="N215" s="230" t="s">
        <v>38</v>
      </c>
      <c r="O215" s="88"/>
      <c r="P215" s="231">
        <f>O215*H215</f>
        <v>0</v>
      </c>
      <c r="Q215" s="231">
        <v>0</v>
      </c>
      <c r="R215" s="231">
        <f>Q215*H215</f>
        <v>0</v>
      </c>
      <c r="S215" s="231">
        <v>0</v>
      </c>
      <c r="T215" s="232">
        <f>S215*H215</f>
        <v>0</v>
      </c>
      <c r="U215" s="35"/>
      <c r="V215" s="35"/>
      <c r="W215" s="35"/>
      <c r="X215" s="35"/>
      <c r="Y215" s="35"/>
      <c r="Z215" s="35"/>
      <c r="AA215" s="35"/>
      <c r="AB215" s="35"/>
      <c r="AC215" s="35"/>
      <c r="AD215" s="35"/>
      <c r="AE215" s="35"/>
      <c r="AR215" s="233" t="s">
        <v>274</v>
      </c>
      <c r="AT215" s="233" t="s">
        <v>269</v>
      </c>
      <c r="AU215" s="233" t="s">
        <v>73</v>
      </c>
      <c r="AY215" s="14" t="s">
        <v>266</v>
      </c>
      <c r="BE215" s="234">
        <f>IF(N215="základní",J215,0)</f>
        <v>0</v>
      </c>
      <c r="BF215" s="234">
        <f>IF(N215="snížená",J215,0)</f>
        <v>0</v>
      </c>
      <c r="BG215" s="234">
        <f>IF(N215="zákl. přenesená",J215,0)</f>
        <v>0</v>
      </c>
      <c r="BH215" s="234">
        <f>IF(N215="sníž. přenesená",J215,0)</f>
        <v>0</v>
      </c>
      <c r="BI215" s="234">
        <f>IF(N215="nulová",J215,0)</f>
        <v>0</v>
      </c>
      <c r="BJ215" s="14" t="s">
        <v>81</v>
      </c>
      <c r="BK215" s="234">
        <f>ROUND(I215*H215,2)</f>
        <v>0</v>
      </c>
      <c r="BL215" s="14" t="s">
        <v>274</v>
      </c>
      <c r="BM215" s="233" t="s">
        <v>461</v>
      </c>
    </row>
    <row r="216" s="2" customFormat="1">
      <c r="A216" s="35"/>
      <c r="B216" s="36"/>
      <c r="C216" s="37"/>
      <c r="D216" s="235" t="s">
        <v>275</v>
      </c>
      <c r="E216" s="37"/>
      <c r="F216" s="236" t="s">
        <v>845</v>
      </c>
      <c r="G216" s="37"/>
      <c r="H216" s="37"/>
      <c r="I216" s="237"/>
      <c r="J216" s="37"/>
      <c r="K216" s="37"/>
      <c r="L216" s="41"/>
      <c r="M216" s="238"/>
      <c r="N216" s="239"/>
      <c r="O216" s="88"/>
      <c r="P216" s="88"/>
      <c r="Q216" s="88"/>
      <c r="R216" s="88"/>
      <c r="S216" s="88"/>
      <c r="T216" s="89"/>
      <c r="U216" s="35"/>
      <c r="V216" s="35"/>
      <c r="W216" s="35"/>
      <c r="X216" s="35"/>
      <c r="Y216" s="35"/>
      <c r="Z216" s="35"/>
      <c r="AA216" s="35"/>
      <c r="AB216" s="35"/>
      <c r="AC216" s="35"/>
      <c r="AD216" s="35"/>
      <c r="AE216" s="35"/>
      <c r="AT216" s="14" t="s">
        <v>275</v>
      </c>
      <c r="AU216" s="14" t="s">
        <v>73</v>
      </c>
    </row>
    <row r="217" s="2" customFormat="1" ht="49.05" customHeight="1">
      <c r="A217" s="35"/>
      <c r="B217" s="36"/>
      <c r="C217" s="222" t="s">
        <v>467</v>
      </c>
      <c r="D217" s="222" t="s">
        <v>269</v>
      </c>
      <c r="E217" s="223" t="s">
        <v>504</v>
      </c>
      <c r="F217" s="224" t="s">
        <v>505</v>
      </c>
      <c r="G217" s="225" t="s">
        <v>500</v>
      </c>
      <c r="H217" s="226">
        <v>4</v>
      </c>
      <c r="I217" s="227"/>
      <c r="J217" s="228">
        <f>ROUND(I217*H217,2)</f>
        <v>0</v>
      </c>
      <c r="K217" s="224" t="s">
        <v>273</v>
      </c>
      <c r="L217" s="41"/>
      <c r="M217" s="229" t="s">
        <v>1</v>
      </c>
      <c r="N217" s="230" t="s">
        <v>38</v>
      </c>
      <c r="O217" s="88"/>
      <c r="P217" s="231">
        <f>O217*H217</f>
        <v>0</v>
      </c>
      <c r="Q217" s="231">
        <v>0</v>
      </c>
      <c r="R217" s="231">
        <f>Q217*H217</f>
        <v>0</v>
      </c>
      <c r="S217" s="231">
        <v>0</v>
      </c>
      <c r="T217" s="232">
        <f>S217*H217</f>
        <v>0</v>
      </c>
      <c r="U217" s="35"/>
      <c r="V217" s="35"/>
      <c r="W217" s="35"/>
      <c r="X217" s="35"/>
      <c r="Y217" s="35"/>
      <c r="Z217" s="35"/>
      <c r="AA217" s="35"/>
      <c r="AB217" s="35"/>
      <c r="AC217" s="35"/>
      <c r="AD217" s="35"/>
      <c r="AE217" s="35"/>
      <c r="AR217" s="233" t="s">
        <v>274</v>
      </c>
      <c r="AT217" s="233" t="s">
        <v>269</v>
      </c>
      <c r="AU217" s="233" t="s">
        <v>73</v>
      </c>
      <c r="AY217" s="14" t="s">
        <v>266</v>
      </c>
      <c r="BE217" s="234">
        <f>IF(N217="základní",J217,0)</f>
        <v>0</v>
      </c>
      <c r="BF217" s="234">
        <f>IF(N217="snížená",J217,0)</f>
        <v>0</v>
      </c>
      <c r="BG217" s="234">
        <f>IF(N217="zákl. přenesená",J217,0)</f>
        <v>0</v>
      </c>
      <c r="BH217" s="234">
        <f>IF(N217="sníž. přenesená",J217,0)</f>
        <v>0</v>
      </c>
      <c r="BI217" s="234">
        <f>IF(N217="nulová",J217,0)</f>
        <v>0</v>
      </c>
      <c r="BJ217" s="14" t="s">
        <v>81</v>
      </c>
      <c r="BK217" s="234">
        <f>ROUND(I217*H217,2)</f>
        <v>0</v>
      </c>
      <c r="BL217" s="14" t="s">
        <v>274</v>
      </c>
      <c r="BM217" s="233" t="s">
        <v>465</v>
      </c>
    </row>
    <row r="218" s="2" customFormat="1">
      <c r="A218" s="35"/>
      <c r="B218" s="36"/>
      <c r="C218" s="37"/>
      <c r="D218" s="235" t="s">
        <v>275</v>
      </c>
      <c r="E218" s="37"/>
      <c r="F218" s="236" t="s">
        <v>845</v>
      </c>
      <c r="G218" s="37"/>
      <c r="H218" s="37"/>
      <c r="I218" s="237"/>
      <c r="J218" s="37"/>
      <c r="K218" s="37"/>
      <c r="L218" s="41"/>
      <c r="M218" s="238"/>
      <c r="N218" s="239"/>
      <c r="O218" s="88"/>
      <c r="P218" s="88"/>
      <c r="Q218" s="88"/>
      <c r="R218" s="88"/>
      <c r="S218" s="88"/>
      <c r="T218" s="89"/>
      <c r="U218" s="35"/>
      <c r="V218" s="35"/>
      <c r="W218" s="35"/>
      <c r="X218" s="35"/>
      <c r="Y218" s="35"/>
      <c r="Z218" s="35"/>
      <c r="AA218" s="35"/>
      <c r="AB218" s="35"/>
      <c r="AC218" s="35"/>
      <c r="AD218" s="35"/>
      <c r="AE218" s="35"/>
      <c r="AT218" s="14" t="s">
        <v>275</v>
      </c>
      <c r="AU218" s="14" t="s">
        <v>73</v>
      </c>
    </row>
    <row r="219" s="2" customFormat="1" ht="76.35" customHeight="1">
      <c r="A219" s="35"/>
      <c r="B219" s="36"/>
      <c r="C219" s="222" t="s">
        <v>363</v>
      </c>
      <c r="D219" s="222" t="s">
        <v>269</v>
      </c>
      <c r="E219" s="223" t="s">
        <v>507</v>
      </c>
      <c r="F219" s="224" t="s">
        <v>508</v>
      </c>
      <c r="G219" s="225" t="s">
        <v>272</v>
      </c>
      <c r="H219" s="226">
        <v>120</v>
      </c>
      <c r="I219" s="227"/>
      <c r="J219" s="228">
        <f>ROUND(I219*H219,2)</f>
        <v>0</v>
      </c>
      <c r="K219" s="224" t="s">
        <v>273</v>
      </c>
      <c r="L219" s="41"/>
      <c r="M219" s="229" t="s">
        <v>1</v>
      </c>
      <c r="N219" s="230" t="s">
        <v>38</v>
      </c>
      <c r="O219" s="88"/>
      <c r="P219" s="231">
        <f>O219*H219</f>
        <v>0</v>
      </c>
      <c r="Q219" s="231">
        <v>0</v>
      </c>
      <c r="R219" s="231">
        <f>Q219*H219</f>
        <v>0</v>
      </c>
      <c r="S219" s="231">
        <v>0</v>
      </c>
      <c r="T219" s="232">
        <f>S219*H219</f>
        <v>0</v>
      </c>
      <c r="U219" s="35"/>
      <c r="V219" s="35"/>
      <c r="W219" s="35"/>
      <c r="X219" s="35"/>
      <c r="Y219" s="35"/>
      <c r="Z219" s="35"/>
      <c r="AA219" s="35"/>
      <c r="AB219" s="35"/>
      <c r="AC219" s="35"/>
      <c r="AD219" s="35"/>
      <c r="AE219" s="35"/>
      <c r="AR219" s="233" t="s">
        <v>274</v>
      </c>
      <c r="AT219" s="233" t="s">
        <v>269</v>
      </c>
      <c r="AU219" s="233" t="s">
        <v>73</v>
      </c>
      <c r="AY219" s="14" t="s">
        <v>266</v>
      </c>
      <c r="BE219" s="234">
        <f>IF(N219="základní",J219,0)</f>
        <v>0</v>
      </c>
      <c r="BF219" s="234">
        <f>IF(N219="snížená",J219,0)</f>
        <v>0</v>
      </c>
      <c r="BG219" s="234">
        <f>IF(N219="zákl. přenesená",J219,0)</f>
        <v>0</v>
      </c>
      <c r="BH219" s="234">
        <f>IF(N219="sníž. přenesená",J219,0)</f>
        <v>0</v>
      </c>
      <c r="BI219" s="234">
        <f>IF(N219="nulová",J219,0)</f>
        <v>0</v>
      </c>
      <c r="BJ219" s="14" t="s">
        <v>81</v>
      </c>
      <c r="BK219" s="234">
        <f>ROUND(I219*H219,2)</f>
        <v>0</v>
      </c>
      <c r="BL219" s="14" t="s">
        <v>274</v>
      </c>
      <c r="BM219" s="233" t="s">
        <v>470</v>
      </c>
    </row>
    <row r="220" s="2" customFormat="1">
      <c r="A220" s="35"/>
      <c r="B220" s="36"/>
      <c r="C220" s="37"/>
      <c r="D220" s="235" t="s">
        <v>275</v>
      </c>
      <c r="E220" s="37"/>
      <c r="F220" s="236" t="s">
        <v>1302</v>
      </c>
      <c r="G220" s="37"/>
      <c r="H220" s="37"/>
      <c r="I220" s="237"/>
      <c r="J220" s="37"/>
      <c r="K220" s="37"/>
      <c r="L220" s="41"/>
      <c r="M220" s="238"/>
      <c r="N220" s="239"/>
      <c r="O220" s="88"/>
      <c r="P220" s="88"/>
      <c r="Q220" s="88"/>
      <c r="R220" s="88"/>
      <c r="S220" s="88"/>
      <c r="T220" s="89"/>
      <c r="U220" s="35"/>
      <c r="V220" s="35"/>
      <c r="W220" s="35"/>
      <c r="X220" s="35"/>
      <c r="Y220" s="35"/>
      <c r="Z220" s="35"/>
      <c r="AA220" s="35"/>
      <c r="AB220" s="35"/>
      <c r="AC220" s="35"/>
      <c r="AD220" s="35"/>
      <c r="AE220" s="35"/>
      <c r="AT220" s="14" t="s">
        <v>275</v>
      </c>
      <c r="AU220" s="14" t="s">
        <v>73</v>
      </c>
    </row>
    <row r="221" s="2" customFormat="1" ht="76.35" customHeight="1">
      <c r="A221" s="35"/>
      <c r="B221" s="36"/>
      <c r="C221" s="222" t="s">
        <v>477</v>
      </c>
      <c r="D221" s="222" t="s">
        <v>269</v>
      </c>
      <c r="E221" s="223" t="s">
        <v>512</v>
      </c>
      <c r="F221" s="224" t="s">
        <v>513</v>
      </c>
      <c r="G221" s="225" t="s">
        <v>272</v>
      </c>
      <c r="H221" s="226">
        <v>120</v>
      </c>
      <c r="I221" s="227"/>
      <c r="J221" s="228">
        <f>ROUND(I221*H221,2)</f>
        <v>0</v>
      </c>
      <c r="K221" s="224" t="s">
        <v>273</v>
      </c>
      <c r="L221" s="41"/>
      <c r="M221" s="229" t="s">
        <v>1</v>
      </c>
      <c r="N221" s="230" t="s">
        <v>38</v>
      </c>
      <c r="O221" s="88"/>
      <c r="P221" s="231">
        <f>O221*H221</f>
        <v>0</v>
      </c>
      <c r="Q221" s="231">
        <v>0</v>
      </c>
      <c r="R221" s="231">
        <f>Q221*H221</f>
        <v>0</v>
      </c>
      <c r="S221" s="231">
        <v>0</v>
      </c>
      <c r="T221" s="232">
        <f>S221*H221</f>
        <v>0</v>
      </c>
      <c r="U221" s="35"/>
      <c r="V221" s="35"/>
      <c r="W221" s="35"/>
      <c r="X221" s="35"/>
      <c r="Y221" s="35"/>
      <c r="Z221" s="35"/>
      <c r="AA221" s="35"/>
      <c r="AB221" s="35"/>
      <c r="AC221" s="35"/>
      <c r="AD221" s="35"/>
      <c r="AE221" s="35"/>
      <c r="AR221" s="233" t="s">
        <v>274</v>
      </c>
      <c r="AT221" s="233" t="s">
        <v>269</v>
      </c>
      <c r="AU221" s="233" t="s">
        <v>73</v>
      </c>
      <c r="AY221" s="14" t="s">
        <v>266</v>
      </c>
      <c r="BE221" s="234">
        <f>IF(N221="základní",J221,0)</f>
        <v>0</v>
      </c>
      <c r="BF221" s="234">
        <f>IF(N221="snížená",J221,0)</f>
        <v>0</v>
      </c>
      <c r="BG221" s="234">
        <f>IF(N221="zákl. přenesená",J221,0)</f>
        <v>0</v>
      </c>
      <c r="BH221" s="234">
        <f>IF(N221="sníž. přenesená",J221,0)</f>
        <v>0</v>
      </c>
      <c r="BI221" s="234">
        <f>IF(N221="nulová",J221,0)</f>
        <v>0</v>
      </c>
      <c r="BJ221" s="14" t="s">
        <v>81</v>
      </c>
      <c r="BK221" s="234">
        <f>ROUND(I221*H221,2)</f>
        <v>0</v>
      </c>
      <c r="BL221" s="14" t="s">
        <v>274</v>
      </c>
      <c r="BM221" s="233" t="s">
        <v>475</v>
      </c>
    </row>
    <row r="222" s="2" customFormat="1">
      <c r="A222" s="35"/>
      <c r="B222" s="36"/>
      <c r="C222" s="37"/>
      <c r="D222" s="235" t="s">
        <v>275</v>
      </c>
      <c r="E222" s="37"/>
      <c r="F222" s="236" t="s">
        <v>1302</v>
      </c>
      <c r="G222" s="37"/>
      <c r="H222" s="37"/>
      <c r="I222" s="237"/>
      <c r="J222" s="37"/>
      <c r="K222" s="37"/>
      <c r="L222" s="41"/>
      <c r="M222" s="238"/>
      <c r="N222" s="239"/>
      <c r="O222" s="88"/>
      <c r="P222" s="88"/>
      <c r="Q222" s="88"/>
      <c r="R222" s="88"/>
      <c r="S222" s="88"/>
      <c r="T222" s="89"/>
      <c r="U222" s="35"/>
      <c r="V222" s="35"/>
      <c r="W222" s="35"/>
      <c r="X222" s="35"/>
      <c r="Y222" s="35"/>
      <c r="Z222" s="35"/>
      <c r="AA222" s="35"/>
      <c r="AB222" s="35"/>
      <c r="AC222" s="35"/>
      <c r="AD222" s="35"/>
      <c r="AE222" s="35"/>
      <c r="AT222" s="14" t="s">
        <v>275</v>
      </c>
      <c r="AU222" s="14" t="s">
        <v>73</v>
      </c>
    </row>
    <row r="223" s="2" customFormat="1" ht="44.25" customHeight="1">
      <c r="A223" s="35"/>
      <c r="B223" s="36"/>
      <c r="C223" s="222" t="s">
        <v>368</v>
      </c>
      <c r="D223" s="222" t="s">
        <v>269</v>
      </c>
      <c r="E223" s="223" t="s">
        <v>515</v>
      </c>
      <c r="F223" s="224" t="s">
        <v>516</v>
      </c>
      <c r="G223" s="225" t="s">
        <v>272</v>
      </c>
      <c r="H223" s="226">
        <v>51</v>
      </c>
      <c r="I223" s="227"/>
      <c r="J223" s="228">
        <f>ROUND(I223*H223,2)</f>
        <v>0</v>
      </c>
      <c r="K223" s="224" t="s">
        <v>273</v>
      </c>
      <c r="L223" s="41"/>
      <c r="M223" s="229" t="s">
        <v>1</v>
      </c>
      <c r="N223" s="230" t="s">
        <v>38</v>
      </c>
      <c r="O223" s="88"/>
      <c r="P223" s="231">
        <f>O223*H223</f>
        <v>0</v>
      </c>
      <c r="Q223" s="231">
        <v>0</v>
      </c>
      <c r="R223" s="231">
        <f>Q223*H223</f>
        <v>0</v>
      </c>
      <c r="S223" s="231">
        <v>0</v>
      </c>
      <c r="T223" s="232">
        <f>S223*H223</f>
        <v>0</v>
      </c>
      <c r="U223" s="35"/>
      <c r="V223" s="35"/>
      <c r="W223" s="35"/>
      <c r="X223" s="35"/>
      <c r="Y223" s="35"/>
      <c r="Z223" s="35"/>
      <c r="AA223" s="35"/>
      <c r="AB223" s="35"/>
      <c r="AC223" s="35"/>
      <c r="AD223" s="35"/>
      <c r="AE223" s="35"/>
      <c r="AR223" s="233" t="s">
        <v>274</v>
      </c>
      <c r="AT223" s="233" t="s">
        <v>269</v>
      </c>
      <c r="AU223" s="233" t="s">
        <v>73</v>
      </c>
      <c r="AY223" s="14" t="s">
        <v>266</v>
      </c>
      <c r="BE223" s="234">
        <f>IF(N223="základní",J223,0)</f>
        <v>0</v>
      </c>
      <c r="BF223" s="234">
        <f>IF(N223="snížená",J223,0)</f>
        <v>0</v>
      </c>
      <c r="BG223" s="234">
        <f>IF(N223="zákl. přenesená",J223,0)</f>
        <v>0</v>
      </c>
      <c r="BH223" s="234">
        <f>IF(N223="sníž. přenesená",J223,0)</f>
        <v>0</v>
      </c>
      <c r="BI223" s="234">
        <f>IF(N223="nulová",J223,0)</f>
        <v>0</v>
      </c>
      <c r="BJ223" s="14" t="s">
        <v>81</v>
      </c>
      <c r="BK223" s="234">
        <f>ROUND(I223*H223,2)</f>
        <v>0</v>
      </c>
      <c r="BL223" s="14" t="s">
        <v>274</v>
      </c>
      <c r="BM223" s="233" t="s">
        <v>480</v>
      </c>
    </row>
    <row r="224" s="2" customFormat="1">
      <c r="A224" s="35"/>
      <c r="B224" s="36"/>
      <c r="C224" s="37"/>
      <c r="D224" s="235" t="s">
        <v>275</v>
      </c>
      <c r="E224" s="37"/>
      <c r="F224" s="236" t="s">
        <v>1303</v>
      </c>
      <c r="G224" s="37"/>
      <c r="H224" s="37"/>
      <c r="I224" s="237"/>
      <c r="J224" s="37"/>
      <c r="K224" s="37"/>
      <c r="L224" s="41"/>
      <c r="M224" s="238"/>
      <c r="N224" s="239"/>
      <c r="O224" s="88"/>
      <c r="P224" s="88"/>
      <c r="Q224" s="88"/>
      <c r="R224" s="88"/>
      <c r="S224" s="88"/>
      <c r="T224" s="89"/>
      <c r="U224" s="35"/>
      <c r="V224" s="35"/>
      <c r="W224" s="35"/>
      <c r="X224" s="35"/>
      <c r="Y224" s="35"/>
      <c r="Z224" s="35"/>
      <c r="AA224" s="35"/>
      <c r="AB224" s="35"/>
      <c r="AC224" s="35"/>
      <c r="AD224" s="35"/>
      <c r="AE224" s="35"/>
      <c r="AT224" s="14" t="s">
        <v>275</v>
      </c>
      <c r="AU224" s="14" t="s">
        <v>73</v>
      </c>
    </row>
    <row r="225" s="2" customFormat="1" ht="55.5" customHeight="1">
      <c r="A225" s="35"/>
      <c r="B225" s="36"/>
      <c r="C225" s="222" t="s">
        <v>486</v>
      </c>
      <c r="D225" s="222" t="s">
        <v>269</v>
      </c>
      <c r="E225" s="223" t="s">
        <v>520</v>
      </c>
      <c r="F225" s="224" t="s">
        <v>521</v>
      </c>
      <c r="G225" s="225" t="s">
        <v>272</v>
      </c>
      <c r="H225" s="226">
        <v>51</v>
      </c>
      <c r="I225" s="227"/>
      <c r="J225" s="228">
        <f>ROUND(I225*H225,2)</f>
        <v>0</v>
      </c>
      <c r="K225" s="224" t="s">
        <v>273</v>
      </c>
      <c r="L225" s="41"/>
      <c r="M225" s="229" t="s">
        <v>1</v>
      </c>
      <c r="N225" s="230" t="s">
        <v>38</v>
      </c>
      <c r="O225" s="88"/>
      <c r="P225" s="231">
        <f>O225*H225</f>
        <v>0</v>
      </c>
      <c r="Q225" s="231">
        <v>0</v>
      </c>
      <c r="R225" s="231">
        <f>Q225*H225</f>
        <v>0</v>
      </c>
      <c r="S225" s="231">
        <v>0</v>
      </c>
      <c r="T225" s="232">
        <f>S225*H225</f>
        <v>0</v>
      </c>
      <c r="U225" s="35"/>
      <c r="V225" s="35"/>
      <c r="W225" s="35"/>
      <c r="X225" s="35"/>
      <c r="Y225" s="35"/>
      <c r="Z225" s="35"/>
      <c r="AA225" s="35"/>
      <c r="AB225" s="35"/>
      <c r="AC225" s="35"/>
      <c r="AD225" s="35"/>
      <c r="AE225" s="35"/>
      <c r="AR225" s="233" t="s">
        <v>274</v>
      </c>
      <c r="AT225" s="233" t="s">
        <v>269</v>
      </c>
      <c r="AU225" s="233" t="s">
        <v>73</v>
      </c>
      <c r="AY225" s="14" t="s">
        <v>266</v>
      </c>
      <c r="BE225" s="234">
        <f>IF(N225="základní",J225,0)</f>
        <v>0</v>
      </c>
      <c r="BF225" s="234">
        <f>IF(N225="snížená",J225,0)</f>
        <v>0</v>
      </c>
      <c r="BG225" s="234">
        <f>IF(N225="zákl. přenesená",J225,0)</f>
        <v>0</v>
      </c>
      <c r="BH225" s="234">
        <f>IF(N225="sníž. přenesená",J225,0)</f>
        <v>0</v>
      </c>
      <c r="BI225" s="234">
        <f>IF(N225="nulová",J225,0)</f>
        <v>0</v>
      </c>
      <c r="BJ225" s="14" t="s">
        <v>81</v>
      </c>
      <c r="BK225" s="234">
        <f>ROUND(I225*H225,2)</f>
        <v>0</v>
      </c>
      <c r="BL225" s="14" t="s">
        <v>274</v>
      </c>
      <c r="BM225" s="233" t="s">
        <v>484</v>
      </c>
    </row>
    <row r="226" s="2" customFormat="1">
      <c r="A226" s="35"/>
      <c r="B226" s="36"/>
      <c r="C226" s="37"/>
      <c r="D226" s="235" t="s">
        <v>275</v>
      </c>
      <c r="E226" s="37"/>
      <c r="F226" s="236" t="s">
        <v>1303</v>
      </c>
      <c r="G226" s="37"/>
      <c r="H226" s="37"/>
      <c r="I226" s="237"/>
      <c r="J226" s="37"/>
      <c r="K226" s="37"/>
      <c r="L226" s="41"/>
      <c r="M226" s="238"/>
      <c r="N226" s="239"/>
      <c r="O226" s="88"/>
      <c r="P226" s="88"/>
      <c r="Q226" s="88"/>
      <c r="R226" s="88"/>
      <c r="S226" s="88"/>
      <c r="T226" s="89"/>
      <c r="U226" s="35"/>
      <c r="V226" s="35"/>
      <c r="W226" s="35"/>
      <c r="X226" s="35"/>
      <c r="Y226" s="35"/>
      <c r="Z226" s="35"/>
      <c r="AA226" s="35"/>
      <c r="AB226" s="35"/>
      <c r="AC226" s="35"/>
      <c r="AD226" s="35"/>
      <c r="AE226" s="35"/>
      <c r="AT226" s="14" t="s">
        <v>275</v>
      </c>
      <c r="AU226" s="14" t="s">
        <v>73</v>
      </c>
    </row>
    <row r="227" s="2" customFormat="1" ht="24.15" customHeight="1">
      <c r="A227" s="35"/>
      <c r="B227" s="36"/>
      <c r="C227" s="222" t="s">
        <v>373</v>
      </c>
      <c r="D227" s="222" t="s">
        <v>269</v>
      </c>
      <c r="E227" s="223" t="s">
        <v>523</v>
      </c>
      <c r="F227" s="224" t="s">
        <v>524</v>
      </c>
      <c r="G227" s="225" t="s">
        <v>272</v>
      </c>
      <c r="H227" s="226">
        <v>22</v>
      </c>
      <c r="I227" s="227"/>
      <c r="J227" s="228">
        <f>ROUND(I227*H227,2)</f>
        <v>0</v>
      </c>
      <c r="K227" s="224" t="s">
        <v>273</v>
      </c>
      <c r="L227" s="41"/>
      <c r="M227" s="229" t="s">
        <v>1</v>
      </c>
      <c r="N227" s="230" t="s">
        <v>38</v>
      </c>
      <c r="O227" s="88"/>
      <c r="P227" s="231">
        <f>O227*H227</f>
        <v>0</v>
      </c>
      <c r="Q227" s="231">
        <v>0</v>
      </c>
      <c r="R227" s="231">
        <f>Q227*H227</f>
        <v>0</v>
      </c>
      <c r="S227" s="231">
        <v>0</v>
      </c>
      <c r="T227" s="232">
        <f>S227*H227</f>
        <v>0</v>
      </c>
      <c r="U227" s="35"/>
      <c r="V227" s="35"/>
      <c r="W227" s="35"/>
      <c r="X227" s="35"/>
      <c r="Y227" s="35"/>
      <c r="Z227" s="35"/>
      <c r="AA227" s="35"/>
      <c r="AB227" s="35"/>
      <c r="AC227" s="35"/>
      <c r="AD227" s="35"/>
      <c r="AE227" s="35"/>
      <c r="AR227" s="233" t="s">
        <v>274</v>
      </c>
      <c r="AT227" s="233" t="s">
        <v>269</v>
      </c>
      <c r="AU227" s="233" t="s">
        <v>73</v>
      </c>
      <c r="AY227" s="14" t="s">
        <v>266</v>
      </c>
      <c r="BE227" s="234">
        <f>IF(N227="základní",J227,0)</f>
        <v>0</v>
      </c>
      <c r="BF227" s="234">
        <f>IF(N227="snížená",J227,0)</f>
        <v>0</v>
      </c>
      <c r="BG227" s="234">
        <f>IF(N227="zákl. přenesená",J227,0)</f>
        <v>0</v>
      </c>
      <c r="BH227" s="234">
        <f>IF(N227="sníž. přenesená",J227,0)</f>
        <v>0</v>
      </c>
      <c r="BI227" s="234">
        <f>IF(N227="nulová",J227,0)</f>
        <v>0</v>
      </c>
      <c r="BJ227" s="14" t="s">
        <v>81</v>
      </c>
      <c r="BK227" s="234">
        <f>ROUND(I227*H227,2)</f>
        <v>0</v>
      </c>
      <c r="BL227" s="14" t="s">
        <v>274</v>
      </c>
      <c r="BM227" s="233" t="s">
        <v>489</v>
      </c>
    </row>
    <row r="228" s="2" customFormat="1">
      <c r="A228" s="35"/>
      <c r="B228" s="36"/>
      <c r="C228" s="37"/>
      <c r="D228" s="235" t="s">
        <v>275</v>
      </c>
      <c r="E228" s="37"/>
      <c r="F228" s="236" t="s">
        <v>1304</v>
      </c>
      <c r="G228" s="37"/>
      <c r="H228" s="37"/>
      <c r="I228" s="237"/>
      <c r="J228" s="37"/>
      <c r="K228" s="37"/>
      <c r="L228" s="41"/>
      <c r="M228" s="238"/>
      <c r="N228" s="239"/>
      <c r="O228" s="88"/>
      <c r="P228" s="88"/>
      <c r="Q228" s="88"/>
      <c r="R228" s="88"/>
      <c r="S228" s="88"/>
      <c r="T228" s="89"/>
      <c r="U228" s="35"/>
      <c r="V228" s="35"/>
      <c r="W228" s="35"/>
      <c r="X228" s="35"/>
      <c r="Y228" s="35"/>
      <c r="Z228" s="35"/>
      <c r="AA228" s="35"/>
      <c r="AB228" s="35"/>
      <c r="AC228" s="35"/>
      <c r="AD228" s="35"/>
      <c r="AE228" s="35"/>
      <c r="AT228" s="14" t="s">
        <v>275</v>
      </c>
      <c r="AU228" s="14" t="s">
        <v>73</v>
      </c>
    </row>
    <row r="229" s="2" customFormat="1" ht="76.35" customHeight="1">
      <c r="A229" s="35"/>
      <c r="B229" s="36"/>
      <c r="C229" s="222" t="s">
        <v>494</v>
      </c>
      <c r="D229" s="222" t="s">
        <v>269</v>
      </c>
      <c r="E229" s="223" t="s">
        <v>527</v>
      </c>
      <c r="F229" s="224" t="s">
        <v>528</v>
      </c>
      <c r="G229" s="225" t="s">
        <v>272</v>
      </c>
      <c r="H229" s="226">
        <v>22</v>
      </c>
      <c r="I229" s="227"/>
      <c r="J229" s="228">
        <f>ROUND(I229*H229,2)</f>
        <v>0</v>
      </c>
      <c r="K229" s="224" t="s">
        <v>273</v>
      </c>
      <c r="L229" s="41"/>
      <c r="M229" s="229" t="s">
        <v>1</v>
      </c>
      <c r="N229" s="230" t="s">
        <v>38</v>
      </c>
      <c r="O229" s="88"/>
      <c r="P229" s="231">
        <f>O229*H229</f>
        <v>0</v>
      </c>
      <c r="Q229" s="231">
        <v>0</v>
      </c>
      <c r="R229" s="231">
        <f>Q229*H229</f>
        <v>0</v>
      </c>
      <c r="S229" s="231">
        <v>0</v>
      </c>
      <c r="T229" s="232">
        <f>S229*H229</f>
        <v>0</v>
      </c>
      <c r="U229" s="35"/>
      <c r="V229" s="35"/>
      <c r="W229" s="35"/>
      <c r="X229" s="35"/>
      <c r="Y229" s="35"/>
      <c r="Z229" s="35"/>
      <c r="AA229" s="35"/>
      <c r="AB229" s="35"/>
      <c r="AC229" s="35"/>
      <c r="AD229" s="35"/>
      <c r="AE229" s="35"/>
      <c r="AR229" s="233" t="s">
        <v>274</v>
      </c>
      <c r="AT229" s="233" t="s">
        <v>269</v>
      </c>
      <c r="AU229" s="233" t="s">
        <v>73</v>
      </c>
      <c r="AY229" s="14" t="s">
        <v>266</v>
      </c>
      <c r="BE229" s="234">
        <f>IF(N229="základní",J229,0)</f>
        <v>0</v>
      </c>
      <c r="BF229" s="234">
        <f>IF(N229="snížená",J229,0)</f>
        <v>0</v>
      </c>
      <c r="BG229" s="234">
        <f>IF(N229="zákl. přenesená",J229,0)</f>
        <v>0</v>
      </c>
      <c r="BH229" s="234">
        <f>IF(N229="sníž. přenesená",J229,0)</f>
        <v>0</v>
      </c>
      <c r="BI229" s="234">
        <f>IF(N229="nulová",J229,0)</f>
        <v>0</v>
      </c>
      <c r="BJ229" s="14" t="s">
        <v>81</v>
      </c>
      <c r="BK229" s="234">
        <f>ROUND(I229*H229,2)</f>
        <v>0</v>
      </c>
      <c r="BL229" s="14" t="s">
        <v>274</v>
      </c>
      <c r="BM229" s="233" t="s">
        <v>492</v>
      </c>
    </row>
    <row r="230" s="2" customFormat="1">
      <c r="A230" s="35"/>
      <c r="B230" s="36"/>
      <c r="C230" s="37"/>
      <c r="D230" s="235" t="s">
        <v>275</v>
      </c>
      <c r="E230" s="37"/>
      <c r="F230" s="236" t="s">
        <v>1304</v>
      </c>
      <c r="G230" s="37"/>
      <c r="H230" s="37"/>
      <c r="I230" s="237"/>
      <c r="J230" s="37"/>
      <c r="K230" s="37"/>
      <c r="L230" s="41"/>
      <c r="M230" s="238"/>
      <c r="N230" s="239"/>
      <c r="O230" s="88"/>
      <c r="P230" s="88"/>
      <c r="Q230" s="88"/>
      <c r="R230" s="88"/>
      <c r="S230" s="88"/>
      <c r="T230" s="89"/>
      <c r="U230" s="35"/>
      <c r="V230" s="35"/>
      <c r="W230" s="35"/>
      <c r="X230" s="35"/>
      <c r="Y230" s="35"/>
      <c r="Z230" s="35"/>
      <c r="AA230" s="35"/>
      <c r="AB230" s="35"/>
      <c r="AC230" s="35"/>
      <c r="AD230" s="35"/>
      <c r="AE230" s="35"/>
      <c r="AT230" s="14" t="s">
        <v>275</v>
      </c>
      <c r="AU230" s="14" t="s">
        <v>73</v>
      </c>
    </row>
    <row r="231" s="2" customFormat="1" ht="49.05" customHeight="1">
      <c r="A231" s="35"/>
      <c r="B231" s="36"/>
      <c r="C231" s="222" t="s">
        <v>378</v>
      </c>
      <c r="D231" s="222" t="s">
        <v>269</v>
      </c>
      <c r="E231" s="223" t="s">
        <v>530</v>
      </c>
      <c r="F231" s="224" t="s">
        <v>531</v>
      </c>
      <c r="G231" s="225" t="s">
        <v>272</v>
      </c>
      <c r="H231" s="226">
        <v>56</v>
      </c>
      <c r="I231" s="227"/>
      <c r="J231" s="228">
        <f>ROUND(I231*H231,2)</f>
        <v>0</v>
      </c>
      <c r="K231" s="224" t="s">
        <v>273</v>
      </c>
      <c r="L231" s="41"/>
      <c r="M231" s="229" t="s">
        <v>1</v>
      </c>
      <c r="N231" s="230" t="s">
        <v>38</v>
      </c>
      <c r="O231" s="88"/>
      <c r="P231" s="231">
        <f>O231*H231</f>
        <v>0</v>
      </c>
      <c r="Q231" s="231">
        <v>0</v>
      </c>
      <c r="R231" s="231">
        <f>Q231*H231</f>
        <v>0</v>
      </c>
      <c r="S231" s="231">
        <v>0</v>
      </c>
      <c r="T231" s="232">
        <f>S231*H231</f>
        <v>0</v>
      </c>
      <c r="U231" s="35"/>
      <c r="V231" s="35"/>
      <c r="W231" s="35"/>
      <c r="X231" s="35"/>
      <c r="Y231" s="35"/>
      <c r="Z231" s="35"/>
      <c r="AA231" s="35"/>
      <c r="AB231" s="35"/>
      <c r="AC231" s="35"/>
      <c r="AD231" s="35"/>
      <c r="AE231" s="35"/>
      <c r="AR231" s="233" t="s">
        <v>274</v>
      </c>
      <c r="AT231" s="233" t="s">
        <v>269</v>
      </c>
      <c r="AU231" s="233" t="s">
        <v>73</v>
      </c>
      <c r="AY231" s="14" t="s">
        <v>266</v>
      </c>
      <c r="BE231" s="234">
        <f>IF(N231="základní",J231,0)</f>
        <v>0</v>
      </c>
      <c r="BF231" s="234">
        <f>IF(N231="snížená",J231,0)</f>
        <v>0</v>
      </c>
      <c r="BG231" s="234">
        <f>IF(N231="zákl. přenesená",J231,0)</f>
        <v>0</v>
      </c>
      <c r="BH231" s="234">
        <f>IF(N231="sníž. přenesená",J231,0)</f>
        <v>0</v>
      </c>
      <c r="BI231" s="234">
        <f>IF(N231="nulová",J231,0)</f>
        <v>0</v>
      </c>
      <c r="BJ231" s="14" t="s">
        <v>81</v>
      </c>
      <c r="BK231" s="234">
        <f>ROUND(I231*H231,2)</f>
        <v>0</v>
      </c>
      <c r="BL231" s="14" t="s">
        <v>274</v>
      </c>
      <c r="BM231" s="233" t="s">
        <v>497</v>
      </c>
    </row>
    <row r="232" s="2" customFormat="1">
      <c r="A232" s="35"/>
      <c r="B232" s="36"/>
      <c r="C232" s="37"/>
      <c r="D232" s="235" t="s">
        <v>275</v>
      </c>
      <c r="E232" s="37"/>
      <c r="F232" s="236" t="s">
        <v>1305</v>
      </c>
      <c r="G232" s="37"/>
      <c r="H232" s="37"/>
      <c r="I232" s="237"/>
      <c r="J232" s="37"/>
      <c r="K232" s="37"/>
      <c r="L232" s="41"/>
      <c r="M232" s="238"/>
      <c r="N232" s="239"/>
      <c r="O232" s="88"/>
      <c r="P232" s="88"/>
      <c r="Q232" s="88"/>
      <c r="R232" s="88"/>
      <c r="S232" s="88"/>
      <c r="T232" s="89"/>
      <c r="U232" s="35"/>
      <c r="V232" s="35"/>
      <c r="W232" s="35"/>
      <c r="X232" s="35"/>
      <c r="Y232" s="35"/>
      <c r="Z232" s="35"/>
      <c r="AA232" s="35"/>
      <c r="AB232" s="35"/>
      <c r="AC232" s="35"/>
      <c r="AD232" s="35"/>
      <c r="AE232" s="35"/>
      <c r="AT232" s="14" t="s">
        <v>275</v>
      </c>
      <c r="AU232" s="14" t="s">
        <v>73</v>
      </c>
    </row>
    <row r="233" s="2" customFormat="1" ht="49.05" customHeight="1">
      <c r="A233" s="35"/>
      <c r="B233" s="36"/>
      <c r="C233" s="222" t="s">
        <v>503</v>
      </c>
      <c r="D233" s="222" t="s">
        <v>269</v>
      </c>
      <c r="E233" s="223" t="s">
        <v>535</v>
      </c>
      <c r="F233" s="224" t="s">
        <v>536</v>
      </c>
      <c r="G233" s="225" t="s">
        <v>272</v>
      </c>
      <c r="H233" s="226">
        <v>8</v>
      </c>
      <c r="I233" s="227"/>
      <c r="J233" s="228">
        <f>ROUND(I233*H233,2)</f>
        <v>0</v>
      </c>
      <c r="K233" s="224" t="s">
        <v>273</v>
      </c>
      <c r="L233" s="41"/>
      <c r="M233" s="229" t="s">
        <v>1</v>
      </c>
      <c r="N233" s="230" t="s">
        <v>38</v>
      </c>
      <c r="O233" s="88"/>
      <c r="P233" s="231">
        <f>O233*H233</f>
        <v>0</v>
      </c>
      <c r="Q233" s="231">
        <v>0</v>
      </c>
      <c r="R233" s="231">
        <f>Q233*H233</f>
        <v>0</v>
      </c>
      <c r="S233" s="231">
        <v>0</v>
      </c>
      <c r="T233" s="232">
        <f>S233*H233</f>
        <v>0</v>
      </c>
      <c r="U233" s="35"/>
      <c r="V233" s="35"/>
      <c r="W233" s="35"/>
      <c r="X233" s="35"/>
      <c r="Y233" s="35"/>
      <c r="Z233" s="35"/>
      <c r="AA233" s="35"/>
      <c r="AB233" s="35"/>
      <c r="AC233" s="35"/>
      <c r="AD233" s="35"/>
      <c r="AE233" s="35"/>
      <c r="AR233" s="233" t="s">
        <v>274</v>
      </c>
      <c r="AT233" s="233" t="s">
        <v>269</v>
      </c>
      <c r="AU233" s="233" t="s">
        <v>73</v>
      </c>
      <c r="AY233" s="14" t="s">
        <v>266</v>
      </c>
      <c r="BE233" s="234">
        <f>IF(N233="základní",J233,0)</f>
        <v>0</v>
      </c>
      <c r="BF233" s="234">
        <f>IF(N233="snížená",J233,0)</f>
        <v>0</v>
      </c>
      <c r="BG233" s="234">
        <f>IF(N233="zákl. přenesená",J233,0)</f>
        <v>0</v>
      </c>
      <c r="BH233" s="234">
        <f>IF(N233="sníž. přenesená",J233,0)</f>
        <v>0</v>
      </c>
      <c r="BI233" s="234">
        <f>IF(N233="nulová",J233,0)</f>
        <v>0</v>
      </c>
      <c r="BJ233" s="14" t="s">
        <v>81</v>
      </c>
      <c r="BK233" s="234">
        <f>ROUND(I233*H233,2)</f>
        <v>0</v>
      </c>
      <c r="BL233" s="14" t="s">
        <v>274</v>
      </c>
      <c r="BM233" s="233" t="s">
        <v>501</v>
      </c>
    </row>
    <row r="234" s="2" customFormat="1">
      <c r="A234" s="35"/>
      <c r="B234" s="36"/>
      <c r="C234" s="37"/>
      <c r="D234" s="235" t="s">
        <v>275</v>
      </c>
      <c r="E234" s="37"/>
      <c r="F234" s="236" t="s">
        <v>1226</v>
      </c>
      <c r="G234" s="37"/>
      <c r="H234" s="37"/>
      <c r="I234" s="237"/>
      <c r="J234" s="37"/>
      <c r="K234" s="37"/>
      <c r="L234" s="41"/>
      <c r="M234" s="238"/>
      <c r="N234" s="239"/>
      <c r="O234" s="88"/>
      <c r="P234" s="88"/>
      <c r="Q234" s="88"/>
      <c r="R234" s="88"/>
      <c r="S234" s="88"/>
      <c r="T234" s="89"/>
      <c r="U234" s="35"/>
      <c r="V234" s="35"/>
      <c r="W234" s="35"/>
      <c r="X234" s="35"/>
      <c r="Y234" s="35"/>
      <c r="Z234" s="35"/>
      <c r="AA234" s="35"/>
      <c r="AB234" s="35"/>
      <c r="AC234" s="35"/>
      <c r="AD234" s="35"/>
      <c r="AE234" s="35"/>
      <c r="AT234" s="14" t="s">
        <v>275</v>
      </c>
      <c r="AU234" s="14" t="s">
        <v>73</v>
      </c>
    </row>
    <row r="235" s="2" customFormat="1" ht="55.5" customHeight="1">
      <c r="A235" s="35"/>
      <c r="B235" s="36"/>
      <c r="C235" s="222" t="s">
        <v>382</v>
      </c>
      <c r="D235" s="222" t="s">
        <v>269</v>
      </c>
      <c r="E235" s="223" t="s">
        <v>539</v>
      </c>
      <c r="F235" s="224" t="s">
        <v>540</v>
      </c>
      <c r="G235" s="225" t="s">
        <v>272</v>
      </c>
      <c r="H235" s="226">
        <v>15</v>
      </c>
      <c r="I235" s="227"/>
      <c r="J235" s="228">
        <f>ROUND(I235*H235,2)</f>
        <v>0</v>
      </c>
      <c r="K235" s="224" t="s">
        <v>273</v>
      </c>
      <c r="L235" s="41"/>
      <c r="M235" s="229" t="s">
        <v>1</v>
      </c>
      <c r="N235" s="230" t="s">
        <v>38</v>
      </c>
      <c r="O235" s="88"/>
      <c r="P235" s="231">
        <f>O235*H235</f>
        <v>0</v>
      </c>
      <c r="Q235" s="231">
        <v>0</v>
      </c>
      <c r="R235" s="231">
        <f>Q235*H235</f>
        <v>0</v>
      </c>
      <c r="S235" s="231">
        <v>0</v>
      </c>
      <c r="T235" s="232">
        <f>S235*H235</f>
        <v>0</v>
      </c>
      <c r="U235" s="35"/>
      <c r="V235" s="35"/>
      <c r="W235" s="35"/>
      <c r="X235" s="35"/>
      <c r="Y235" s="35"/>
      <c r="Z235" s="35"/>
      <c r="AA235" s="35"/>
      <c r="AB235" s="35"/>
      <c r="AC235" s="35"/>
      <c r="AD235" s="35"/>
      <c r="AE235" s="35"/>
      <c r="AR235" s="233" t="s">
        <v>274</v>
      </c>
      <c r="AT235" s="233" t="s">
        <v>269</v>
      </c>
      <c r="AU235" s="233" t="s">
        <v>73</v>
      </c>
      <c r="AY235" s="14" t="s">
        <v>266</v>
      </c>
      <c r="BE235" s="234">
        <f>IF(N235="základní",J235,0)</f>
        <v>0</v>
      </c>
      <c r="BF235" s="234">
        <f>IF(N235="snížená",J235,0)</f>
        <v>0</v>
      </c>
      <c r="BG235" s="234">
        <f>IF(N235="zákl. přenesená",J235,0)</f>
        <v>0</v>
      </c>
      <c r="BH235" s="234">
        <f>IF(N235="sníž. přenesená",J235,0)</f>
        <v>0</v>
      </c>
      <c r="BI235" s="234">
        <f>IF(N235="nulová",J235,0)</f>
        <v>0</v>
      </c>
      <c r="BJ235" s="14" t="s">
        <v>81</v>
      </c>
      <c r="BK235" s="234">
        <f>ROUND(I235*H235,2)</f>
        <v>0</v>
      </c>
      <c r="BL235" s="14" t="s">
        <v>274</v>
      </c>
      <c r="BM235" s="233" t="s">
        <v>506</v>
      </c>
    </row>
    <row r="236" s="2" customFormat="1">
      <c r="A236" s="35"/>
      <c r="B236" s="36"/>
      <c r="C236" s="37"/>
      <c r="D236" s="235" t="s">
        <v>275</v>
      </c>
      <c r="E236" s="37"/>
      <c r="F236" s="236" t="s">
        <v>542</v>
      </c>
      <c r="G236" s="37"/>
      <c r="H236" s="37"/>
      <c r="I236" s="237"/>
      <c r="J236" s="37"/>
      <c r="K236" s="37"/>
      <c r="L236" s="41"/>
      <c r="M236" s="238"/>
      <c r="N236" s="239"/>
      <c r="O236" s="88"/>
      <c r="P236" s="88"/>
      <c r="Q236" s="88"/>
      <c r="R236" s="88"/>
      <c r="S236" s="88"/>
      <c r="T236" s="89"/>
      <c r="U236" s="35"/>
      <c r="V236" s="35"/>
      <c r="W236" s="35"/>
      <c r="X236" s="35"/>
      <c r="Y236" s="35"/>
      <c r="Z236" s="35"/>
      <c r="AA236" s="35"/>
      <c r="AB236" s="35"/>
      <c r="AC236" s="35"/>
      <c r="AD236" s="35"/>
      <c r="AE236" s="35"/>
      <c r="AT236" s="14" t="s">
        <v>275</v>
      </c>
      <c r="AU236" s="14" t="s">
        <v>73</v>
      </c>
    </row>
    <row r="237" s="2" customFormat="1" ht="24.15" customHeight="1">
      <c r="A237" s="35"/>
      <c r="B237" s="36"/>
      <c r="C237" s="222" t="s">
        <v>511</v>
      </c>
      <c r="D237" s="222" t="s">
        <v>269</v>
      </c>
      <c r="E237" s="223" t="s">
        <v>544</v>
      </c>
      <c r="F237" s="224" t="s">
        <v>545</v>
      </c>
      <c r="G237" s="225" t="s">
        <v>272</v>
      </c>
      <c r="H237" s="226">
        <v>15</v>
      </c>
      <c r="I237" s="227"/>
      <c r="J237" s="228">
        <f>ROUND(I237*H237,2)</f>
        <v>0</v>
      </c>
      <c r="K237" s="224" t="s">
        <v>273</v>
      </c>
      <c r="L237" s="41"/>
      <c r="M237" s="229" t="s">
        <v>1</v>
      </c>
      <c r="N237" s="230" t="s">
        <v>38</v>
      </c>
      <c r="O237" s="88"/>
      <c r="P237" s="231">
        <f>O237*H237</f>
        <v>0</v>
      </c>
      <c r="Q237" s="231">
        <v>0</v>
      </c>
      <c r="R237" s="231">
        <f>Q237*H237</f>
        <v>0</v>
      </c>
      <c r="S237" s="231">
        <v>0</v>
      </c>
      <c r="T237" s="232">
        <f>S237*H237</f>
        <v>0</v>
      </c>
      <c r="U237" s="35"/>
      <c r="V237" s="35"/>
      <c r="W237" s="35"/>
      <c r="X237" s="35"/>
      <c r="Y237" s="35"/>
      <c r="Z237" s="35"/>
      <c r="AA237" s="35"/>
      <c r="AB237" s="35"/>
      <c r="AC237" s="35"/>
      <c r="AD237" s="35"/>
      <c r="AE237" s="35"/>
      <c r="AR237" s="233" t="s">
        <v>274</v>
      </c>
      <c r="AT237" s="233" t="s">
        <v>269</v>
      </c>
      <c r="AU237" s="233" t="s">
        <v>73</v>
      </c>
      <c r="AY237" s="14" t="s">
        <v>266</v>
      </c>
      <c r="BE237" s="234">
        <f>IF(N237="základní",J237,0)</f>
        <v>0</v>
      </c>
      <c r="BF237" s="234">
        <f>IF(N237="snížená",J237,0)</f>
        <v>0</v>
      </c>
      <c r="BG237" s="234">
        <f>IF(N237="zákl. přenesená",J237,0)</f>
        <v>0</v>
      </c>
      <c r="BH237" s="234">
        <f>IF(N237="sníž. přenesená",J237,0)</f>
        <v>0</v>
      </c>
      <c r="BI237" s="234">
        <f>IF(N237="nulová",J237,0)</f>
        <v>0</v>
      </c>
      <c r="BJ237" s="14" t="s">
        <v>81</v>
      </c>
      <c r="BK237" s="234">
        <f>ROUND(I237*H237,2)</f>
        <v>0</v>
      </c>
      <c r="BL237" s="14" t="s">
        <v>274</v>
      </c>
      <c r="BM237" s="233" t="s">
        <v>509</v>
      </c>
    </row>
    <row r="238" s="2" customFormat="1">
      <c r="A238" s="35"/>
      <c r="B238" s="36"/>
      <c r="C238" s="37"/>
      <c r="D238" s="235" t="s">
        <v>275</v>
      </c>
      <c r="E238" s="37"/>
      <c r="F238" s="236" t="s">
        <v>542</v>
      </c>
      <c r="G238" s="37"/>
      <c r="H238" s="37"/>
      <c r="I238" s="237"/>
      <c r="J238" s="37"/>
      <c r="K238" s="37"/>
      <c r="L238" s="41"/>
      <c r="M238" s="238"/>
      <c r="N238" s="239"/>
      <c r="O238" s="88"/>
      <c r="P238" s="88"/>
      <c r="Q238" s="88"/>
      <c r="R238" s="88"/>
      <c r="S238" s="88"/>
      <c r="T238" s="89"/>
      <c r="U238" s="35"/>
      <c r="V238" s="35"/>
      <c r="W238" s="35"/>
      <c r="X238" s="35"/>
      <c r="Y238" s="35"/>
      <c r="Z238" s="35"/>
      <c r="AA238" s="35"/>
      <c r="AB238" s="35"/>
      <c r="AC238" s="35"/>
      <c r="AD238" s="35"/>
      <c r="AE238" s="35"/>
      <c r="AT238" s="14" t="s">
        <v>275</v>
      </c>
      <c r="AU238" s="14" t="s">
        <v>73</v>
      </c>
    </row>
    <row r="239" s="2" customFormat="1" ht="37.8" customHeight="1">
      <c r="A239" s="35"/>
      <c r="B239" s="36"/>
      <c r="C239" s="222" t="s">
        <v>385</v>
      </c>
      <c r="D239" s="222" t="s">
        <v>269</v>
      </c>
      <c r="E239" s="223" t="s">
        <v>547</v>
      </c>
      <c r="F239" s="224" t="s">
        <v>548</v>
      </c>
      <c r="G239" s="225" t="s">
        <v>272</v>
      </c>
      <c r="H239" s="226">
        <v>118</v>
      </c>
      <c r="I239" s="227"/>
      <c r="J239" s="228">
        <f>ROUND(I239*H239,2)</f>
        <v>0</v>
      </c>
      <c r="K239" s="224" t="s">
        <v>273</v>
      </c>
      <c r="L239" s="41"/>
      <c r="M239" s="229" t="s">
        <v>1</v>
      </c>
      <c r="N239" s="230" t="s">
        <v>38</v>
      </c>
      <c r="O239" s="88"/>
      <c r="P239" s="231">
        <f>O239*H239</f>
        <v>0</v>
      </c>
      <c r="Q239" s="231">
        <v>0</v>
      </c>
      <c r="R239" s="231">
        <f>Q239*H239</f>
        <v>0</v>
      </c>
      <c r="S239" s="231">
        <v>0</v>
      </c>
      <c r="T239" s="232">
        <f>S239*H239</f>
        <v>0</v>
      </c>
      <c r="U239" s="35"/>
      <c r="V239" s="35"/>
      <c r="W239" s="35"/>
      <c r="X239" s="35"/>
      <c r="Y239" s="35"/>
      <c r="Z239" s="35"/>
      <c r="AA239" s="35"/>
      <c r="AB239" s="35"/>
      <c r="AC239" s="35"/>
      <c r="AD239" s="35"/>
      <c r="AE239" s="35"/>
      <c r="AR239" s="233" t="s">
        <v>274</v>
      </c>
      <c r="AT239" s="233" t="s">
        <v>269</v>
      </c>
      <c r="AU239" s="233" t="s">
        <v>73</v>
      </c>
      <c r="AY239" s="14" t="s">
        <v>266</v>
      </c>
      <c r="BE239" s="234">
        <f>IF(N239="základní",J239,0)</f>
        <v>0</v>
      </c>
      <c r="BF239" s="234">
        <f>IF(N239="snížená",J239,0)</f>
        <v>0</v>
      </c>
      <c r="BG239" s="234">
        <f>IF(N239="zákl. přenesená",J239,0)</f>
        <v>0</v>
      </c>
      <c r="BH239" s="234">
        <f>IF(N239="sníž. přenesená",J239,0)</f>
        <v>0</v>
      </c>
      <c r="BI239" s="234">
        <f>IF(N239="nulová",J239,0)</f>
        <v>0</v>
      </c>
      <c r="BJ239" s="14" t="s">
        <v>81</v>
      </c>
      <c r="BK239" s="234">
        <f>ROUND(I239*H239,2)</f>
        <v>0</v>
      </c>
      <c r="BL239" s="14" t="s">
        <v>274</v>
      </c>
      <c r="BM239" s="233" t="s">
        <v>514</v>
      </c>
    </row>
    <row r="240" s="2" customFormat="1">
      <c r="A240" s="35"/>
      <c r="B240" s="36"/>
      <c r="C240" s="37"/>
      <c r="D240" s="235" t="s">
        <v>275</v>
      </c>
      <c r="E240" s="37"/>
      <c r="F240" s="236" t="s">
        <v>1306</v>
      </c>
      <c r="G240" s="37"/>
      <c r="H240" s="37"/>
      <c r="I240" s="237"/>
      <c r="J240" s="37"/>
      <c r="K240" s="37"/>
      <c r="L240" s="41"/>
      <c r="M240" s="238"/>
      <c r="N240" s="239"/>
      <c r="O240" s="88"/>
      <c r="P240" s="88"/>
      <c r="Q240" s="88"/>
      <c r="R240" s="88"/>
      <c r="S240" s="88"/>
      <c r="T240" s="89"/>
      <c r="U240" s="35"/>
      <c r="V240" s="35"/>
      <c r="W240" s="35"/>
      <c r="X240" s="35"/>
      <c r="Y240" s="35"/>
      <c r="Z240" s="35"/>
      <c r="AA240" s="35"/>
      <c r="AB240" s="35"/>
      <c r="AC240" s="35"/>
      <c r="AD240" s="35"/>
      <c r="AE240" s="35"/>
      <c r="AT240" s="14" t="s">
        <v>275</v>
      </c>
      <c r="AU240" s="14" t="s">
        <v>73</v>
      </c>
    </row>
    <row r="241" s="2" customFormat="1" ht="180.75" customHeight="1">
      <c r="A241" s="35"/>
      <c r="B241" s="36"/>
      <c r="C241" s="222" t="s">
        <v>519</v>
      </c>
      <c r="D241" s="222" t="s">
        <v>269</v>
      </c>
      <c r="E241" s="223" t="s">
        <v>552</v>
      </c>
      <c r="F241" s="224" t="s">
        <v>553</v>
      </c>
      <c r="G241" s="225" t="s">
        <v>289</v>
      </c>
      <c r="H241" s="226">
        <v>1.4319999999999999</v>
      </c>
      <c r="I241" s="227"/>
      <c r="J241" s="228">
        <f>ROUND(I241*H241,2)</f>
        <v>0</v>
      </c>
      <c r="K241" s="224" t="s">
        <v>273</v>
      </c>
      <c r="L241" s="41"/>
      <c r="M241" s="229" t="s">
        <v>1</v>
      </c>
      <c r="N241" s="230" t="s">
        <v>38</v>
      </c>
      <c r="O241" s="88"/>
      <c r="P241" s="231">
        <f>O241*H241</f>
        <v>0</v>
      </c>
      <c r="Q241" s="231">
        <v>0</v>
      </c>
      <c r="R241" s="231">
        <f>Q241*H241</f>
        <v>0</v>
      </c>
      <c r="S241" s="231">
        <v>0</v>
      </c>
      <c r="T241" s="232">
        <f>S241*H241</f>
        <v>0</v>
      </c>
      <c r="U241" s="35"/>
      <c r="V241" s="35"/>
      <c r="W241" s="35"/>
      <c r="X241" s="35"/>
      <c r="Y241" s="35"/>
      <c r="Z241" s="35"/>
      <c r="AA241" s="35"/>
      <c r="AB241" s="35"/>
      <c r="AC241" s="35"/>
      <c r="AD241" s="35"/>
      <c r="AE241" s="35"/>
      <c r="AR241" s="233" t="s">
        <v>274</v>
      </c>
      <c r="AT241" s="233" t="s">
        <v>269</v>
      </c>
      <c r="AU241" s="233" t="s">
        <v>73</v>
      </c>
      <c r="AY241" s="14" t="s">
        <v>266</v>
      </c>
      <c r="BE241" s="234">
        <f>IF(N241="základní",J241,0)</f>
        <v>0</v>
      </c>
      <c r="BF241" s="234">
        <f>IF(N241="snížená",J241,0)</f>
        <v>0</v>
      </c>
      <c r="BG241" s="234">
        <f>IF(N241="zákl. přenesená",J241,0)</f>
        <v>0</v>
      </c>
      <c r="BH241" s="234">
        <f>IF(N241="sníž. přenesená",J241,0)</f>
        <v>0</v>
      </c>
      <c r="BI241" s="234">
        <f>IF(N241="nulová",J241,0)</f>
        <v>0</v>
      </c>
      <c r="BJ241" s="14" t="s">
        <v>81</v>
      </c>
      <c r="BK241" s="234">
        <f>ROUND(I241*H241,2)</f>
        <v>0</v>
      </c>
      <c r="BL241" s="14" t="s">
        <v>274</v>
      </c>
      <c r="BM241" s="233" t="s">
        <v>517</v>
      </c>
    </row>
    <row r="242" s="2" customFormat="1">
      <c r="A242" s="35"/>
      <c r="B242" s="36"/>
      <c r="C242" s="37"/>
      <c r="D242" s="235" t="s">
        <v>275</v>
      </c>
      <c r="E242" s="37"/>
      <c r="F242" s="236" t="s">
        <v>1307</v>
      </c>
      <c r="G242" s="37"/>
      <c r="H242" s="37"/>
      <c r="I242" s="237"/>
      <c r="J242" s="37"/>
      <c r="K242" s="37"/>
      <c r="L242" s="41"/>
      <c r="M242" s="238"/>
      <c r="N242" s="239"/>
      <c r="O242" s="88"/>
      <c r="P242" s="88"/>
      <c r="Q242" s="88"/>
      <c r="R242" s="88"/>
      <c r="S242" s="88"/>
      <c r="T242" s="89"/>
      <c r="U242" s="35"/>
      <c r="V242" s="35"/>
      <c r="W242" s="35"/>
      <c r="X242" s="35"/>
      <c r="Y242" s="35"/>
      <c r="Z242" s="35"/>
      <c r="AA242" s="35"/>
      <c r="AB242" s="35"/>
      <c r="AC242" s="35"/>
      <c r="AD242" s="35"/>
      <c r="AE242" s="35"/>
      <c r="AT242" s="14" t="s">
        <v>275</v>
      </c>
      <c r="AU242" s="14" t="s">
        <v>73</v>
      </c>
    </row>
    <row r="243" s="2" customFormat="1" ht="180.75" customHeight="1">
      <c r="A243" s="35"/>
      <c r="B243" s="36"/>
      <c r="C243" s="222" t="s">
        <v>387</v>
      </c>
      <c r="D243" s="222" t="s">
        <v>269</v>
      </c>
      <c r="E243" s="223" t="s">
        <v>556</v>
      </c>
      <c r="F243" s="224" t="s">
        <v>557</v>
      </c>
      <c r="G243" s="225" t="s">
        <v>279</v>
      </c>
      <c r="H243" s="226">
        <v>2247.6999999999998</v>
      </c>
      <c r="I243" s="227"/>
      <c r="J243" s="228">
        <f>ROUND(I243*H243,2)</f>
        <v>0</v>
      </c>
      <c r="K243" s="224" t="s">
        <v>273</v>
      </c>
      <c r="L243" s="41"/>
      <c r="M243" s="229" t="s">
        <v>1</v>
      </c>
      <c r="N243" s="230" t="s">
        <v>38</v>
      </c>
      <c r="O243" s="88"/>
      <c r="P243" s="231">
        <f>O243*H243</f>
        <v>0</v>
      </c>
      <c r="Q243" s="231">
        <v>0</v>
      </c>
      <c r="R243" s="231">
        <f>Q243*H243</f>
        <v>0</v>
      </c>
      <c r="S243" s="231">
        <v>0</v>
      </c>
      <c r="T243" s="232">
        <f>S243*H243</f>
        <v>0</v>
      </c>
      <c r="U243" s="35"/>
      <c r="V243" s="35"/>
      <c r="W243" s="35"/>
      <c r="X243" s="35"/>
      <c r="Y243" s="35"/>
      <c r="Z243" s="35"/>
      <c r="AA243" s="35"/>
      <c r="AB243" s="35"/>
      <c r="AC243" s="35"/>
      <c r="AD243" s="35"/>
      <c r="AE243" s="35"/>
      <c r="AR243" s="233" t="s">
        <v>274</v>
      </c>
      <c r="AT243" s="233" t="s">
        <v>269</v>
      </c>
      <c r="AU243" s="233" t="s">
        <v>73</v>
      </c>
      <c r="AY243" s="14" t="s">
        <v>266</v>
      </c>
      <c r="BE243" s="234">
        <f>IF(N243="základní",J243,0)</f>
        <v>0</v>
      </c>
      <c r="BF243" s="234">
        <f>IF(N243="snížená",J243,0)</f>
        <v>0</v>
      </c>
      <c r="BG243" s="234">
        <f>IF(N243="zákl. přenesená",J243,0)</f>
        <v>0</v>
      </c>
      <c r="BH243" s="234">
        <f>IF(N243="sníž. přenesená",J243,0)</f>
        <v>0</v>
      </c>
      <c r="BI243" s="234">
        <f>IF(N243="nulová",J243,0)</f>
        <v>0</v>
      </c>
      <c r="BJ243" s="14" t="s">
        <v>81</v>
      </c>
      <c r="BK243" s="234">
        <f>ROUND(I243*H243,2)</f>
        <v>0</v>
      </c>
      <c r="BL243" s="14" t="s">
        <v>274</v>
      </c>
      <c r="BM243" s="233" t="s">
        <v>522</v>
      </c>
    </row>
    <row r="244" s="2" customFormat="1">
      <c r="A244" s="35"/>
      <c r="B244" s="36"/>
      <c r="C244" s="37"/>
      <c r="D244" s="235" t="s">
        <v>275</v>
      </c>
      <c r="E244" s="37"/>
      <c r="F244" s="236" t="s">
        <v>1308</v>
      </c>
      <c r="G244" s="37"/>
      <c r="H244" s="37"/>
      <c r="I244" s="237"/>
      <c r="J244" s="37"/>
      <c r="K244" s="37"/>
      <c r="L244" s="41"/>
      <c r="M244" s="238"/>
      <c r="N244" s="239"/>
      <c r="O244" s="88"/>
      <c r="P244" s="88"/>
      <c r="Q244" s="88"/>
      <c r="R244" s="88"/>
      <c r="S244" s="88"/>
      <c r="T244" s="89"/>
      <c r="U244" s="35"/>
      <c r="V244" s="35"/>
      <c r="W244" s="35"/>
      <c r="X244" s="35"/>
      <c r="Y244" s="35"/>
      <c r="Z244" s="35"/>
      <c r="AA244" s="35"/>
      <c r="AB244" s="35"/>
      <c r="AC244" s="35"/>
      <c r="AD244" s="35"/>
      <c r="AE244" s="35"/>
      <c r="AT244" s="14" t="s">
        <v>275</v>
      </c>
      <c r="AU244" s="14" t="s">
        <v>73</v>
      </c>
    </row>
    <row r="245" s="2" customFormat="1" ht="55.5" customHeight="1">
      <c r="A245" s="35"/>
      <c r="B245" s="36"/>
      <c r="C245" s="222" t="s">
        <v>526</v>
      </c>
      <c r="D245" s="222" t="s">
        <v>269</v>
      </c>
      <c r="E245" s="223" t="s">
        <v>561</v>
      </c>
      <c r="F245" s="224" t="s">
        <v>562</v>
      </c>
      <c r="G245" s="225" t="s">
        <v>289</v>
      </c>
      <c r="H245" s="226">
        <v>1.4319999999999999</v>
      </c>
      <c r="I245" s="227"/>
      <c r="J245" s="228">
        <f>ROUND(I245*H245,2)</f>
        <v>0</v>
      </c>
      <c r="K245" s="224" t="s">
        <v>273</v>
      </c>
      <c r="L245" s="41"/>
      <c r="M245" s="229" t="s">
        <v>1</v>
      </c>
      <c r="N245" s="230" t="s">
        <v>38</v>
      </c>
      <c r="O245" s="88"/>
      <c r="P245" s="231">
        <f>O245*H245</f>
        <v>0</v>
      </c>
      <c r="Q245" s="231">
        <v>0</v>
      </c>
      <c r="R245" s="231">
        <f>Q245*H245</f>
        <v>0</v>
      </c>
      <c r="S245" s="231">
        <v>0</v>
      </c>
      <c r="T245" s="232">
        <f>S245*H245</f>
        <v>0</v>
      </c>
      <c r="U245" s="35"/>
      <c r="V245" s="35"/>
      <c r="W245" s="35"/>
      <c r="X245" s="35"/>
      <c r="Y245" s="35"/>
      <c r="Z245" s="35"/>
      <c r="AA245" s="35"/>
      <c r="AB245" s="35"/>
      <c r="AC245" s="35"/>
      <c r="AD245" s="35"/>
      <c r="AE245" s="35"/>
      <c r="AR245" s="233" t="s">
        <v>274</v>
      </c>
      <c r="AT245" s="233" t="s">
        <v>269</v>
      </c>
      <c r="AU245" s="233" t="s">
        <v>73</v>
      </c>
      <c r="AY245" s="14" t="s">
        <v>266</v>
      </c>
      <c r="BE245" s="234">
        <f>IF(N245="základní",J245,0)</f>
        <v>0</v>
      </c>
      <c r="BF245" s="234">
        <f>IF(N245="snížená",J245,0)</f>
        <v>0</v>
      </c>
      <c r="BG245" s="234">
        <f>IF(N245="zákl. přenesená",J245,0)</f>
        <v>0</v>
      </c>
      <c r="BH245" s="234">
        <f>IF(N245="sníž. přenesená",J245,0)</f>
        <v>0</v>
      </c>
      <c r="BI245" s="234">
        <f>IF(N245="nulová",J245,0)</f>
        <v>0</v>
      </c>
      <c r="BJ245" s="14" t="s">
        <v>81</v>
      </c>
      <c r="BK245" s="234">
        <f>ROUND(I245*H245,2)</f>
        <v>0</v>
      </c>
      <c r="BL245" s="14" t="s">
        <v>274</v>
      </c>
      <c r="BM245" s="233" t="s">
        <v>525</v>
      </c>
    </row>
    <row r="246" s="2" customFormat="1">
      <c r="A246" s="35"/>
      <c r="B246" s="36"/>
      <c r="C246" s="37"/>
      <c r="D246" s="235" t="s">
        <v>275</v>
      </c>
      <c r="E246" s="37"/>
      <c r="F246" s="236" t="s">
        <v>1307</v>
      </c>
      <c r="G246" s="37"/>
      <c r="H246" s="37"/>
      <c r="I246" s="237"/>
      <c r="J246" s="37"/>
      <c r="K246" s="37"/>
      <c r="L246" s="41"/>
      <c r="M246" s="238"/>
      <c r="N246" s="239"/>
      <c r="O246" s="88"/>
      <c r="P246" s="88"/>
      <c r="Q246" s="88"/>
      <c r="R246" s="88"/>
      <c r="S246" s="88"/>
      <c r="T246" s="89"/>
      <c r="U246" s="35"/>
      <c r="V246" s="35"/>
      <c r="W246" s="35"/>
      <c r="X246" s="35"/>
      <c r="Y246" s="35"/>
      <c r="Z246" s="35"/>
      <c r="AA246" s="35"/>
      <c r="AB246" s="35"/>
      <c r="AC246" s="35"/>
      <c r="AD246" s="35"/>
      <c r="AE246" s="35"/>
      <c r="AT246" s="14" t="s">
        <v>275</v>
      </c>
      <c r="AU246" s="14" t="s">
        <v>73</v>
      </c>
    </row>
    <row r="247" s="2" customFormat="1" ht="55.5" customHeight="1">
      <c r="A247" s="35"/>
      <c r="B247" s="36"/>
      <c r="C247" s="222" t="s">
        <v>391</v>
      </c>
      <c r="D247" s="222" t="s">
        <v>269</v>
      </c>
      <c r="E247" s="223" t="s">
        <v>564</v>
      </c>
      <c r="F247" s="224" t="s">
        <v>565</v>
      </c>
      <c r="G247" s="225" t="s">
        <v>279</v>
      </c>
      <c r="H247" s="226">
        <v>2247.6999999999998</v>
      </c>
      <c r="I247" s="227"/>
      <c r="J247" s="228">
        <f>ROUND(I247*H247,2)</f>
        <v>0</v>
      </c>
      <c r="K247" s="224" t="s">
        <v>273</v>
      </c>
      <c r="L247" s="41"/>
      <c r="M247" s="229" t="s">
        <v>1</v>
      </c>
      <c r="N247" s="230" t="s">
        <v>38</v>
      </c>
      <c r="O247" s="88"/>
      <c r="P247" s="231">
        <f>O247*H247</f>
        <v>0</v>
      </c>
      <c r="Q247" s="231">
        <v>0</v>
      </c>
      <c r="R247" s="231">
        <f>Q247*H247</f>
        <v>0</v>
      </c>
      <c r="S247" s="231">
        <v>0</v>
      </c>
      <c r="T247" s="232">
        <f>S247*H247</f>
        <v>0</v>
      </c>
      <c r="U247" s="35"/>
      <c r="V247" s="35"/>
      <c r="W247" s="35"/>
      <c r="X247" s="35"/>
      <c r="Y247" s="35"/>
      <c r="Z247" s="35"/>
      <c r="AA247" s="35"/>
      <c r="AB247" s="35"/>
      <c r="AC247" s="35"/>
      <c r="AD247" s="35"/>
      <c r="AE247" s="35"/>
      <c r="AR247" s="233" t="s">
        <v>274</v>
      </c>
      <c r="AT247" s="233" t="s">
        <v>269</v>
      </c>
      <c r="AU247" s="233" t="s">
        <v>73</v>
      </c>
      <c r="AY247" s="14" t="s">
        <v>266</v>
      </c>
      <c r="BE247" s="234">
        <f>IF(N247="základní",J247,0)</f>
        <v>0</v>
      </c>
      <c r="BF247" s="234">
        <f>IF(N247="snížená",J247,0)</f>
        <v>0</v>
      </c>
      <c r="BG247" s="234">
        <f>IF(N247="zákl. přenesená",J247,0)</f>
        <v>0</v>
      </c>
      <c r="BH247" s="234">
        <f>IF(N247="sníž. přenesená",J247,0)</f>
        <v>0</v>
      </c>
      <c r="BI247" s="234">
        <f>IF(N247="nulová",J247,0)</f>
        <v>0</v>
      </c>
      <c r="BJ247" s="14" t="s">
        <v>81</v>
      </c>
      <c r="BK247" s="234">
        <f>ROUND(I247*H247,2)</f>
        <v>0</v>
      </c>
      <c r="BL247" s="14" t="s">
        <v>274</v>
      </c>
      <c r="BM247" s="233" t="s">
        <v>529</v>
      </c>
    </row>
    <row r="248" s="2" customFormat="1">
      <c r="A248" s="35"/>
      <c r="B248" s="36"/>
      <c r="C248" s="37"/>
      <c r="D248" s="235" t="s">
        <v>275</v>
      </c>
      <c r="E248" s="37"/>
      <c r="F248" s="236" t="s">
        <v>1308</v>
      </c>
      <c r="G248" s="37"/>
      <c r="H248" s="37"/>
      <c r="I248" s="237"/>
      <c r="J248" s="37"/>
      <c r="K248" s="37"/>
      <c r="L248" s="41"/>
      <c r="M248" s="238"/>
      <c r="N248" s="239"/>
      <c r="O248" s="88"/>
      <c r="P248" s="88"/>
      <c r="Q248" s="88"/>
      <c r="R248" s="88"/>
      <c r="S248" s="88"/>
      <c r="T248" s="89"/>
      <c r="U248" s="35"/>
      <c r="V248" s="35"/>
      <c r="W248" s="35"/>
      <c r="X248" s="35"/>
      <c r="Y248" s="35"/>
      <c r="Z248" s="35"/>
      <c r="AA248" s="35"/>
      <c r="AB248" s="35"/>
      <c r="AC248" s="35"/>
      <c r="AD248" s="35"/>
      <c r="AE248" s="35"/>
      <c r="AT248" s="14" t="s">
        <v>275</v>
      </c>
      <c r="AU248" s="14" t="s">
        <v>73</v>
      </c>
    </row>
    <row r="249" s="2" customFormat="1" ht="128.55" customHeight="1">
      <c r="A249" s="35"/>
      <c r="B249" s="36"/>
      <c r="C249" s="222" t="s">
        <v>534</v>
      </c>
      <c r="D249" s="222" t="s">
        <v>269</v>
      </c>
      <c r="E249" s="223" t="s">
        <v>568</v>
      </c>
      <c r="F249" s="224" t="s">
        <v>569</v>
      </c>
      <c r="G249" s="225" t="s">
        <v>289</v>
      </c>
      <c r="H249" s="226">
        <v>2</v>
      </c>
      <c r="I249" s="227"/>
      <c r="J249" s="228">
        <f>ROUND(I249*H249,2)</f>
        <v>0</v>
      </c>
      <c r="K249" s="224" t="s">
        <v>273</v>
      </c>
      <c r="L249" s="41"/>
      <c r="M249" s="229" t="s">
        <v>1</v>
      </c>
      <c r="N249" s="230" t="s">
        <v>38</v>
      </c>
      <c r="O249" s="88"/>
      <c r="P249" s="231">
        <f>O249*H249</f>
        <v>0</v>
      </c>
      <c r="Q249" s="231">
        <v>0</v>
      </c>
      <c r="R249" s="231">
        <f>Q249*H249</f>
        <v>0</v>
      </c>
      <c r="S249" s="231">
        <v>0</v>
      </c>
      <c r="T249" s="232">
        <f>S249*H249</f>
        <v>0</v>
      </c>
      <c r="U249" s="35"/>
      <c r="V249" s="35"/>
      <c r="W249" s="35"/>
      <c r="X249" s="35"/>
      <c r="Y249" s="35"/>
      <c r="Z249" s="35"/>
      <c r="AA249" s="35"/>
      <c r="AB249" s="35"/>
      <c r="AC249" s="35"/>
      <c r="AD249" s="35"/>
      <c r="AE249" s="35"/>
      <c r="AR249" s="233" t="s">
        <v>274</v>
      </c>
      <c r="AT249" s="233" t="s">
        <v>269</v>
      </c>
      <c r="AU249" s="233" t="s">
        <v>73</v>
      </c>
      <c r="AY249" s="14" t="s">
        <v>266</v>
      </c>
      <c r="BE249" s="234">
        <f>IF(N249="základní",J249,0)</f>
        <v>0</v>
      </c>
      <c r="BF249" s="234">
        <f>IF(N249="snížená",J249,0)</f>
        <v>0</v>
      </c>
      <c r="BG249" s="234">
        <f>IF(N249="zákl. přenesená",J249,0)</f>
        <v>0</v>
      </c>
      <c r="BH249" s="234">
        <f>IF(N249="sníž. přenesená",J249,0)</f>
        <v>0</v>
      </c>
      <c r="BI249" s="234">
        <f>IF(N249="nulová",J249,0)</f>
        <v>0</v>
      </c>
      <c r="BJ249" s="14" t="s">
        <v>81</v>
      </c>
      <c r="BK249" s="234">
        <f>ROUND(I249*H249,2)</f>
        <v>0</v>
      </c>
      <c r="BL249" s="14" t="s">
        <v>274</v>
      </c>
      <c r="BM249" s="233" t="s">
        <v>532</v>
      </c>
    </row>
    <row r="250" s="2" customFormat="1">
      <c r="A250" s="35"/>
      <c r="B250" s="36"/>
      <c r="C250" s="37"/>
      <c r="D250" s="235" t="s">
        <v>275</v>
      </c>
      <c r="E250" s="37"/>
      <c r="F250" s="236" t="s">
        <v>1073</v>
      </c>
      <c r="G250" s="37"/>
      <c r="H250" s="37"/>
      <c r="I250" s="237"/>
      <c r="J250" s="37"/>
      <c r="K250" s="37"/>
      <c r="L250" s="41"/>
      <c r="M250" s="238"/>
      <c r="N250" s="239"/>
      <c r="O250" s="88"/>
      <c r="P250" s="88"/>
      <c r="Q250" s="88"/>
      <c r="R250" s="88"/>
      <c r="S250" s="88"/>
      <c r="T250" s="89"/>
      <c r="U250" s="35"/>
      <c r="V250" s="35"/>
      <c r="W250" s="35"/>
      <c r="X250" s="35"/>
      <c r="Y250" s="35"/>
      <c r="Z250" s="35"/>
      <c r="AA250" s="35"/>
      <c r="AB250" s="35"/>
      <c r="AC250" s="35"/>
      <c r="AD250" s="35"/>
      <c r="AE250" s="35"/>
      <c r="AT250" s="14" t="s">
        <v>275</v>
      </c>
      <c r="AU250" s="14" t="s">
        <v>73</v>
      </c>
    </row>
    <row r="251" s="2" customFormat="1" ht="142.2" customHeight="1">
      <c r="A251" s="35"/>
      <c r="B251" s="36"/>
      <c r="C251" s="222" t="s">
        <v>396</v>
      </c>
      <c r="D251" s="222" t="s">
        <v>269</v>
      </c>
      <c r="E251" s="223" t="s">
        <v>572</v>
      </c>
      <c r="F251" s="224" t="s">
        <v>573</v>
      </c>
      <c r="G251" s="225" t="s">
        <v>279</v>
      </c>
      <c r="H251" s="226">
        <v>1000</v>
      </c>
      <c r="I251" s="227"/>
      <c r="J251" s="228">
        <f>ROUND(I251*H251,2)</f>
        <v>0</v>
      </c>
      <c r="K251" s="224" t="s">
        <v>273</v>
      </c>
      <c r="L251" s="41"/>
      <c r="M251" s="229" t="s">
        <v>1</v>
      </c>
      <c r="N251" s="230" t="s">
        <v>38</v>
      </c>
      <c r="O251" s="88"/>
      <c r="P251" s="231">
        <f>O251*H251</f>
        <v>0</v>
      </c>
      <c r="Q251" s="231">
        <v>0</v>
      </c>
      <c r="R251" s="231">
        <f>Q251*H251</f>
        <v>0</v>
      </c>
      <c r="S251" s="231">
        <v>0</v>
      </c>
      <c r="T251" s="232">
        <f>S251*H251</f>
        <v>0</v>
      </c>
      <c r="U251" s="35"/>
      <c r="V251" s="35"/>
      <c r="W251" s="35"/>
      <c r="X251" s="35"/>
      <c r="Y251" s="35"/>
      <c r="Z251" s="35"/>
      <c r="AA251" s="35"/>
      <c r="AB251" s="35"/>
      <c r="AC251" s="35"/>
      <c r="AD251" s="35"/>
      <c r="AE251" s="35"/>
      <c r="AR251" s="233" t="s">
        <v>274</v>
      </c>
      <c r="AT251" s="233" t="s">
        <v>269</v>
      </c>
      <c r="AU251" s="233" t="s">
        <v>73</v>
      </c>
      <c r="AY251" s="14" t="s">
        <v>266</v>
      </c>
      <c r="BE251" s="234">
        <f>IF(N251="základní",J251,0)</f>
        <v>0</v>
      </c>
      <c r="BF251" s="234">
        <f>IF(N251="snížená",J251,0)</f>
        <v>0</v>
      </c>
      <c r="BG251" s="234">
        <f>IF(N251="zákl. přenesená",J251,0)</f>
        <v>0</v>
      </c>
      <c r="BH251" s="234">
        <f>IF(N251="sníž. přenesená",J251,0)</f>
        <v>0</v>
      </c>
      <c r="BI251" s="234">
        <f>IF(N251="nulová",J251,0)</f>
        <v>0</v>
      </c>
      <c r="BJ251" s="14" t="s">
        <v>81</v>
      </c>
      <c r="BK251" s="234">
        <f>ROUND(I251*H251,2)</f>
        <v>0</v>
      </c>
      <c r="BL251" s="14" t="s">
        <v>274</v>
      </c>
      <c r="BM251" s="233" t="s">
        <v>537</v>
      </c>
    </row>
    <row r="252" s="2" customFormat="1">
      <c r="A252" s="35"/>
      <c r="B252" s="36"/>
      <c r="C252" s="37"/>
      <c r="D252" s="235" t="s">
        <v>275</v>
      </c>
      <c r="E252" s="37"/>
      <c r="F252" s="236" t="s">
        <v>1309</v>
      </c>
      <c r="G252" s="37"/>
      <c r="H252" s="37"/>
      <c r="I252" s="237"/>
      <c r="J252" s="37"/>
      <c r="K252" s="37"/>
      <c r="L252" s="41"/>
      <c r="M252" s="238"/>
      <c r="N252" s="239"/>
      <c r="O252" s="88"/>
      <c r="P252" s="88"/>
      <c r="Q252" s="88"/>
      <c r="R252" s="88"/>
      <c r="S252" s="88"/>
      <c r="T252" s="89"/>
      <c r="U252" s="35"/>
      <c r="V252" s="35"/>
      <c r="W252" s="35"/>
      <c r="X252" s="35"/>
      <c r="Y252" s="35"/>
      <c r="Z252" s="35"/>
      <c r="AA252" s="35"/>
      <c r="AB252" s="35"/>
      <c r="AC252" s="35"/>
      <c r="AD252" s="35"/>
      <c r="AE252" s="35"/>
      <c r="AT252" s="14" t="s">
        <v>275</v>
      </c>
      <c r="AU252" s="14" t="s">
        <v>73</v>
      </c>
    </row>
    <row r="253" s="2" customFormat="1" ht="55.5" customHeight="1">
      <c r="A253" s="35"/>
      <c r="B253" s="36"/>
      <c r="C253" s="222" t="s">
        <v>543</v>
      </c>
      <c r="D253" s="222" t="s">
        <v>269</v>
      </c>
      <c r="E253" s="223" t="s">
        <v>561</v>
      </c>
      <c r="F253" s="224" t="s">
        <v>562</v>
      </c>
      <c r="G253" s="225" t="s">
        <v>289</v>
      </c>
      <c r="H253" s="226">
        <v>2</v>
      </c>
      <c r="I253" s="227"/>
      <c r="J253" s="228">
        <f>ROUND(I253*H253,2)</f>
        <v>0</v>
      </c>
      <c r="K253" s="224" t="s">
        <v>273</v>
      </c>
      <c r="L253" s="41"/>
      <c r="M253" s="229" t="s">
        <v>1</v>
      </c>
      <c r="N253" s="230" t="s">
        <v>38</v>
      </c>
      <c r="O253" s="88"/>
      <c r="P253" s="231">
        <f>O253*H253</f>
        <v>0</v>
      </c>
      <c r="Q253" s="231">
        <v>0</v>
      </c>
      <c r="R253" s="231">
        <f>Q253*H253</f>
        <v>0</v>
      </c>
      <c r="S253" s="231">
        <v>0</v>
      </c>
      <c r="T253" s="232">
        <f>S253*H253</f>
        <v>0</v>
      </c>
      <c r="U253" s="35"/>
      <c r="V253" s="35"/>
      <c r="W253" s="35"/>
      <c r="X253" s="35"/>
      <c r="Y253" s="35"/>
      <c r="Z253" s="35"/>
      <c r="AA253" s="35"/>
      <c r="AB253" s="35"/>
      <c r="AC253" s="35"/>
      <c r="AD253" s="35"/>
      <c r="AE253" s="35"/>
      <c r="AR253" s="233" t="s">
        <v>274</v>
      </c>
      <c r="AT253" s="233" t="s">
        <v>269</v>
      </c>
      <c r="AU253" s="233" t="s">
        <v>73</v>
      </c>
      <c r="AY253" s="14" t="s">
        <v>266</v>
      </c>
      <c r="BE253" s="234">
        <f>IF(N253="základní",J253,0)</f>
        <v>0</v>
      </c>
      <c r="BF253" s="234">
        <f>IF(N253="snížená",J253,0)</f>
        <v>0</v>
      </c>
      <c r="BG253" s="234">
        <f>IF(N253="zákl. přenesená",J253,0)</f>
        <v>0</v>
      </c>
      <c r="BH253" s="234">
        <f>IF(N253="sníž. přenesená",J253,0)</f>
        <v>0</v>
      </c>
      <c r="BI253" s="234">
        <f>IF(N253="nulová",J253,0)</f>
        <v>0</v>
      </c>
      <c r="BJ253" s="14" t="s">
        <v>81</v>
      </c>
      <c r="BK253" s="234">
        <f>ROUND(I253*H253,2)</f>
        <v>0</v>
      </c>
      <c r="BL253" s="14" t="s">
        <v>274</v>
      </c>
      <c r="BM253" s="233" t="s">
        <v>541</v>
      </c>
    </row>
    <row r="254" s="2" customFormat="1">
      <c r="A254" s="35"/>
      <c r="B254" s="36"/>
      <c r="C254" s="37"/>
      <c r="D254" s="235" t="s">
        <v>275</v>
      </c>
      <c r="E254" s="37"/>
      <c r="F254" s="236" t="s">
        <v>1075</v>
      </c>
      <c r="G254" s="37"/>
      <c r="H254" s="37"/>
      <c r="I254" s="237"/>
      <c r="J254" s="37"/>
      <c r="K254" s="37"/>
      <c r="L254" s="41"/>
      <c r="M254" s="238"/>
      <c r="N254" s="239"/>
      <c r="O254" s="88"/>
      <c r="P254" s="88"/>
      <c r="Q254" s="88"/>
      <c r="R254" s="88"/>
      <c r="S254" s="88"/>
      <c r="T254" s="89"/>
      <c r="U254" s="35"/>
      <c r="V254" s="35"/>
      <c r="W254" s="35"/>
      <c r="X254" s="35"/>
      <c r="Y254" s="35"/>
      <c r="Z254" s="35"/>
      <c r="AA254" s="35"/>
      <c r="AB254" s="35"/>
      <c r="AC254" s="35"/>
      <c r="AD254" s="35"/>
      <c r="AE254" s="35"/>
      <c r="AT254" s="14" t="s">
        <v>275</v>
      </c>
      <c r="AU254" s="14" t="s">
        <v>73</v>
      </c>
    </row>
    <row r="255" s="2" customFormat="1" ht="55.5" customHeight="1">
      <c r="A255" s="35"/>
      <c r="B255" s="36"/>
      <c r="C255" s="222" t="s">
        <v>400</v>
      </c>
      <c r="D255" s="222" t="s">
        <v>269</v>
      </c>
      <c r="E255" s="223" t="s">
        <v>564</v>
      </c>
      <c r="F255" s="224" t="s">
        <v>565</v>
      </c>
      <c r="G255" s="225" t="s">
        <v>279</v>
      </c>
      <c r="H255" s="226">
        <v>1000</v>
      </c>
      <c r="I255" s="227"/>
      <c r="J255" s="228">
        <f>ROUND(I255*H255,2)</f>
        <v>0</v>
      </c>
      <c r="K255" s="224" t="s">
        <v>273</v>
      </c>
      <c r="L255" s="41"/>
      <c r="M255" s="229" t="s">
        <v>1</v>
      </c>
      <c r="N255" s="230" t="s">
        <v>38</v>
      </c>
      <c r="O255" s="88"/>
      <c r="P255" s="231">
        <f>O255*H255</f>
        <v>0</v>
      </c>
      <c r="Q255" s="231">
        <v>0</v>
      </c>
      <c r="R255" s="231">
        <f>Q255*H255</f>
        <v>0</v>
      </c>
      <c r="S255" s="231">
        <v>0</v>
      </c>
      <c r="T255" s="232">
        <f>S255*H255</f>
        <v>0</v>
      </c>
      <c r="U255" s="35"/>
      <c r="V255" s="35"/>
      <c r="W255" s="35"/>
      <c r="X255" s="35"/>
      <c r="Y255" s="35"/>
      <c r="Z255" s="35"/>
      <c r="AA255" s="35"/>
      <c r="AB255" s="35"/>
      <c r="AC255" s="35"/>
      <c r="AD255" s="35"/>
      <c r="AE255" s="35"/>
      <c r="AR255" s="233" t="s">
        <v>274</v>
      </c>
      <c r="AT255" s="233" t="s">
        <v>269</v>
      </c>
      <c r="AU255" s="233" t="s">
        <v>73</v>
      </c>
      <c r="AY255" s="14" t="s">
        <v>266</v>
      </c>
      <c r="BE255" s="234">
        <f>IF(N255="základní",J255,0)</f>
        <v>0</v>
      </c>
      <c r="BF255" s="234">
        <f>IF(N255="snížená",J255,0)</f>
        <v>0</v>
      </c>
      <c r="BG255" s="234">
        <f>IF(N255="zákl. přenesená",J255,0)</f>
        <v>0</v>
      </c>
      <c r="BH255" s="234">
        <f>IF(N255="sníž. přenesená",J255,0)</f>
        <v>0</v>
      </c>
      <c r="BI255" s="234">
        <f>IF(N255="nulová",J255,0)</f>
        <v>0</v>
      </c>
      <c r="BJ255" s="14" t="s">
        <v>81</v>
      </c>
      <c r="BK255" s="234">
        <f>ROUND(I255*H255,2)</f>
        <v>0</v>
      </c>
      <c r="BL255" s="14" t="s">
        <v>274</v>
      </c>
      <c r="BM255" s="233" t="s">
        <v>546</v>
      </c>
    </row>
    <row r="256" s="2" customFormat="1">
      <c r="A256" s="35"/>
      <c r="B256" s="36"/>
      <c r="C256" s="37"/>
      <c r="D256" s="235" t="s">
        <v>275</v>
      </c>
      <c r="E256" s="37"/>
      <c r="F256" s="236" t="s">
        <v>1076</v>
      </c>
      <c r="G256" s="37"/>
      <c r="H256" s="37"/>
      <c r="I256" s="237"/>
      <c r="J256" s="37"/>
      <c r="K256" s="37"/>
      <c r="L256" s="41"/>
      <c r="M256" s="238"/>
      <c r="N256" s="239"/>
      <c r="O256" s="88"/>
      <c r="P256" s="88"/>
      <c r="Q256" s="88"/>
      <c r="R256" s="88"/>
      <c r="S256" s="88"/>
      <c r="T256" s="89"/>
      <c r="U256" s="35"/>
      <c r="V256" s="35"/>
      <c r="W256" s="35"/>
      <c r="X256" s="35"/>
      <c r="Y256" s="35"/>
      <c r="Z256" s="35"/>
      <c r="AA256" s="35"/>
      <c r="AB256" s="35"/>
      <c r="AC256" s="35"/>
      <c r="AD256" s="35"/>
      <c r="AE256" s="35"/>
      <c r="AT256" s="14" t="s">
        <v>275</v>
      </c>
      <c r="AU256" s="14" t="s">
        <v>73</v>
      </c>
    </row>
    <row r="257" s="2" customFormat="1" ht="76.35" customHeight="1">
      <c r="A257" s="35"/>
      <c r="B257" s="36"/>
      <c r="C257" s="222" t="s">
        <v>551</v>
      </c>
      <c r="D257" s="222" t="s">
        <v>269</v>
      </c>
      <c r="E257" s="223" t="s">
        <v>582</v>
      </c>
      <c r="F257" s="224" t="s">
        <v>583</v>
      </c>
      <c r="G257" s="225" t="s">
        <v>296</v>
      </c>
      <c r="H257" s="226">
        <v>229</v>
      </c>
      <c r="I257" s="227"/>
      <c r="J257" s="228">
        <f>ROUND(I257*H257,2)</f>
        <v>0</v>
      </c>
      <c r="K257" s="224" t="s">
        <v>273</v>
      </c>
      <c r="L257" s="41"/>
      <c r="M257" s="229" t="s">
        <v>1</v>
      </c>
      <c r="N257" s="230" t="s">
        <v>38</v>
      </c>
      <c r="O257" s="88"/>
      <c r="P257" s="231">
        <f>O257*H257</f>
        <v>0</v>
      </c>
      <c r="Q257" s="231">
        <v>0</v>
      </c>
      <c r="R257" s="231">
        <f>Q257*H257</f>
        <v>0</v>
      </c>
      <c r="S257" s="231">
        <v>0</v>
      </c>
      <c r="T257" s="232">
        <f>S257*H257</f>
        <v>0</v>
      </c>
      <c r="U257" s="35"/>
      <c r="V257" s="35"/>
      <c r="W257" s="35"/>
      <c r="X257" s="35"/>
      <c r="Y257" s="35"/>
      <c r="Z257" s="35"/>
      <c r="AA257" s="35"/>
      <c r="AB257" s="35"/>
      <c r="AC257" s="35"/>
      <c r="AD257" s="35"/>
      <c r="AE257" s="35"/>
      <c r="AR257" s="233" t="s">
        <v>274</v>
      </c>
      <c r="AT257" s="233" t="s">
        <v>269</v>
      </c>
      <c r="AU257" s="233" t="s">
        <v>73</v>
      </c>
      <c r="AY257" s="14" t="s">
        <v>266</v>
      </c>
      <c r="BE257" s="234">
        <f>IF(N257="základní",J257,0)</f>
        <v>0</v>
      </c>
      <c r="BF257" s="234">
        <f>IF(N257="snížená",J257,0)</f>
        <v>0</v>
      </c>
      <c r="BG257" s="234">
        <f>IF(N257="zákl. přenesená",J257,0)</f>
        <v>0</v>
      </c>
      <c r="BH257" s="234">
        <f>IF(N257="sníž. přenesená",J257,0)</f>
        <v>0</v>
      </c>
      <c r="BI257" s="234">
        <f>IF(N257="nulová",J257,0)</f>
        <v>0</v>
      </c>
      <c r="BJ257" s="14" t="s">
        <v>81</v>
      </c>
      <c r="BK257" s="234">
        <f>ROUND(I257*H257,2)</f>
        <v>0</v>
      </c>
      <c r="BL257" s="14" t="s">
        <v>274</v>
      </c>
      <c r="BM257" s="233" t="s">
        <v>549</v>
      </c>
    </row>
    <row r="258" s="2" customFormat="1">
      <c r="A258" s="35"/>
      <c r="B258" s="36"/>
      <c r="C258" s="37"/>
      <c r="D258" s="235" t="s">
        <v>275</v>
      </c>
      <c r="E258" s="37"/>
      <c r="F258" s="236" t="s">
        <v>1310</v>
      </c>
      <c r="G258" s="37"/>
      <c r="H258" s="37"/>
      <c r="I258" s="237"/>
      <c r="J258" s="37"/>
      <c r="K258" s="37"/>
      <c r="L258" s="41"/>
      <c r="M258" s="238"/>
      <c r="N258" s="239"/>
      <c r="O258" s="88"/>
      <c r="P258" s="88"/>
      <c r="Q258" s="88"/>
      <c r="R258" s="88"/>
      <c r="S258" s="88"/>
      <c r="T258" s="89"/>
      <c r="U258" s="35"/>
      <c r="V258" s="35"/>
      <c r="W258" s="35"/>
      <c r="X258" s="35"/>
      <c r="Y258" s="35"/>
      <c r="Z258" s="35"/>
      <c r="AA258" s="35"/>
      <c r="AB258" s="35"/>
      <c r="AC258" s="35"/>
      <c r="AD258" s="35"/>
      <c r="AE258" s="35"/>
      <c r="AT258" s="14" t="s">
        <v>275</v>
      </c>
      <c r="AU258" s="14" t="s">
        <v>73</v>
      </c>
    </row>
    <row r="259" s="2" customFormat="1" ht="76.35" customHeight="1">
      <c r="A259" s="35"/>
      <c r="B259" s="36"/>
      <c r="C259" s="222" t="s">
        <v>405</v>
      </c>
      <c r="D259" s="222" t="s">
        <v>269</v>
      </c>
      <c r="E259" s="223" t="s">
        <v>586</v>
      </c>
      <c r="F259" s="224" t="s">
        <v>587</v>
      </c>
      <c r="G259" s="225" t="s">
        <v>296</v>
      </c>
      <c r="H259" s="226">
        <v>320</v>
      </c>
      <c r="I259" s="227"/>
      <c r="J259" s="228">
        <f>ROUND(I259*H259,2)</f>
        <v>0</v>
      </c>
      <c r="K259" s="224" t="s">
        <v>273</v>
      </c>
      <c r="L259" s="41"/>
      <c r="M259" s="229" t="s">
        <v>1</v>
      </c>
      <c r="N259" s="230" t="s">
        <v>38</v>
      </c>
      <c r="O259" s="88"/>
      <c r="P259" s="231">
        <f>O259*H259</f>
        <v>0</v>
      </c>
      <c r="Q259" s="231">
        <v>0</v>
      </c>
      <c r="R259" s="231">
        <f>Q259*H259</f>
        <v>0</v>
      </c>
      <c r="S259" s="231">
        <v>0</v>
      </c>
      <c r="T259" s="232">
        <f>S259*H259</f>
        <v>0</v>
      </c>
      <c r="U259" s="35"/>
      <c r="V259" s="35"/>
      <c r="W259" s="35"/>
      <c r="X259" s="35"/>
      <c r="Y259" s="35"/>
      <c r="Z259" s="35"/>
      <c r="AA259" s="35"/>
      <c r="AB259" s="35"/>
      <c r="AC259" s="35"/>
      <c r="AD259" s="35"/>
      <c r="AE259" s="35"/>
      <c r="AR259" s="233" t="s">
        <v>274</v>
      </c>
      <c r="AT259" s="233" t="s">
        <v>269</v>
      </c>
      <c r="AU259" s="233" t="s">
        <v>73</v>
      </c>
      <c r="AY259" s="14" t="s">
        <v>266</v>
      </c>
      <c r="BE259" s="234">
        <f>IF(N259="základní",J259,0)</f>
        <v>0</v>
      </c>
      <c r="BF259" s="234">
        <f>IF(N259="snížená",J259,0)</f>
        <v>0</v>
      </c>
      <c r="BG259" s="234">
        <f>IF(N259="zákl. přenesená",J259,0)</f>
        <v>0</v>
      </c>
      <c r="BH259" s="234">
        <f>IF(N259="sníž. přenesená",J259,0)</f>
        <v>0</v>
      </c>
      <c r="BI259" s="234">
        <f>IF(N259="nulová",J259,0)</f>
        <v>0</v>
      </c>
      <c r="BJ259" s="14" t="s">
        <v>81</v>
      </c>
      <c r="BK259" s="234">
        <f>ROUND(I259*H259,2)</f>
        <v>0</v>
      </c>
      <c r="BL259" s="14" t="s">
        <v>274</v>
      </c>
      <c r="BM259" s="233" t="s">
        <v>554</v>
      </c>
    </row>
    <row r="260" s="2" customFormat="1">
      <c r="A260" s="35"/>
      <c r="B260" s="36"/>
      <c r="C260" s="37"/>
      <c r="D260" s="235" t="s">
        <v>275</v>
      </c>
      <c r="E260" s="37"/>
      <c r="F260" s="236" t="s">
        <v>1311</v>
      </c>
      <c r="G260" s="37"/>
      <c r="H260" s="37"/>
      <c r="I260" s="237"/>
      <c r="J260" s="37"/>
      <c r="K260" s="37"/>
      <c r="L260" s="41"/>
      <c r="M260" s="238"/>
      <c r="N260" s="239"/>
      <c r="O260" s="88"/>
      <c r="P260" s="88"/>
      <c r="Q260" s="88"/>
      <c r="R260" s="88"/>
      <c r="S260" s="88"/>
      <c r="T260" s="89"/>
      <c r="U260" s="35"/>
      <c r="V260" s="35"/>
      <c r="W260" s="35"/>
      <c r="X260" s="35"/>
      <c r="Y260" s="35"/>
      <c r="Z260" s="35"/>
      <c r="AA260" s="35"/>
      <c r="AB260" s="35"/>
      <c r="AC260" s="35"/>
      <c r="AD260" s="35"/>
      <c r="AE260" s="35"/>
      <c r="AT260" s="14" t="s">
        <v>275</v>
      </c>
      <c r="AU260" s="14" t="s">
        <v>73</v>
      </c>
    </row>
    <row r="261" s="2" customFormat="1" ht="21.75" customHeight="1">
      <c r="A261" s="35"/>
      <c r="B261" s="36"/>
      <c r="C261" s="240" t="s">
        <v>560</v>
      </c>
      <c r="D261" s="240" t="s">
        <v>329</v>
      </c>
      <c r="E261" s="241" t="s">
        <v>330</v>
      </c>
      <c r="F261" s="242" t="s">
        <v>331</v>
      </c>
      <c r="G261" s="243" t="s">
        <v>302</v>
      </c>
      <c r="H261" s="244">
        <v>1098</v>
      </c>
      <c r="I261" s="245"/>
      <c r="J261" s="246">
        <f>ROUND(I261*H261,2)</f>
        <v>0</v>
      </c>
      <c r="K261" s="242" t="s">
        <v>273</v>
      </c>
      <c r="L261" s="247"/>
      <c r="M261" s="248" t="s">
        <v>1</v>
      </c>
      <c r="N261" s="249" t="s">
        <v>38</v>
      </c>
      <c r="O261" s="88"/>
      <c r="P261" s="231">
        <f>O261*H261</f>
        <v>0</v>
      </c>
      <c r="Q261" s="231">
        <v>1</v>
      </c>
      <c r="R261" s="231">
        <f>Q261*H261</f>
        <v>1098</v>
      </c>
      <c r="S261" s="231">
        <v>0</v>
      </c>
      <c r="T261" s="232">
        <f>S261*H261</f>
        <v>0</v>
      </c>
      <c r="U261" s="35"/>
      <c r="V261" s="35"/>
      <c r="W261" s="35"/>
      <c r="X261" s="35"/>
      <c r="Y261" s="35"/>
      <c r="Z261" s="35"/>
      <c r="AA261" s="35"/>
      <c r="AB261" s="35"/>
      <c r="AC261" s="35"/>
      <c r="AD261" s="35"/>
      <c r="AE261" s="35"/>
      <c r="AR261" s="233" t="s">
        <v>286</v>
      </c>
      <c r="AT261" s="233" t="s">
        <v>329</v>
      </c>
      <c r="AU261" s="233" t="s">
        <v>73</v>
      </c>
      <c r="AY261" s="14" t="s">
        <v>266</v>
      </c>
      <c r="BE261" s="234">
        <f>IF(N261="základní",J261,0)</f>
        <v>0</v>
      </c>
      <c r="BF261" s="234">
        <f>IF(N261="snížená",J261,0)</f>
        <v>0</v>
      </c>
      <c r="BG261" s="234">
        <f>IF(N261="zákl. přenesená",J261,0)</f>
        <v>0</v>
      </c>
      <c r="BH261" s="234">
        <f>IF(N261="sníž. přenesená",J261,0)</f>
        <v>0</v>
      </c>
      <c r="BI261" s="234">
        <f>IF(N261="nulová",J261,0)</f>
        <v>0</v>
      </c>
      <c r="BJ261" s="14" t="s">
        <v>81</v>
      </c>
      <c r="BK261" s="234">
        <f>ROUND(I261*H261,2)</f>
        <v>0</v>
      </c>
      <c r="BL261" s="14" t="s">
        <v>274</v>
      </c>
      <c r="BM261" s="233" t="s">
        <v>558</v>
      </c>
    </row>
    <row r="262" s="2" customFormat="1">
      <c r="A262" s="35"/>
      <c r="B262" s="36"/>
      <c r="C262" s="37"/>
      <c r="D262" s="235" t="s">
        <v>275</v>
      </c>
      <c r="E262" s="37"/>
      <c r="F262" s="236" t="s">
        <v>1312</v>
      </c>
      <c r="G262" s="37"/>
      <c r="H262" s="37"/>
      <c r="I262" s="237"/>
      <c r="J262" s="37"/>
      <c r="K262" s="37"/>
      <c r="L262" s="41"/>
      <c r="M262" s="238"/>
      <c r="N262" s="239"/>
      <c r="O262" s="88"/>
      <c r="P262" s="88"/>
      <c r="Q262" s="88"/>
      <c r="R262" s="88"/>
      <c r="S262" s="88"/>
      <c r="T262" s="89"/>
      <c r="U262" s="35"/>
      <c r="V262" s="35"/>
      <c r="W262" s="35"/>
      <c r="X262" s="35"/>
      <c r="Y262" s="35"/>
      <c r="Z262" s="35"/>
      <c r="AA262" s="35"/>
      <c r="AB262" s="35"/>
      <c r="AC262" s="35"/>
      <c r="AD262" s="35"/>
      <c r="AE262" s="35"/>
      <c r="AT262" s="14" t="s">
        <v>275</v>
      </c>
      <c r="AU262" s="14" t="s">
        <v>73</v>
      </c>
    </row>
    <row r="263" s="2" customFormat="1" ht="101.25" customHeight="1">
      <c r="A263" s="35"/>
      <c r="B263" s="36"/>
      <c r="C263" s="222" t="s">
        <v>410</v>
      </c>
      <c r="D263" s="222" t="s">
        <v>269</v>
      </c>
      <c r="E263" s="223" t="s">
        <v>300</v>
      </c>
      <c r="F263" s="224" t="s">
        <v>301</v>
      </c>
      <c r="G263" s="225" t="s">
        <v>302</v>
      </c>
      <c r="H263" s="226">
        <v>1098</v>
      </c>
      <c r="I263" s="227"/>
      <c r="J263" s="228">
        <f>ROUND(I263*H263,2)</f>
        <v>0</v>
      </c>
      <c r="K263" s="224" t="s">
        <v>273</v>
      </c>
      <c r="L263" s="41"/>
      <c r="M263" s="229" t="s">
        <v>1</v>
      </c>
      <c r="N263" s="230" t="s">
        <v>38</v>
      </c>
      <c r="O263" s="88"/>
      <c r="P263" s="231">
        <f>O263*H263</f>
        <v>0</v>
      </c>
      <c r="Q263" s="231">
        <v>0</v>
      </c>
      <c r="R263" s="231">
        <f>Q263*H263</f>
        <v>0</v>
      </c>
      <c r="S263" s="231">
        <v>0</v>
      </c>
      <c r="T263" s="232">
        <f>S263*H263</f>
        <v>0</v>
      </c>
      <c r="U263" s="35"/>
      <c r="V263" s="35"/>
      <c r="W263" s="35"/>
      <c r="X263" s="35"/>
      <c r="Y263" s="35"/>
      <c r="Z263" s="35"/>
      <c r="AA263" s="35"/>
      <c r="AB263" s="35"/>
      <c r="AC263" s="35"/>
      <c r="AD263" s="35"/>
      <c r="AE263" s="35"/>
      <c r="AR263" s="233" t="s">
        <v>274</v>
      </c>
      <c r="AT263" s="233" t="s">
        <v>269</v>
      </c>
      <c r="AU263" s="233" t="s">
        <v>73</v>
      </c>
      <c r="AY263" s="14" t="s">
        <v>266</v>
      </c>
      <c r="BE263" s="234">
        <f>IF(N263="základní",J263,0)</f>
        <v>0</v>
      </c>
      <c r="BF263" s="234">
        <f>IF(N263="snížená",J263,0)</f>
        <v>0</v>
      </c>
      <c r="BG263" s="234">
        <f>IF(N263="zákl. přenesená",J263,0)</f>
        <v>0</v>
      </c>
      <c r="BH263" s="234">
        <f>IF(N263="sníž. přenesená",J263,0)</f>
        <v>0</v>
      </c>
      <c r="BI263" s="234">
        <f>IF(N263="nulová",J263,0)</f>
        <v>0</v>
      </c>
      <c r="BJ263" s="14" t="s">
        <v>81</v>
      </c>
      <c r="BK263" s="234">
        <f>ROUND(I263*H263,2)</f>
        <v>0</v>
      </c>
      <c r="BL263" s="14" t="s">
        <v>274</v>
      </c>
      <c r="BM263" s="233" t="s">
        <v>563</v>
      </c>
    </row>
    <row r="264" s="2" customFormat="1">
      <c r="A264" s="35"/>
      <c r="B264" s="36"/>
      <c r="C264" s="37"/>
      <c r="D264" s="235" t="s">
        <v>275</v>
      </c>
      <c r="E264" s="37"/>
      <c r="F264" s="236" t="s">
        <v>1313</v>
      </c>
      <c r="G264" s="37"/>
      <c r="H264" s="37"/>
      <c r="I264" s="237"/>
      <c r="J264" s="37"/>
      <c r="K264" s="37"/>
      <c r="L264" s="41"/>
      <c r="M264" s="238"/>
      <c r="N264" s="239"/>
      <c r="O264" s="88"/>
      <c r="P264" s="88"/>
      <c r="Q264" s="88"/>
      <c r="R264" s="88"/>
      <c r="S264" s="88"/>
      <c r="T264" s="89"/>
      <c r="U264" s="35"/>
      <c r="V264" s="35"/>
      <c r="W264" s="35"/>
      <c r="X264" s="35"/>
      <c r="Y264" s="35"/>
      <c r="Z264" s="35"/>
      <c r="AA264" s="35"/>
      <c r="AB264" s="35"/>
      <c r="AC264" s="35"/>
      <c r="AD264" s="35"/>
      <c r="AE264" s="35"/>
      <c r="AT264" s="14" t="s">
        <v>275</v>
      </c>
      <c r="AU264" s="14" t="s">
        <v>73</v>
      </c>
    </row>
    <row r="265" s="2" customFormat="1" ht="111.75" customHeight="1">
      <c r="A265" s="35"/>
      <c r="B265" s="36"/>
      <c r="C265" s="222" t="s">
        <v>567</v>
      </c>
      <c r="D265" s="222" t="s">
        <v>269</v>
      </c>
      <c r="E265" s="223" t="s">
        <v>312</v>
      </c>
      <c r="F265" s="224" t="s">
        <v>313</v>
      </c>
      <c r="G265" s="225" t="s">
        <v>302</v>
      </c>
      <c r="H265" s="226">
        <v>5490</v>
      </c>
      <c r="I265" s="227"/>
      <c r="J265" s="228">
        <f>ROUND(I265*H265,2)</f>
        <v>0</v>
      </c>
      <c r="K265" s="224" t="s">
        <v>273</v>
      </c>
      <c r="L265" s="41"/>
      <c r="M265" s="229" t="s">
        <v>1</v>
      </c>
      <c r="N265" s="230" t="s">
        <v>38</v>
      </c>
      <c r="O265" s="88"/>
      <c r="P265" s="231">
        <f>O265*H265</f>
        <v>0</v>
      </c>
      <c r="Q265" s="231">
        <v>0</v>
      </c>
      <c r="R265" s="231">
        <f>Q265*H265</f>
        <v>0</v>
      </c>
      <c r="S265" s="231">
        <v>0</v>
      </c>
      <c r="T265" s="232">
        <f>S265*H265</f>
        <v>0</v>
      </c>
      <c r="U265" s="35"/>
      <c r="V265" s="35"/>
      <c r="W265" s="35"/>
      <c r="X265" s="35"/>
      <c r="Y265" s="35"/>
      <c r="Z265" s="35"/>
      <c r="AA265" s="35"/>
      <c r="AB265" s="35"/>
      <c r="AC265" s="35"/>
      <c r="AD265" s="35"/>
      <c r="AE265" s="35"/>
      <c r="AR265" s="233" t="s">
        <v>274</v>
      </c>
      <c r="AT265" s="233" t="s">
        <v>269</v>
      </c>
      <c r="AU265" s="233" t="s">
        <v>73</v>
      </c>
      <c r="AY265" s="14" t="s">
        <v>266</v>
      </c>
      <c r="BE265" s="234">
        <f>IF(N265="základní",J265,0)</f>
        <v>0</v>
      </c>
      <c r="BF265" s="234">
        <f>IF(N265="snížená",J265,0)</f>
        <v>0</v>
      </c>
      <c r="BG265" s="234">
        <f>IF(N265="zákl. přenesená",J265,0)</f>
        <v>0</v>
      </c>
      <c r="BH265" s="234">
        <f>IF(N265="sníž. přenesená",J265,0)</f>
        <v>0</v>
      </c>
      <c r="BI265" s="234">
        <f>IF(N265="nulová",J265,0)</f>
        <v>0</v>
      </c>
      <c r="BJ265" s="14" t="s">
        <v>81</v>
      </c>
      <c r="BK265" s="234">
        <f>ROUND(I265*H265,2)</f>
        <v>0</v>
      </c>
      <c r="BL265" s="14" t="s">
        <v>274</v>
      </c>
      <c r="BM265" s="233" t="s">
        <v>566</v>
      </c>
    </row>
    <row r="266" s="2" customFormat="1">
      <c r="A266" s="35"/>
      <c r="B266" s="36"/>
      <c r="C266" s="37"/>
      <c r="D266" s="235" t="s">
        <v>275</v>
      </c>
      <c r="E266" s="37"/>
      <c r="F266" s="236" t="s">
        <v>1314</v>
      </c>
      <c r="G266" s="37"/>
      <c r="H266" s="37"/>
      <c r="I266" s="237"/>
      <c r="J266" s="37"/>
      <c r="K266" s="37"/>
      <c r="L266" s="41"/>
      <c r="M266" s="238"/>
      <c r="N266" s="239"/>
      <c r="O266" s="88"/>
      <c r="P266" s="88"/>
      <c r="Q266" s="88"/>
      <c r="R266" s="88"/>
      <c r="S266" s="88"/>
      <c r="T266" s="89"/>
      <c r="U266" s="35"/>
      <c r="V266" s="35"/>
      <c r="W266" s="35"/>
      <c r="X266" s="35"/>
      <c r="Y266" s="35"/>
      <c r="Z266" s="35"/>
      <c r="AA266" s="35"/>
      <c r="AB266" s="35"/>
      <c r="AC266" s="35"/>
      <c r="AD266" s="35"/>
      <c r="AE266" s="35"/>
      <c r="AT266" s="14" t="s">
        <v>275</v>
      </c>
      <c r="AU266" s="14" t="s">
        <v>73</v>
      </c>
    </row>
    <row r="267" s="2" customFormat="1" ht="55.5" customHeight="1">
      <c r="A267" s="35"/>
      <c r="B267" s="36"/>
      <c r="C267" s="222" t="s">
        <v>415</v>
      </c>
      <c r="D267" s="222" t="s">
        <v>269</v>
      </c>
      <c r="E267" s="223" t="s">
        <v>780</v>
      </c>
      <c r="F267" s="224" t="s">
        <v>781</v>
      </c>
      <c r="G267" s="225" t="s">
        <v>279</v>
      </c>
      <c r="H267" s="226">
        <v>26.399999999999999</v>
      </c>
      <c r="I267" s="227"/>
      <c r="J267" s="228">
        <f>ROUND(I267*H267,2)</f>
        <v>0</v>
      </c>
      <c r="K267" s="224" t="s">
        <v>273</v>
      </c>
      <c r="L267" s="41"/>
      <c r="M267" s="229" t="s">
        <v>1</v>
      </c>
      <c r="N267" s="230" t="s">
        <v>38</v>
      </c>
      <c r="O267" s="88"/>
      <c r="P267" s="231">
        <f>O267*H267</f>
        <v>0</v>
      </c>
      <c r="Q267" s="231">
        <v>0</v>
      </c>
      <c r="R267" s="231">
        <f>Q267*H267</f>
        <v>0</v>
      </c>
      <c r="S267" s="231">
        <v>0</v>
      </c>
      <c r="T267" s="232">
        <f>S267*H267</f>
        <v>0</v>
      </c>
      <c r="U267" s="35"/>
      <c r="V267" s="35"/>
      <c r="W267" s="35"/>
      <c r="X267" s="35"/>
      <c r="Y267" s="35"/>
      <c r="Z267" s="35"/>
      <c r="AA267" s="35"/>
      <c r="AB267" s="35"/>
      <c r="AC267" s="35"/>
      <c r="AD267" s="35"/>
      <c r="AE267" s="35"/>
      <c r="AR267" s="233" t="s">
        <v>274</v>
      </c>
      <c r="AT267" s="233" t="s">
        <v>269</v>
      </c>
      <c r="AU267" s="233" t="s">
        <v>73</v>
      </c>
      <c r="AY267" s="14" t="s">
        <v>266</v>
      </c>
      <c r="BE267" s="234">
        <f>IF(N267="základní",J267,0)</f>
        <v>0</v>
      </c>
      <c r="BF267" s="234">
        <f>IF(N267="snížená",J267,0)</f>
        <v>0</v>
      </c>
      <c r="BG267" s="234">
        <f>IF(N267="zákl. přenesená",J267,0)</f>
        <v>0</v>
      </c>
      <c r="BH267" s="234">
        <f>IF(N267="sníž. přenesená",J267,0)</f>
        <v>0</v>
      </c>
      <c r="BI267" s="234">
        <f>IF(N267="nulová",J267,0)</f>
        <v>0</v>
      </c>
      <c r="BJ267" s="14" t="s">
        <v>81</v>
      </c>
      <c r="BK267" s="234">
        <f>ROUND(I267*H267,2)</f>
        <v>0</v>
      </c>
      <c r="BL267" s="14" t="s">
        <v>274</v>
      </c>
      <c r="BM267" s="233" t="s">
        <v>570</v>
      </c>
    </row>
    <row r="268" s="2" customFormat="1">
      <c r="A268" s="35"/>
      <c r="B268" s="36"/>
      <c r="C268" s="37"/>
      <c r="D268" s="235" t="s">
        <v>275</v>
      </c>
      <c r="E268" s="37"/>
      <c r="F268" s="236" t="s">
        <v>1315</v>
      </c>
      <c r="G268" s="37"/>
      <c r="H268" s="37"/>
      <c r="I268" s="237"/>
      <c r="J268" s="37"/>
      <c r="K268" s="37"/>
      <c r="L268" s="41"/>
      <c r="M268" s="238"/>
      <c r="N268" s="239"/>
      <c r="O268" s="88"/>
      <c r="P268" s="88"/>
      <c r="Q268" s="88"/>
      <c r="R268" s="88"/>
      <c r="S268" s="88"/>
      <c r="T268" s="89"/>
      <c r="U268" s="35"/>
      <c r="V268" s="35"/>
      <c r="W268" s="35"/>
      <c r="X268" s="35"/>
      <c r="Y268" s="35"/>
      <c r="Z268" s="35"/>
      <c r="AA268" s="35"/>
      <c r="AB268" s="35"/>
      <c r="AC268" s="35"/>
      <c r="AD268" s="35"/>
      <c r="AE268" s="35"/>
      <c r="AT268" s="14" t="s">
        <v>275</v>
      </c>
      <c r="AU268" s="14" t="s">
        <v>73</v>
      </c>
    </row>
    <row r="269" s="2" customFormat="1" ht="66.75" customHeight="1">
      <c r="A269" s="35"/>
      <c r="B269" s="36"/>
      <c r="C269" s="222" t="s">
        <v>576</v>
      </c>
      <c r="D269" s="222" t="s">
        <v>269</v>
      </c>
      <c r="E269" s="223" t="s">
        <v>853</v>
      </c>
      <c r="F269" s="224" t="s">
        <v>854</v>
      </c>
      <c r="G269" s="225" t="s">
        <v>279</v>
      </c>
      <c r="H269" s="226">
        <v>26.399999999999999</v>
      </c>
      <c r="I269" s="227"/>
      <c r="J269" s="228">
        <f>ROUND(I269*H269,2)</f>
        <v>0</v>
      </c>
      <c r="K269" s="224" t="s">
        <v>273</v>
      </c>
      <c r="L269" s="41"/>
      <c r="M269" s="229" t="s">
        <v>1</v>
      </c>
      <c r="N269" s="230" t="s">
        <v>38</v>
      </c>
      <c r="O269" s="88"/>
      <c r="P269" s="231">
        <f>O269*H269</f>
        <v>0</v>
      </c>
      <c r="Q269" s="231">
        <v>0</v>
      </c>
      <c r="R269" s="231">
        <f>Q269*H269</f>
        <v>0</v>
      </c>
      <c r="S269" s="231">
        <v>0</v>
      </c>
      <c r="T269" s="232">
        <f>S269*H269</f>
        <v>0</v>
      </c>
      <c r="U269" s="35"/>
      <c r="V269" s="35"/>
      <c r="W269" s="35"/>
      <c r="X269" s="35"/>
      <c r="Y269" s="35"/>
      <c r="Z269" s="35"/>
      <c r="AA269" s="35"/>
      <c r="AB269" s="35"/>
      <c r="AC269" s="35"/>
      <c r="AD269" s="35"/>
      <c r="AE269" s="35"/>
      <c r="AR269" s="233" t="s">
        <v>274</v>
      </c>
      <c r="AT269" s="233" t="s">
        <v>269</v>
      </c>
      <c r="AU269" s="233" t="s">
        <v>73</v>
      </c>
      <c r="AY269" s="14" t="s">
        <v>266</v>
      </c>
      <c r="BE269" s="234">
        <f>IF(N269="základní",J269,0)</f>
        <v>0</v>
      </c>
      <c r="BF269" s="234">
        <f>IF(N269="snížená",J269,0)</f>
        <v>0</v>
      </c>
      <c r="BG269" s="234">
        <f>IF(N269="zákl. přenesená",J269,0)</f>
        <v>0</v>
      </c>
      <c r="BH269" s="234">
        <f>IF(N269="sníž. přenesená",J269,0)</f>
        <v>0</v>
      </c>
      <c r="BI269" s="234">
        <f>IF(N269="nulová",J269,0)</f>
        <v>0</v>
      </c>
      <c r="BJ269" s="14" t="s">
        <v>81</v>
      </c>
      <c r="BK269" s="234">
        <f>ROUND(I269*H269,2)</f>
        <v>0</v>
      </c>
      <c r="BL269" s="14" t="s">
        <v>274</v>
      </c>
      <c r="BM269" s="233" t="s">
        <v>574</v>
      </c>
    </row>
    <row r="270" s="2" customFormat="1">
      <c r="A270" s="35"/>
      <c r="B270" s="36"/>
      <c r="C270" s="37"/>
      <c r="D270" s="235" t="s">
        <v>275</v>
      </c>
      <c r="E270" s="37"/>
      <c r="F270" s="236" t="s">
        <v>1315</v>
      </c>
      <c r="G270" s="37"/>
      <c r="H270" s="37"/>
      <c r="I270" s="237"/>
      <c r="J270" s="37"/>
      <c r="K270" s="37"/>
      <c r="L270" s="41"/>
      <c r="M270" s="238"/>
      <c r="N270" s="239"/>
      <c r="O270" s="88"/>
      <c r="P270" s="88"/>
      <c r="Q270" s="88"/>
      <c r="R270" s="88"/>
      <c r="S270" s="88"/>
      <c r="T270" s="89"/>
      <c r="U270" s="35"/>
      <c r="V270" s="35"/>
      <c r="W270" s="35"/>
      <c r="X270" s="35"/>
      <c r="Y270" s="35"/>
      <c r="Z270" s="35"/>
      <c r="AA270" s="35"/>
      <c r="AB270" s="35"/>
      <c r="AC270" s="35"/>
      <c r="AD270" s="35"/>
      <c r="AE270" s="35"/>
      <c r="AT270" s="14" t="s">
        <v>275</v>
      </c>
      <c r="AU270" s="14" t="s">
        <v>73</v>
      </c>
    </row>
    <row r="271" s="2" customFormat="1" ht="55.5" customHeight="1">
      <c r="A271" s="35"/>
      <c r="B271" s="36"/>
      <c r="C271" s="222" t="s">
        <v>419</v>
      </c>
      <c r="D271" s="222" t="s">
        <v>269</v>
      </c>
      <c r="E271" s="223" t="s">
        <v>621</v>
      </c>
      <c r="F271" s="224" t="s">
        <v>622</v>
      </c>
      <c r="G271" s="225" t="s">
        <v>272</v>
      </c>
      <c r="H271" s="226">
        <v>36</v>
      </c>
      <c r="I271" s="227"/>
      <c r="J271" s="228">
        <f>ROUND(I271*H271,2)</f>
        <v>0</v>
      </c>
      <c r="K271" s="224" t="s">
        <v>273</v>
      </c>
      <c r="L271" s="41"/>
      <c r="M271" s="229" t="s">
        <v>1</v>
      </c>
      <c r="N271" s="230" t="s">
        <v>38</v>
      </c>
      <c r="O271" s="88"/>
      <c r="P271" s="231">
        <f>O271*H271</f>
        <v>0</v>
      </c>
      <c r="Q271" s="231">
        <v>0</v>
      </c>
      <c r="R271" s="231">
        <f>Q271*H271</f>
        <v>0</v>
      </c>
      <c r="S271" s="231">
        <v>0</v>
      </c>
      <c r="T271" s="232">
        <f>S271*H271</f>
        <v>0</v>
      </c>
      <c r="U271" s="35"/>
      <c r="V271" s="35"/>
      <c r="W271" s="35"/>
      <c r="X271" s="35"/>
      <c r="Y271" s="35"/>
      <c r="Z271" s="35"/>
      <c r="AA271" s="35"/>
      <c r="AB271" s="35"/>
      <c r="AC271" s="35"/>
      <c r="AD271" s="35"/>
      <c r="AE271" s="35"/>
      <c r="AR271" s="233" t="s">
        <v>274</v>
      </c>
      <c r="AT271" s="233" t="s">
        <v>269</v>
      </c>
      <c r="AU271" s="233" t="s">
        <v>73</v>
      </c>
      <c r="AY271" s="14" t="s">
        <v>266</v>
      </c>
      <c r="BE271" s="234">
        <f>IF(N271="základní",J271,0)</f>
        <v>0</v>
      </c>
      <c r="BF271" s="234">
        <f>IF(N271="snížená",J271,0)</f>
        <v>0</v>
      </c>
      <c r="BG271" s="234">
        <f>IF(N271="zákl. přenesená",J271,0)</f>
        <v>0</v>
      </c>
      <c r="BH271" s="234">
        <f>IF(N271="sníž. přenesená",J271,0)</f>
        <v>0</v>
      </c>
      <c r="BI271" s="234">
        <f>IF(N271="nulová",J271,0)</f>
        <v>0</v>
      </c>
      <c r="BJ271" s="14" t="s">
        <v>81</v>
      </c>
      <c r="BK271" s="234">
        <f>ROUND(I271*H271,2)</f>
        <v>0</v>
      </c>
      <c r="BL271" s="14" t="s">
        <v>274</v>
      </c>
      <c r="BM271" s="233" t="s">
        <v>577</v>
      </c>
    </row>
    <row r="272" s="2" customFormat="1" ht="90" customHeight="1">
      <c r="A272" s="35"/>
      <c r="B272" s="36"/>
      <c r="C272" s="222" t="s">
        <v>581</v>
      </c>
      <c r="D272" s="222" t="s">
        <v>269</v>
      </c>
      <c r="E272" s="223" t="s">
        <v>625</v>
      </c>
      <c r="F272" s="224" t="s">
        <v>626</v>
      </c>
      <c r="G272" s="225" t="s">
        <v>272</v>
      </c>
      <c r="H272" s="226">
        <v>36</v>
      </c>
      <c r="I272" s="227"/>
      <c r="J272" s="228">
        <f>ROUND(I272*H272,2)</f>
        <v>0</v>
      </c>
      <c r="K272" s="224" t="s">
        <v>273</v>
      </c>
      <c r="L272" s="41"/>
      <c r="M272" s="229" t="s">
        <v>1</v>
      </c>
      <c r="N272" s="230" t="s">
        <v>38</v>
      </c>
      <c r="O272" s="88"/>
      <c r="P272" s="231">
        <f>O272*H272</f>
        <v>0</v>
      </c>
      <c r="Q272" s="231">
        <v>0</v>
      </c>
      <c r="R272" s="231">
        <f>Q272*H272</f>
        <v>0</v>
      </c>
      <c r="S272" s="231">
        <v>0</v>
      </c>
      <c r="T272" s="232">
        <f>S272*H272</f>
        <v>0</v>
      </c>
      <c r="U272" s="35"/>
      <c r="V272" s="35"/>
      <c r="W272" s="35"/>
      <c r="X272" s="35"/>
      <c r="Y272" s="35"/>
      <c r="Z272" s="35"/>
      <c r="AA272" s="35"/>
      <c r="AB272" s="35"/>
      <c r="AC272" s="35"/>
      <c r="AD272" s="35"/>
      <c r="AE272" s="35"/>
      <c r="AR272" s="233" t="s">
        <v>274</v>
      </c>
      <c r="AT272" s="233" t="s">
        <v>269</v>
      </c>
      <c r="AU272" s="233" t="s">
        <v>73</v>
      </c>
      <c r="AY272" s="14" t="s">
        <v>266</v>
      </c>
      <c r="BE272" s="234">
        <f>IF(N272="základní",J272,0)</f>
        <v>0</v>
      </c>
      <c r="BF272" s="234">
        <f>IF(N272="snížená",J272,0)</f>
        <v>0</v>
      </c>
      <c r="BG272" s="234">
        <f>IF(N272="zákl. přenesená",J272,0)</f>
        <v>0</v>
      </c>
      <c r="BH272" s="234">
        <f>IF(N272="sníž. přenesená",J272,0)</f>
        <v>0</v>
      </c>
      <c r="BI272" s="234">
        <f>IF(N272="nulová",J272,0)</f>
        <v>0</v>
      </c>
      <c r="BJ272" s="14" t="s">
        <v>81</v>
      </c>
      <c r="BK272" s="234">
        <f>ROUND(I272*H272,2)</f>
        <v>0</v>
      </c>
      <c r="BL272" s="14" t="s">
        <v>274</v>
      </c>
      <c r="BM272" s="233" t="s">
        <v>579</v>
      </c>
    </row>
    <row r="273" s="2" customFormat="1" ht="76.35" customHeight="1">
      <c r="A273" s="35"/>
      <c r="B273" s="36"/>
      <c r="C273" s="222" t="s">
        <v>424</v>
      </c>
      <c r="D273" s="222" t="s">
        <v>269</v>
      </c>
      <c r="E273" s="223" t="s">
        <v>639</v>
      </c>
      <c r="F273" s="224" t="s">
        <v>640</v>
      </c>
      <c r="G273" s="225" t="s">
        <v>641</v>
      </c>
      <c r="H273" s="226">
        <v>12</v>
      </c>
      <c r="I273" s="227"/>
      <c r="J273" s="228">
        <f>ROUND(I273*H273,2)</f>
        <v>0</v>
      </c>
      <c r="K273" s="224" t="s">
        <v>273</v>
      </c>
      <c r="L273" s="41"/>
      <c r="M273" s="229" t="s">
        <v>1</v>
      </c>
      <c r="N273" s="230" t="s">
        <v>38</v>
      </c>
      <c r="O273" s="88"/>
      <c r="P273" s="231">
        <f>O273*H273</f>
        <v>0</v>
      </c>
      <c r="Q273" s="231">
        <v>0</v>
      </c>
      <c r="R273" s="231">
        <f>Q273*H273</f>
        <v>0</v>
      </c>
      <c r="S273" s="231">
        <v>0</v>
      </c>
      <c r="T273" s="232">
        <f>S273*H273</f>
        <v>0</v>
      </c>
      <c r="U273" s="35"/>
      <c r="V273" s="35"/>
      <c r="W273" s="35"/>
      <c r="X273" s="35"/>
      <c r="Y273" s="35"/>
      <c r="Z273" s="35"/>
      <c r="AA273" s="35"/>
      <c r="AB273" s="35"/>
      <c r="AC273" s="35"/>
      <c r="AD273" s="35"/>
      <c r="AE273" s="35"/>
      <c r="AR273" s="233" t="s">
        <v>274</v>
      </c>
      <c r="AT273" s="233" t="s">
        <v>269</v>
      </c>
      <c r="AU273" s="233" t="s">
        <v>73</v>
      </c>
      <c r="AY273" s="14" t="s">
        <v>266</v>
      </c>
      <c r="BE273" s="234">
        <f>IF(N273="základní",J273,0)</f>
        <v>0</v>
      </c>
      <c r="BF273" s="234">
        <f>IF(N273="snížená",J273,0)</f>
        <v>0</v>
      </c>
      <c r="BG273" s="234">
        <f>IF(N273="zákl. přenesená",J273,0)</f>
        <v>0</v>
      </c>
      <c r="BH273" s="234">
        <f>IF(N273="sníž. přenesená",J273,0)</f>
        <v>0</v>
      </c>
      <c r="BI273" s="234">
        <f>IF(N273="nulová",J273,0)</f>
        <v>0</v>
      </c>
      <c r="BJ273" s="14" t="s">
        <v>81</v>
      </c>
      <c r="BK273" s="234">
        <f>ROUND(I273*H273,2)</f>
        <v>0</v>
      </c>
      <c r="BL273" s="14" t="s">
        <v>274</v>
      </c>
      <c r="BM273" s="233" t="s">
        <v>584</v>
      </c>
    </row>
    <row r="274" s="2" customFormat="1" ht="24.15" customHeight="1">
      <c r="A274" s="35"/>
      <c r="B274" s="36"/>
      <c r="C274" s="222" t="s">
        <v>590</v>
      </c>
      <c r="D274" s="222" t="s">
        <v>269</v>
      </c>
      <c r="E274" s="223" t="s">
        <v>643</v>
      </c>
      <c r="F274" s="224" t="s">
        <v>644</v>
      </c>
      <c r="G274" s="225" t="s">
        <v>641</v>
      </c>
      <c r="H274" s="226">
        <v>12</v>
      </c>
      <c r="I274" s="227"/>
      <c r="J274" s="228">
        <f>ROUND(I274*H274,2)</f>
        <v>0</v>
      </c>
      <c r="K274" s="224" t="s">
        <v>273</v>
      </c>
      <c r="L274" s="41"/>
      <c r="M274" s="229" t="s">
        <v>1</v>
      </c>
      <c r="N274" s="230" t="s">
        <v>38</v>
      </c>
      <c r="O274" s="88"/>
      <c r="P274" s="231">
        <f>O274*H274</f>
        <v>0</v>
      </c>
      <c r="Q274" s="231">
        <v>0</v>
      </c>
      <c r="R274" s="231">
        <f>Q274*H274</f>
        <v>0</v>
      </c>
      <c r="S274" s="231">
        <v>0</v>
      </c>
      <c r="T274" s="232">
        <f>S274*H274</f>
        <v>0</v>
      </c>
      <c r="U274" s="35"/>
      <c r="V274" s="35"/>
      <c r="W274" s="35"/>
      <c r="X274" s="35"/>
      <c r="Y274" s="35"/>
      <c r="Z274" s="35"/>
      <c r="AA274" s="35"/>
      <c r="AB274" s="35"/>
      <c r="AC274" s="35"/>
      <c r="AD274" s="35"/>
      <c r="AE274" s="35"/>
      <c r="AR274" s="233" t="s">
        <v>274</v>
      </c>
      <c r="AT274" s="233" t="s">
        <v>269</v>
      </c>
      <c r="AU274" s="233" t="s">
        <v>73</v>
      </c>
      <c r="AY274" s="14" t="s">
        <v>266</v>
      </c>
      <c r="BE274" s="234">
        <f>IF(N274="základní",J274,0)</f>
        <v>0</v>
      </c>
      <c r="BF274" s="234">
        <f>IF(N274="snížená",J274,0)</f>
        <v>0</v>
      </c>
      <c r="BG274" s="234">
        <f>IF(N274="zákl. přenesená",J274,0)</f>
        <v>0</v>
      </c>
      <c r="BH274" s="234">
        <f>IF(N274="sníž. přenesená",J274,0)</f>
        <v>0</v>
      </c>
      <c r="BI274" s="234">
        <f>IF(N274="nulová",J274,0)</f>
        <v>0</v>
      </c>
      <c r="BJ274" s="14" t="s">
        <v>81</v>
      </c>
      <c r="BK274" s="234">
        <f>ROUND(I274*H274,2)</f>
        <v>0</v>
      </c>
      <c r="BL274" s="14" t="s">
        <v>274</v>
      </c>
      <c r="BM274" s="233" t="s">
        <v>588</v>
      </c>
    </row>
    <row r="275" s="2" customFormat="1" ht="16.5" customHeight="1">
      <c r="A275" s="35"/>
      <c r="B275" s="36"/>
      <c r="C275" s="222" t="s">
        <v>426</v>
      </c>
      <c r="D275" s="222" t="s">
        <v>269</v>
      </c>
      <c r="E275" s="223" t="s">
        <v>647</v>
      </c>
      <c r="F275" s="224" t="s">
        <v>648</v>
      </c>
      <c r="G275" s="225" t="s">
        <v>641</v>
      </c>
      <c r="H275" s="226">
        <v>12</v>
      </c>
      <c r="I275" s="227"/>
      <c r="J275" s="228">
        <f>ROUND(I275*H275,2)</f>
        <v>0</v>
      </c>
      <c r="K275" s="224" t="s">
        <v>273</v>
      </c>
      <c r="L275" s="41"/>
      <c r="M275" s="229" t="s">
        <v>1</v>
      </c>
      <c r="N275" s="230" t="s">
        <v>38</v>
      </c>
      <c r="O275" s="88"/>
      <c r="P275" s="231">
        <f>O275*H275</f>
        <v>0</v>
      </c>
      <c r="Q275" s="231">
        <v>0</v>
      </c>
      <c r="R275" s="231">
        <f>Q275*H275</f>
        <v>0</v>
      </c>
      <c r="S275" s="231">
        <v>0</v>
      </c>
      <c r="T275" s="232">
        <f>S275*H275</f>
        <v>0</v>
      </c>
      <c r="U275" s="35"/>
      <c r="V275" s="35"/>
      <c r="W275" s="35"/>
      <c r="X275" s="35"/>
      <c r="Y275" s="35"/>
      <c r="Z275" s="35"/>
      <c r="AA275" s="35"/>
      <c r="AB275" s="35"/>
      <c r="AC275" s="35"/>
      <c r="AD275" s="35"/>
      <c r="AE275" s="35"/>
      <c r="AR275" s="233" t="s">
        <v>274</v>
      </c>
      <c r="AT275" s="233" t="s">
        <v>269</v>
      </c>
      <c r="AU275" s="233" t="s">
        <v>73</v>
      </c>
      <c r="AY275" s="14" t="s">
        <v>266</v>
      </c>
      <c r="BE275" s="234">
        <f>IF(N275="základní",J275,0)</f>
        <v>0</v>
      </c>
      <c r="BF275" s="234">
        <f>IF(N275="snížená",J275,0)</f>
        <v>0</v>
      </c>
      <c r="BG275" s="234">
        <f>IF(N275="zákl. přenesená",J275,0)</f>
        <v>0</v>
      </c>
      <c r="BH275" s="234">
        <f>IF(N275="sníž. přenesená",J275,0)</f>
        <v>0</v>
      </c>
      <c r="BI275" s="234">
        <f>IF(N275="nulová",J275,0)</f>
        <v>0</v>
      </c>
      <c r="BJ275" s="14" t="s">
        <v>81</v>
      </c>
      <c r="BK275" s="234">
        <f>ROUND(I275*H275,2)</f>
        <v>0</v>
      </c>
      <c r="BL275" s="14" t="s">
        <v>274</v>
      </c>
      <c r="BM275" s="233" t="s">
        <v>591</v>
      </c>
    </row>
    <row r="276" s="2" customFormat="1" ht="16.5" customHeight="1">
      <c r="A276" s="35"/>
      <c r="B276" s="36"/>
      <c r="C276" s="222" t="s">
        <v>595</v>
      </c>
      <c r="D276" s="222" t="s">
        <v>269</v>
      </c>
      <c r="E276" s="223" t="s">
        <v>650</v>
      </c>
      <c r="F276" s="224" t="s">
        <v>651</v>
      </c>
      <c r="G276" s="225" t="s">
        <v>641</v>
      </c>
      <c r="H276" s="226">
        <v>12</v>
      </c>
      <c r="I276" s="227"/>
      <c r="J276" s="228">
        <f>ROUND(I276*H276,2)</f>
        <v>0</v>
      </c>
      <c r="K276" s="224" t="s">
        <v>273</v>
      </c>
      <c r="L276" s="41"/>
      <c r="M276" s="229" t="s">
        <v>1</v>
      </c>
      <c r="N276" s="230" t="s">
        <v>38</v>
      </c>
      <c r="O276" s="88"/>
      <c r="P276" s="231">
        <f>O276*H276</f>
        <v>0</v>
      </c>
      <c r="Q276" s="231">
        <v>0</v>
      </c>
      <c r="R276" s="231">
        <f>Q276*H276</f>
        <v>0</v>
      </c>
      <c r="S276" s="231">
        <v>0</v>
      </c>
      <c r="T276" s="232">
        <f>S276*H276</f>
        <v>0</v>
      </c>
      <c r="U276" s="35"/>
      <c r="V276" s="35"/>
      <c r="W276" s="35"/>
      <c r="X276" s="35"/>
      <c r="Y276" s="35"/>
      <c r="Z276" s="35"/>
      <c r="AA276" s="35"/>
      <c r="AB276" s="35"/>
      <c r="AC276" s="35"/>
      <c r="AD276" s="35"/>
      <c r="AE276" s="35"/>
      <c r="AR276" s="233" t="s">
        <v>274</v>
      </c>
      <c r="AT276" s="233" t="s">
        <v>269</v>
      </c>
      <c r="AU276" s="233" t="s">
        <v>73</v>
      </c>
      <c r="AY276" s="14" t="s">
        <v>266</v>
      </c>
      <c r="BE276" s="234">
        <f>IF(N276="základní",J276,0)</f>
        <v>0</v>
      </c>
      <c r="BF276" s="234">
        <f>IF(N276="snížená",J276,0)</f>
        <v>0</v>
      </c>
      <c r="BG276" s="234">
        <f>IF(N276="zákl. přenesená",J276,0)</f>
        <v>0</v>
      </c>
      <c r="BH276" s="234">
        <f>IF(N276="sníž. přenesená",J276,0)</f>
        <v>0</v>
      </c>
      <c r="BI276" s="234">
        <f>IF(N276="nulová",J276,0)</f>
        <v>0</v>
      </c>
      <c r="BJ276" s="14" t="s">
        <v>81</v>
      </c>
      <c r="BK276" s="234">
        <f>ROUND(I276*H276,2)</f>
        <v>0</v>
      </c>
      <c r="BL276" s="14" t="s">
        <v>274</v>
      </c>
      <c r="BM276" s="233" t="s">
        <v>593</v>
      </c>
    </row>
    <row r="277" s="2" customFormat="1" ht="16.5" customHeight="1">
      <c r="A277" s="35"/>
      <c r="B277" s="36"/>
      <c r="C277" s="222" t="s">
        <v>429</v>
      </c>
      <c r="D277" s="222" t="s">
        <v>269</v>
      </c>
      <c r="E277" s="223" t="s">
        <v>654</v>
      </c>
      <c r="F277" s="224" t="s">
        <v>655</v>
      </c>
      <c r="G277" s="225" t="s">
        <v>641</v>
      </c>
      <c r="H277" s="226">
        <v>12</v>
      </c>
      <c r="I277" s="227"/>
      <c r="J277" s="228">
        <f>ROUND(I277*H277,2)</f>
        <v>0</v>
      </c>
      <c r="K277" s="224" t="s">
        <v>273</v>
      </c>
      <c r="L277" s="41"/>
      <c r="M277" s="229" t="s">
        <v>1</v>
      </c>
      <c r="N277" s="230" t="s">
        <v>38</v>
      </c>
      <c r="O277" s="88"/>
      <c r="P277" s="231">
        <f>O277*H277</f>
        <v>0</v>
      </c>
      <c r="Q277" s="231">
        <v>0</v>
      </c>
      <c r="R277" s="231">
        <f>Q277*H277</f>
        <v>0</v>
      </c>
      <c r="S277" s="231">
        <v>0</v>
      </c>
      <c r="T277" s="232">
        <f>S277*H277</f>
        <v>0</v>
      </c>
      <c r="U277" s="35"/>
      <c r="V277" s="35"/>
      <c r="W277" s="35"/>
      <c r="X277" s="35"/>
      <c r="Y277" s="35"/>
      <c r="Z277" s="35"/>
      <c r="AA277" s="35"/>
      <c r="AB277" s="35"/>
      <c r="AC277" s="35"/>
      <c r="AD277" s="35"/>
      <c r="AE277" s="35"/>
      <c r="AR277" s="233" t="s">
        <v>274</v>
      </c>
      <c r="AT277" s="233" t="s">
        <v>269</v>
      </c>
      <c r="AU277" s="233" t="s">
        <v>73</v>
      </c>
      <c r="AY277" s="14" t="s">
        <v>266</v>
      </c>
      <c r="BE277" s="234">
        <f>IF(N277="základní",J277,0)</f>
        <v>0</v>
      </c>
      <c r="BF277" s="234">
        <f>IF(N277="snížená",J277,0)</f>
        <v>0</v>
      </c>
      <c r="BG277" s="234">
        <f>IF(N277="zákl. přenesená",J277,0)</f>
        <v>0</v>
      </c>
      <c r="BH277" s="234">
        <f>IF(N277="sníž. přenesená",J277,0)</f>
        <v>0</v>
      </c>
      <c r="BI277" s="234">
        <f>IF(N277="nulová",J277,0)</f>
        <v>0</v>
      </c>
      <c r="BJ277" s="14" t="s">
        <v>81</v>
      </c>
      <c r="BK277" s="234">
        <f>ROUND(I277*H277,2)</f>
        <v>0</v>
      </c>
      <c r="BL277" s="14" t="s">
        <v>274</v>
      </c>
      <c r="BM277" s="233" t="s">
        <v>596</v>
      </c>
    </row>
    <row r="278" s="2" customFormat="1" ht="16.5" customHeight="1">
      <c r="A278" s="35"/>
      <c r="B278" s="36"/>
      <c r="C278" s="222" t="s">
        <v>602</v>
      </c>
      <c r="D278" s="222" t="s">
        <v>269</v>
      </c>
      <c r="E278" s="223" t="s">
        <v>657</v>
      </c>
      <c r="F278" s="224" t="s">
        <v>658</v>
      </c>
      <c r="G278" s="225" t="s">
        <v>641</v>
      </c>
      <c r="H278" s="226">
        <v>12</v>
      </c>
      <c r="I278" s="227"/>
      <c r="J278" s="228">
        <f>ROUND(I278*H278,2)</f>
        <v>0</v>
      </c>
      <c r="K278" s="224" t="s">
        <v>273</v>
      </c>
      <c r="L278" s="41"/>
      <c r="M278" s="229" t="s">
        <v>1</v>
      </c>
      <c r="N278" s="230" t="s">
        <v>38</v>
      </c>
      <c r="O278" s="88"/>
      <c r="P278" s="231">
        <f>O278*H278</f>
        <v>0</v>
      </c>
      <c r="Q278" s="231">
        <v>0</v>
      </c>
      <c r="R278" s="231">
        <f>Q278*H278</f>
        <v>0</v>
      </c>
      <c r="S278" s="231">
        <v>0</v>
      </c>
      <c r="T278" s="232">
        <f>S278*H278</f>
        <v>0</v>
      </c>
      <c r="U278" s="35"/>
      <c r="V278" s="35"/>
      <c r="W278" s="35"/>
      <c r="X278" s="35"/>
      <c r="Y278" s="35"/>
      <c r="Z278" s="35"/>
      <c r="AA278" s="35"/>
      <c r="AB278" s="35"/>
      <c r="AC278" s="35"/>
      <c r="AD278" s="35"/>
      <c r="AE278" s="35"/>
      <c r="AR278" s="233" t="s">
        <v>274</v>
      </c>
      <c r="AT278" s="233" t="s">
        <v>269</v>
      </c>
      <c r="AU278" s="233" t="s">
        <v>73</v>
      </c>
      <c r="AY278" s="14" t="s">
        <v>266</v>
      </c>
      <c r="BE278" s="234">
        <f>IF(N278="základní",J278,0)</f>
        <v>0</v>
      </c>
      <c r="BF278" s="234">
        <f>IF(N278="snížená",J278,0)</f>
        <v>0</v>
      </c>
      <c r="BG278" s="234">
        <f>IF(N278="zákl. přenesená",J278,0)</f>
        <v>0</v>
      </c>
      <c r="BH278" s="234">
        <f>IF(N278="sníž. přenesená",J278,0)</f>
        <v>0</v>
      </c>
      <c r="BI278" s="234">
        <f>IF(N278="nulová",J278,0)</f>
        <v>0</v>
      </c>
      <c r="BJ278" s="14" t="s">
        <v>81</v>
      </c>
      <c r="BK278" s="234">
        <f>ROUND(I278*H278,2)</f>
        <v>0</v>
      </c>
      <c r="BL278" s="14" t="s">
        <v>274</v>
      </c>
      <c r="BM278" s="233" t="s">
        <v>600</v>
      </c>
    </row>
    <row r="279" s="2" customFormat="1" ht="21.75" customHeight="1">
      <c r="A279" s="35"/>
      <c r="B279" s="36"/>
      <c r="C279" s="222" t="s">
        <v>431</v>
      </c>
      <c r="D279" s="222" t="s">
        <v>269</v>
      </c>
      <c r="E279" s="223" t="s">
        <v>661</v>
      </c>
      <c r="F279" s="224" t="s">
        <v>662</v>
      </c>
      <c r="G279" s="225" t="s">
        <v>641</v>
      </c>
      <c r="H279" s="226">
        <v>12</v>
      </c>
      <c r="I279" s="227"/>
      <c r="J279" s="228">
        <f>ROUND(I279*H279,2)</f>
        <v>0</v>
      </c>
      <c r="K279" s="224" t="s">
        <v>273</v>
      </c>
      <c r="L279" s="41"/>
      <c r="M279" s="229" t="s">
        <v>1</v>
      </c>
      <c r="N279" s="230" t="s">
        <v>38</v>
      </c>
      <c r="O279" s="88"/>
      <c r="P279" s="231">
        <f>O279*H279</f>
        <v>0</v>
      </c>
      <c r="Q279" s="231">
        <v>0</v>
      </c>
      <c r="R279" s="231">
        <f>Q279*H279</f>
        <v>0</v>
      </c>
      <c r="S279" s="231">
        <v>0</v>
      </c>
      <c r="T279" s="232">
        <f>S279*H279</f>
        <v>0</v>
      </c>
      <c r="U279" s="35"/>
      <c r="V279" s="35"/>
      <c r="W279" s="35"/>
      <c r="X279" s="35"/>
      <c r="Y279" s="35"/>
      <c r="Z279" s="35"/>
      <c r="AA279" s="35"/>
      <c r="AB279" s="35"/>
      <c r="AC279" s="35"/>
      <c r="AD279" s="35"/>
      <c r="AE279" s="35"/>
      <c r="AR279" s="233" t="s">
        <v>274</v>
      </c>
      <c r="AT279" s="233" t="s">
        <v>269</v>
      </c>
      <c r="AU279" s="233" t="s">
        <v>73</v>
      </c>
      <c r="AY279" s="14" t="s">
        <v>266</v>
      </c>
      <c r="BE279" s="234">
        <f>IF(N279="základní",J279,0)</f>
        <v>0</v>
      </c>
      <c r="BF279" s="234">
        <f>IF(N279="snížená",J279,0)</f>
        <v>0</v>
      </c>
      <c r="BG279" s="234">
        <f>IF(N279="zákl. přenesená",J279,0)</f>
        <v>0</v>
      </c>
      <c r="BH279" s="234">
        <f>IF(N279="sníž. přenesená",J279,0)</f>
        <v>0</v>
      </c>
      <c r="BI279" s="234">
        <f>IF(N279="nulová",J279,0)</f>
        <v>0</v>
      </c>
      <c r="BJ279" s="14" t="s">
        <v>81</v>
      </c>
      <c r="BK279" s="234">
        <f>ROUND(I279*H279,2)</f>
        <v>0</v>
      </c>
      <c r="BL279" s="14" t="s">
        <v>274</v>
      </c>
      <c r="BM279" s="233" t="s">
        <v>605</v>
      </c>
    </row>
    <row r="280" s="2" customFormat="1" ht="21.75" customHeight="1">
      <c r="A280" s="35"/>
      <c r="B280" s="36"/>
      <c r="C280" s="222" t="s">
        <v>610</v>
      </c>
      <c r="D280" s="222" t="s">
        <v>269</v>
      </c>
      <c r="E280" s="223" t="s">
        <v>664</v>
      </c>
      <c r="F280" s="224" t="s">
        <v>665</v>
      </c>
      <c r="G280" s="225" t="s">
        <v>641</v>
      </c>
      <c r="H280" s="226">
        <v>12</v>
      </c>
      <c r="I280" s="227"/>
      <c r="J280" s="228">
        <f>ROUND(I280*H280,2)</f>
        <v>0</v>
      </c>
      <c r="K280" s="224" t="s">
        <v>273</v>
      </c>
      <c r="L280" s="41"/>
      <c r="M280" s="229" t="s">
        <v>1</v>
      </c>
      <c r="N280" s="230" t="s">
        <v>38</v>
      </c>
      <c r="O280" s="88"/>
      <c r="P280" s="231">
        <f>O280*H280</f>
        <v>0</v>
      </c>
      <c r="Q280" s="231">
        <v>0</v>
      </c>
      <c r="R280" s="231">
        <f>Q280*H280</f>
        <v>0</v>
      </c>
      <c r="S280" s="231">
        <v>0</v>
      </c>
      <c r="T280" s="232">
        <f>S280*H280</f>
        <v>0</v>
      </c>
      <c r="U280" s="35"/>
      <c r="V280" s="35"/>
      <c r="W280" s="35"/>
      <c r="X280" s="35"/>
      <c r="Y280" s="35"/>
      <c r="Z280" s="35"/>
      <c r="AA280" s="35"/>
      <c r="AB280" s="35"/>
      <c r="AC280" s="35"/>
      <c r="AD280" s="35"/>
      <c r="AE280" s="35"/>
      <c r="AR280" s="233" t="s">
        <v>274</v>
      </c>
      <c r="AT280" s="233" t="s">
        <v>269</v>
      </c>
      <c r="AU280" s="233" t="s">
        <v>73</v>
      </c>
      <c r="AY280" s="14" t="s">
        <v>266</v>
      </c>
      <c r="BE280" s="234">
        <f>IF(N280="základní",J280,0)</f>
        <v>0</v>
      </c>
      <c r="BF280" s="234">
        <f>IF(N280="snížená",J280,0)</f>
        <v>0</v>
      </c>
      <c r="BG280" s="234">
        <f>IF(N280="zákl. přenesená",J280,0)</f>
        <v>0</v>
      </c>
      <c r="BH280" s="234">
        <f>IF(N280="sníž. přenesená",J280,0)</f>
        <v>0</v>
      </c>
      <c r="BI280" s="234">
        <f>IF(N280="nulová",J280,0)</f>
        <v>0</v>
      </c>
      <c r="BJ280" s="14" t="s">
        <v>81</v>
      </c>
      <c r="BK280" s="234">
        <f>ROUND(I280*H280,2)</f>
        <v>0</v>
      </c>
      <c r="BL280" s="14" t="s">
        <v>274</v>
      </c>
      <c r="BM280" s="233" t="s">
        <v>608</v>
      </c>
    </row>
    <row r="281" s="2" customFormat="1" ht="16.5" customHeight="1">
      <c r="A281" s="35"/>
      <c r="B281" s="36"/>
      <c r="C281" s="222" t="s">
        <v>434</v>
      </c>
      <c r="D281" s="222" t="s">
        <v>269</v>
      </c>
      <c r="E281" s="223" t="s">
        <v>668</v>
      </c>
      <c r="F281" s="224" t="s">
        <v>669</v>
      </c>
      <c r="G281" s="225" t="s">
        <v>272</v>
      </c>
      <c r="H281" s="226">
        <v>12</v>
      </c>
      <c r="I281" s="227"/>
      <c r="J281" s="228">
        <f>ROUND(I281*H281,2)</f>
        <v>0</v>
      </c>
      <c r="K281" s="224" t="s">
        <v>273</v>
      </c>
      <c r="L281" s="41"/>
      <c r="M281" s="229" t="s">
        <v>1</v>
      </c>
      <c r="N281" s="230" t="s">
        <v>38</v>
      </c>
      <c r="O281" s="88"/>
      <c r="P281" s="231">
        <f>O281*H281</f>
        <v>0</v>
      </c>
      <c r="Q281" s="231">
        <v>0</v>
      </c>
      <c r="R281" s="231">
        <f>Q281*H281</f>
        <v>0</v>
      </c>
      <c r="S281" s="231">
        <v>0</v>
      </c>
      <c r="T281" s="232">
        <f>S281*H281</f>
        <v>0</v>
      </c>
      <c r="U281" s="35"/>
      <c r="V281" s="35"/>
      <c r="W281" s="35"/>
      <c r="X281" s="35"/>
      <c r="Y281" s="35"/>
      <c r="Z281" s="35"/>
      <c r="AA281" s="35"/>
      <c r="AB281" s="35"/>
      <c r="AC281" s="35"/>
      <c r="AD281" s="35"/>
      <c r="AE281" s="35"/>
      <c r="AR281" s="233" t="s">
        <v>274</v>
      </c>
      <c r="AT281" s="233" t="s">
        <v>269</v>
      </c>
      <c r="AU281" s="233" t="s">
        <v>73</v>
      </c>
      <c r="AY281" s="14" t="s">
        <v>266</v>
      </c>
      <c r="BE281" s="234">
        <f>IF(N281="základní",J281,0)</f>
        <v>0</v>
      </c>
      <c r="BF281" s="234">
        <f>IF(N281="snížená",J281,0)</f>
        <v>0</v>
      </c>
      <c r="BG281" s="234">
        <f>IF(N281="zákl. přenesená",J281,0)</f>
        <v>0</v>
      </c>
      <c r="BH281" s="234">
        <f>IF(N281="sníž. přenesená",J281,0)</f>
        <v>0</v>
      </c>
      <c r="BI281" s="234">
        <f>IF(N281="nulová",J281,0)</f>
        <v>0</v>
      </c>
      <c r="BJ281" s="14" t="s">
        <v>81</v>
      </c>
      <c r="BK281" s="234">
        <f>ROUND(I281*H281,2)</f>
        <v>0</v>
      </c>
      <c r="BL281" s="14" t="s">
        <v>274</v>
      </c>
      <c r="BM281" s="233" t="s">
        <v>613</v>
      </c>
    </row>
    <row r="282" s="2" customFormat="1" ht="16.5" customHeight="1">
      <c r="A282" s="35"/>
      <c r="B282" s="36"/>
      <c r="C282" s="222" t="s">
        <v>618</v>
      </c>
      <c r="D282" s="222" t="s">
        <v>269</v>
      </c>
      <c r="E282" s="223" t="s">
        <v>671</v>
      </c>
      <c r="F282" s="224" t="s">
        <v>672</v>
      </c>
      <c r="G282" s="225" t="s">
        <v>272</v>
      </c>
      <c r="H282" s="226">
        <v>12</v>
      </c>
      <c r="I282" s="227"/>
      <c r="J282" s="228">
        <f>ROUND(I282*H282,2)</f>
        <v>0</v>
      </c>
      <c r="K282" s="224" t="s">
        <v>273</v>
      </c>
      <c r="L282" s="41"/>
      <c r="M282" s="229" t="s">
        <v>1</v>
      </c>
      <c r="N282" s="230" t="s">
        <v>38</v>
      </c>
      <c r="O282" s="88"/>
      <c r="P282" s="231">
        <f>O282*H282</f>
        <v>0</v>
      </c>
      <c r="Q282" s="231">
        <v>0</v>
      </c>
      <c r="R282" s="231">
        <f>Q282*H282</f>
        <v>0</v>
      </c>
      <c r="S282" s="231">
        <v>0</v>
      </c>
      <c r="T282" s="232">
        <f>S282*H282</f>
        <v>0</v>
      </c>
      <c r="U282" s="35"/>
      <c r="V282" s="35"/>
      <c r="W282" s="35"/>
      <c r="X282" s="35"/>
      <c r="Y282" s="35"/>
      <c r="Z282" s="35"/>
      <c r="AA282" s="35"/>
      <c r="AB282" s="35"/>
      <c r="AC282" s="35"/>
      <c r="AD282" s="35"/>
      <c r="AE282" s="35"/>
      <c r="AR282" s="233" t="s">
        <v>274</v>
      </c>
      <c r="AT282" s="233" t="s">
        <v>269</v>
      </c>
      <c r="AU282" s="233" t="s">
        <v>73</v>
      </c>
      <c r="AY282" s="14" t="s">
        <v>266</v>
      </c>
      <c r="BE282" s="234">
        <f>IF(N282="základní",J282,0)</f>
        <v>0</v>
      </c>
      <c r="BF282" s="234">
        <f>IF(N282="snížená",J282,0)</f>
        <v>0</v>
      </c>
      <c r="BG282" s="234">
        <f>IF(N282="zákl. přenesená",J282,0)</f>
        <v>0</v>
      </c>
      <c r="BH282" s="234">
        <f>IF(N282="sníž. přenesená",J282,0)</f>
        <v>0</v>
      </c>
      <c r="BI282" s="234">
        <f>IF(N282="nulová",J282,0)</f>
        <v>0</v>
      </c>
      <c r="BJ282" s="14" t="s">
        <v>81</v>
      </c>
      <c r="BK282" s="234">
        <f>ROUND(I282*H282,2)</f>
        <v>0</v>
      </c>
      <c r="BL282" s="14" t="s">
        <v>274</v>
      </c>
      <c r="BM282" s="233" t="s">
        <v>616</v>
      </c>
    </row>
    <row r="283" s="2" customFormat="1" ht="90" customHeight="1">
      <c r="A283" s="35"/>
      <c r="B283" s="36"/>
      <c r="C283" s="222" t="s">
        <v>438</v>
      </c>
      <c r="D283" s="222" t="s">
        <v>269</v>
      </c>
      <c r="E283" s="223" t="s">
        <v>675</v>
      </c>
      <c r="F283" s="224" t="s">
        <v>676</v>
      </c>
      <c r="G283" s="225" t="s">
        <v>272</v>
      </c>
      <c r="H283" s="226">
        <v>36</v>
      </c>
      <c r="I283" s="227"/>
      <c r="J283" s="228">
        <f>ROUND(I283*H283,2)</f>
        <v>0</v>
      </c>
      <c r="K283" s="224" t="s">
        <v>273</v>
      </c>
      <c r="L283" s="41"/>
      <c r="M283" s="229" t="s">
        <v>1</v>
      </c>
      <c r="N283" s="230" t="s">
        <v>38</v>
      </c>
      <c r="O283" s="88"/>
      <c r="P283" s="231">
        <f>O283*H283</f>
        <v>0</v>
      </c>
      <c r="Q283" s="231">
        <v>0</v>
      </c>
      <c r="R283" s="231">
        <f>Q283*H283</f>
        <v>0</v>
      </c>
      <c r="S283" s="231">
        <v>0</v>
      </c>
      <c r="T283" s="232">
        <f>S283*H283</f>
        <v>0</v>
      </c>
      <c r="U283" s="35"/>
      <c r="V283" s="35"/>
      <c r="W283" s="35"/>
      <c r="X283" s="35"/>
      <c r="Y283" s="35"/>
      <c r="Z283" s="35"/>
      <c r="AA283" s="35"/>
      <c r="AB283" s="35"/>
      <c r="AC283" s="35"/>
      <c r="AD283" s="35"/>
      <c r="AE283" s="35"/>
      <c r="AR283" s="233" t="s">
        <v>274</v>
      </c>
      <c r="AT283" s="233" t="s">
        <v>269</v>
      </c>
      <c r="AU283" s="233" t="s">
        <v>73</v>
      </c>
      <c r="AY283" s="14" t="s">
        <v>266</v>
      </c>
      <c r="BE283" s="234">
        <f>IF(N283="základní",J283,0)</f>
        <v>0</v>
      </c>
      <c r="BF283" s="234">
        <f>IF(N283="snížená",J283,0)</f>
        <v>0</v>
      </c>
      <c r="BG283" s="234">
        <f>IF(N283="zákl. přenesená",J283,0)</f>
        <v>0</v>
      </c>
      <c r="BH283" s="234">
        <f>IF(N283="sníž. přenesená",J283,0)</f>
        <v>0</v>
      </c>
      <c r="BI283" s="234">
        <f>IF(N283="nulová",J283,0)</f>
        <v>0</v>
      </c>
      <c r="BJ283" s="14" t="s">
        <v>81</v>
      </c>
      <c r="BK283" s="234">
        <f>ROUND(I283*H283,2)</f>
        <v>0</v>
      </c>
      <c r="BL283" s="14" t="s">
        <v>274</v>
      </c>
      <c r="BM283" s="233" t="s">
        <v>619</v>
      </c>
    </row>
    <row r="284" s="2" customFormat="1" ht="134.25" customHeight="1">
      <c r="A284" s="35"/>
      <c r="B284" s="36"/>
      <c r="C284" s="222" t="s">
        <v>624</v>
      </c>
      <c r="D284" s="222" t="s">
        <v>269</v>
      </c>
      <c r="E284" s="223" t="s">
        <v>685</v>
      </c>
      <c r="F284" s="224" t="s">
        <v>686</v>
      </c>
      <c r="G284" s="225" t="s">
        <v>272</v>
      </c>
      <c r="H284" s="226">
        <v>6</v>
      </c>
      <c r="I284" s="227"/>
      <c r="J284" s="228">
        <f>ROUND(I284*H284,2)</f>
        <v>0</v>
      </c>
      <c r="K284" s="224" t="s">
        <v>273</v>
      </c>
      <c r="L284" s="41"/>
      <c r="M284" s="229" t="s">
        <v>1</v>
      </c>
      <c r="N284" s="230" t="s">
        <v>38</v>
      </c>
      <c r="O284" s="88"/>
      <c r="P284" s="231">
        <f>O284*H284</f>
        <v>0</v>
      </c>
      <c r="Q284" s="231">
        <v>0</v>
      </c>
      <c r="R284" s="231">
        <f>Q284*H284</f>
        <v>0</v>
      </c>
      <c r="S284" s="231">
        <v>0</v>
      </c>
      <c r="T284" s="232">
        <f>S284*H284</f>
        <v>0</v>
      </c>
      <c r="U284" s="35"/>
      <c r="V284" s="35"/>
      <c r="W284" s="35"/>
      <c r="X284" s="35"/>
      <c r="Y284" s="35"/>
      <c r="Z284" s="35"/>
      <c r="AA284" s="35"/>
      <c r="AB284" s="35"/>
      <c r="AC284" s="35"/>
      <c r="AD284" s="35"/>
      <c r="AE284" s="35"/>
      <c r="AR284" s="233" t="s">
        <v>274</v>
      </c>
      <c r="AT284" s="233" t="s">
        <v>269</v>
      </c>
      <c r="AU284" s="233" t="s">
        <v>73</v>
      </c>
      <c r="AY284" s="14" t="s">
        <v>266</v>
      </c>
      <c r="BE284" s="234">
        <f>IF(N284="základní",J284,0)</f>
        <v>0</v>
      </c>
      <c r="BF284" s="234">
        <f>IF(N284="snížená",J284,0)</f>
        <v>0</v>
      </c>
      <c r="BG284" s="234">
        <f>IF(N284="zákl. přenesená",J284,0)</f>
        <v>0</v>
      </c>
      <c r="BH284" s="234">
        <f>IF(N284="sníž. přenesená",J284,0)</f>
        <v>0</v>
      </c>
      <c r="BI284" s="234">
        <f>IF(N284="nulová",J284,0)</f>
        <v>0</v>
      </c>
      <c r="BJ284" s="14" t="s">
        <v>81</v>
      </c>
      <c r="BK284" s="234">
        <f>ROUND(I284*H284,2)</f>
        <v>0</v>
      </c>
      <c r="BL284" s="14" t="s">
        <v>274</v>
      </c>
      <c r="BM284" s="233" t="s">
        <v>623</v>
      </c>
    </row>
    <row r="285" s="2" customFormat="1" ht="134.25" customHeight="1">
      <c r="A285" s="35"/>
      <c r="B285" s="36"/>
      <c r="C285" s="222" t="s">
        <v>443</v>
      </c>
      <c r="D285" s="222" t="s">
        <v>269</v>
      </c>
      <c r="E285" s="223" t="s">
        <v>1316</v>
      </c>
      <c r="F285" s="224" t="s">
        <v>1317</v>
      </c>
      <c r="G285" s="225" t="s">
        <v>272</v>
      </c>
      <c r="H285" s="226">
        <v>6</v>
      </c>
      <c r="I285" s="227"/>
      <c r="J285" s="228">
        <f>ROUND(I285*H285,2)</f>
        <v>0</v>
      </c>
      <c r="K285" s="224" t="s">
        <v>273</v>
      </c>
      <c r="L285" s="41"/>
      <c r="M285" s="229" t="s">
        <v>1</v>
      </c>
      <c r="N285" s="230" t="s">
        <v>38</v>
      </c>
      <c r="O285" s="88"/>
      <c r="P285" s="231">
        <f>O285*H285</f>
        <v>0</v>
      </c>
      <c r="Q285" s="231">
        <v>0</v>
      </c>
      <c r="R285" s="231">
        <f>Q285*H285</f>
        <v>0</v>
      </c>
      <c r="S285" s="231">
        <v>0</v>
      </c>
      <c r="T285" s="232">
        <f>S285*H285</f>
        <v>0</v>
      </c>
      <c r="U285" s="35"/>
      <c r="V285" s="35"/>
      <c r="W285" s="35"/>
      <c r="X285" s="35"/>
      <c r="Y285" s="35"/>
      <c r="Z285" s="35"/>
      <c r="AA285" s="35"/>
      <c r="AB285" s="35"/>
      <c r="AC285" s="35"/>
      <c r="AD285" s="35"/>
      <c r="AE285" s="35"/>
      <c r="AR285" s="233" t="s">
        <v>274</v>
      </c>
      <c r="AT285" s="233" t="s">
        <v>269</v>
      </c>
      <c r="AU285" s="233" t="s">
        <v>73</v>
      </c>
      <c r="AY285" s="14" t="s">
        <v>266</v>
      </c>
      <c r="BE285" s="234">
        <f>IF(N285="základní",J285,0)</f>
        <v>0</v>
      </c>
      <c r="BF285" s="234">
        <f>IF(N285="snížená",J285,0)</f>
        <v>0</v>
      </c>
      <c r="BG285" s="234">
        <f>IF(N285="zákl. přenesená",J285,0)</f>
        <v>0</v>
      </c>
      <c r="BH285" s="234">
        <f>IF(N285="sníž. přenesená",J285,0)</f>
        <v>0</v>
      </c>
      <c r="BI285" s="234">
        <f>IF(N285="nulová",J285,0)</f>
        <v>0</v>
      </c>
      <c r="BJ285" s="14" t="s">
        <v>81</v>
      </c>
      <c r="BK285" s="234">
        <f>ROUND(I285*H285,2)</f>
        <v>0</v>
      </c>
      <c r="BL285" s="14" t="s">
        <v>274</v>
      </c>
      <c r="BM285" s="233" t="s">
        <v>627</v>
      </c>
    </row>
    <row r="286" s="2" customFormat="1" ht="62.7" customHeight="1">
      <c r="A286" s="35"/>
      <c r="B286" s="36"/>
      <c r="C286" s="222" t="s">
        <v>631</v>
      </c>
      <c r="D286" s="222" t="s">
        <v>269</v>
      </c>
      <c r="E286" s="223" t="s">
        <v>696</v>
      </c>
      <c r="F286" s="224" t="s">
        <v>697</v>
      </c>
      <c r="G286" s="225" t="s">
        <v>272</v>
      </c>
      <c r="H286" s="226">
        <v>6</v>
      </c>
      <c r="I286" s="227"/>
      <c r="J286" s="228">
        <f>ROUND(I286*H286,2)</f>
        <v>0</v>
      </c>
      <c r="K286" s="224" t="s">
        <v>273</v>
      </c>
      <c r="L286" s="41"/>
      <c r="M286" s="229" t="s">
        <v>1</v>
      </c>
      <c r="N286" s="230" t="s">
        <v>38</v>
      </c>
      <c r="O286" s="88"/>
      <c r="P286" s="231">
        <f>O286*H286</f>
        <v>0</v>
      </c>
      <c r="Q286" s="231">
        <v>0</v>
      </c>
      <c r="R286" s="231">
        <f>Q286*H286</f>
        <v>0</v>
      </c>
      <c r="S286" s="231">
        <v>0</v>
      </c>
      <c r="T286" s="232">
        <f>S286*H286</f>
        <v>0</v>
      </c>
      <c r="U286" s="35"/>
      <c r="V286" s="35"/>
      <c r="W286" s="35"/>
      <c r="X286" s="35"/>
      <c r="Y286" s="35"/>
      <c r="Z286" s="35"/>
      <c r="AA286" s="35"/>
      <c r="AB286" s="35"/>
      <c r="AC286" s="35"/>
      <c r="AD286" s="35"/>
      <c r="AE286" s="35"/>
      <c r="AR286" s="233" t="s">
        <v>274</v>
      </c>
      <c r="AT286" s="233" t="s">
        <v>269</v>
      </c>
      <c r="AU286" s="233" t="s">
        <v>73</v>
      </c>
      <c r="AY286" s="14" t="s">
        <v>266</v>
      </c>
      <c r="BE286" s="234">
        <f>IF(N286="základní",J286,0)</f>
        <v>0</v>
      </c>
      <c r="BF286" s="234">
        <f>IF(N286="snížená",J286,0)</f>
        <v>0</v>
      </c>
      <c r="BG286" s="234">
        <f>IF(N286="zákl. přenesená",J286,0)</f>
        <v>0</v>
      </c>
      <c r="BH286" s="234">
        <f>IF(N286="sníž. přenesená",J286,0)</f>
        <v>0</v>
      </c>
      <c r="BI286" s="234">
        <f>IF(N286="nulová",J286,0)</f>
        <v>0</v>
      </c>
      <c r="BJ286" s="14" t="s">
        <v>81</v>
      </c>
      <c r="BK286" s="234">
        <f>ROUND(I286*H286,2)</f>
        <v>0</v>
      </c>
      <c r="BL286" s="14" t="s">
        <v>274</v>
      </c>
      <c r="BM286" s="233" t="s">
        <v>630</v>
      </c>
    </row>
    <row r="287" s="2" customFormat="1" ht="62.7" customHeight="1">
      <c r="A287" s="35"/>
      <c r="B287" s="36"/>
      <c r="C287" s="222" t="s">
        <v>447</v>
      </c>
      <c r="D287" s="222" t="s">
        <v>269</v>
      </c>
      <c r="E287" s="223" t="s">
        <v>1318</v>
      </c>
      <c r="F287" s="224" t="s">
        <v>1319</v>
      </c>
      <c r="G287" s="225" t="s">
        <v>272</v>
      </c>
      <c r="H287" s="226">
        <v>6</v>
      </c>
      <c r="I287" s="227"/>
      <c r="J287" s="228">
        <f>ROUND(I287*H287,2)</f>
        <v>0</v>
      </c>
      <c r="K287" s="224" t="s">
        <v>273</v>
      </c>
      <c r="L287" s="41"/>
      <c r="M287" s="229" t="s">
        <v>1</v>
      </c>
      <c r="N287" s="230" t="s">
        <v>38</v>
      </c>
      <c r="O287" s="88"/>
      <c r="P287" s="231">
        <f>O287*H287</f>
        <v>0</v>
      </c>
      <c r="Q287" s="231">
        <v>0</v>
      </c>
      <c r="R287" s="231">
        <f>Q287*H287</f>
        <v>0</v>
      </c>
      <c r="S287" s="231">
        <v>0</v>
      </c>
      <c r="T287" s="232">
        <f>S287*H287</f>
        <v>0</v>
      </c>
      <c r="U287" s="35"/>
      <c r="V287" s="35"/>
      <c r="W287" s="35"/>
      <c r="X287" s="35"/>
      <c r="Y287" s="35"/>
      <c r="Z287" s="35"/>
      <c r="AA287" s="35"/>
      <c r="AB287" s="35"/>
      <c r="AC287" s="35"/>
      <c r="AD287" s="35"/>
      <c r="AE287" s="35"/>
      <c r="AR287" s="233" t="s">
        <v>274</v>
      </c>
      <c r="AT287" s="233" t="s">
        <v>269</v>
      </c>
      <c r="AU287" s="233" t="s">
        <v>73</v>
      </c>
      <c r="AY287" s="14" t="s">
        <v>266</v>
      </c>
      <c r="BE287" s="234">
        <f>IF(N287="základní",J287,0)</f>
        <v>0</v>
      </c>
      <c r="BF287" s="234">
        <f>IF(N287="snížená",J287,0)</f>
        <v>0</v>
      </c>
      <c r="BG287" s="234">
        <f>IF(N287="zákl. přenesená",J287,0)</f>
        <v>0</v>
      </c>
      <c r="BH287" s="234">
        <f>IF(N287="sníž. přenesená",J287,0)</f>
        <v>0</v>
      </c>
      <c r="BI287" s="234">
        <f>IF(N287="nulová",J287,0)</f>
        <v>0</v>
      </c>
      <c r="BJ287" s="14" t="s">
        <v>81</v>
      </c>
      <c r="BK287" s="234">
        <f>ROUND(I287*H287,2)</f>
        <v>0</v>
      </c>
      <c r="BL287" s="14" t="s">
        <v>274</v>
      </c>
      <c r="BM287" s="233" t="s">
        <v>634</v>
      </c>
    </row>
    <row r="288" s="2" customFormat="1" ht="16.5" customHeight="1">
      <c r="A288" s="35"/>
      <c r="B288" s="36"/>
      <c r="C288" s="222" t="s">
        <v>638</v>
      </c>
      <c r="D288" s="222" t="s">
        <v>269</v>
      </c>
      <c r="E288" s="223" t="s">
        <v>699</v>
      </c>
      <c r="F288" s="224" t="s">
        <v>700</v>
      </c>
      <c r="G288" s="225" t="s">
        <v>272</v>
      </c>
      <c r="H288" s="226">
        <v>4</v>
      </c>
      <c r="I288" s="227"/>
      <c r="J288" s="228">
        <f>ROUND(I288*H288,2)</f>
        <v>0</v>
      </c>
      <c r="K288" s="224" t="s">
        <v>273</v>
      </c>
      <c r="L288" s="41"/>
      <c r="M288" s="229" t="s">
        <v>1</v>
      </c>
      <c r="N288" s="230" t="s">
        <v>38</v>
      </c>
      <c r="O288" s="88"/>
      <c r="P288" s="231">
        <f>O288*H288</f>
        <v>0</v>
      </c>
      <c r="Q288" s="231">
        <v>0</v>
      </c>
      <c r="R288" s="231">
        <f>Q288*H288</f>
        <v>0</v>
      </c>
      <c r="S288" s="231">
        <v>0</v>
      </c>
      <c r="T288" s="232">
        <f>S288*H288</f>
        <v>0</v>
      </c>
      <c r="U288" s="35"/>
      <c r="V288" s="35"/>
      <c r="W288" s="35"/>
      <c r="X288" s="35"/>
      <c r="Y288" s="35"/>
      <c r="Z288" s="35"/>
      <c r="AA288" s="35"/>
      <c r="AB288" s="35"/>
      <c r="AC288" s="35"/>
      <c r="AD288" s="35"/>
      <c r="AE288" s="35"/>
      <c r="AR288" s="233" t="s">
        <v>274</v>
      </c>
      <c r="AT288" s="233" t="s">
        <v>269</v>
      </c>
      <c r="AU288" s="233" t="s">
        <v>73</v>
      </c>
      <c r="AY288" s="14" t="s">
        <v>266</v>
      </c>
      <c r="BE288" s="234">
        <f>IF(N288="základní",J288,0)</f>
        <v>0</v>
      </c>
      <c r="BF288" s="234">
        <f>IF(N288="snížená",J288,0)</f>
        <v>0</v>
      </c>
      <c r="BG288" s="234">
        <f>IF(N288="zákl. přenesená",J288,0)</f>
        <v>0</v>
      </c>
      <c r="BH288" s="234">
        <f>IF(N288="sníž. přenesená",J288,0)</f>
        <v>0</v>
      </c>
      <c r="BI288" s="234">
        <f>IF(N288="nulová",J288,0)</f>
        <v>0</v>
      </c>
      <c r="BJ288" s="14" t="s">
        <v>81</v>
      </c>
      <c r="BK288" s="234">
        <f>ROUND(I288*H288,2)</f>
        <v>0</v>
      </c>
      <c r="BL288" s="14" t="s">
        <v>274</v>
      </c>
      <c r="BM288" s="233" t="s">
        <v>637</v>
      </c>
    </row>
    <row r="289" s="2" customFormat="1">
      <c r="A289" s="35"/>
      <c r="B289" s="36"/>
      <c r="C289" s="37"/>
      <c r="D289" s="235" t="s">
        <v>275</v>
      </c>
      <c r="E289" s="37"/>
      <c r="F289" s="236" t="s">
        <v>702</v>
      </c>
      <c r="G289" s="37"/>
      <c r="H289" s="37"/>
      <c r="I289" s="237"/>
      <c r="J289" s="37"/>
      <c r="K289" s="37"/>
      <c r="L289" s="41"/>
      <c r="M289" s="238"/>
      <c r="N289" s="239"/>
      <c r="O289" s="88"/>
      <c r="P289" s="88"/>
      <c r="Q289" s="88"/>
      <c r="R289" s="88"/>
      <c r="S289" s="88"/>
      <c r="T289" s="89"/>
      <c r="U289" s="35"/>
      <c r="V289" s="35"/>
      <c r="W289" s="35"/>
      <c r="X289" s="35"/>
      <c r="Y289" s="35"/>
      <c r="Z289" s="35"/>
      <c r="AA289" s="35"/>
      <c r="AB289" s="35"/>
      <c r="AC289" s="35"/>
      <c r="AD289" s="35"/>
      <c r="AE289" s="35"/>
      <c r="AT289" s="14" t="s">
        <v>275</v>
      </c>
      <c r="AU289" s="14" t="s">
        <v>73</v>
      </c>
    </row>
    <row r="290" s="2" customFormat="1" ht="62.7" customHeight="1">
      <c r="A290" s="35"/>
      <c r="B290" s="36"/>
      <c r="C290" s="222" t="s">
        <v>452</v>
      </c>
      <c r="D290" s="222" t="s">
        <v>269</v>
      </c>
      <c r="E290" s="223" t="s">
        <v>704</v>
      </c>
      <c r="F290" s="224" t="s">
        <v>705</v>
      </c>
      <c r="G290" s="225" t="s">
        <v>272</v>
      </c>
      <c r="H290" s="226">
        <v>4</v>
      </c>
      <c r="I290" s="227"/>
      <c r="J290" s="228">
        <f>ROUND(I290*H290,2)</f>
        <v>0</v>
      </c>
      <c r="K290" s="224" t="s">
        <v>273</v>
      </c>
      <c r="L290" s="41"/>
      <c r="M290" s="229" t="s">
        <v>1</v>
      </c>
      <c r="N290" s="230" t="s">
        <v>38</v>
      </c>
      <c r="O290" s="88"/>
      <c r="P290" s="231">
        <f>O290*H290</f>
        <v>0</v>
      </c>
      <c r="Q290" s="231">
        <v>0</v>
      </c>
      <c r="R290" s="231">
        <f>Q290*H290</f>
        <v>0</v>
      </c>
      <c r="S290" s="231">
        <v>0</v>
      </c>
      <c r="T290" s="232">
        <f>S290*H290</f>
        <v>0</v>
      </c>
      <c r="U290" s="35"/>
      <c r="V290" s="35"/>
      <c r="W290" s="35"/>
      <c r="X290" s="35"/>
      <c r="Y290" s="35"/>
      <c r="Z290" s="35"/>
      <c r="AA290" s="35"/>
      <c r="AB290" s="35"/>
      <c r="AC290" s="35"/>
      <c r="AD290" s="35"/>
      <c r="AE290" s="35"/>
      <c r="AR290" s="233" t="s">
        <v>274</v>
      </c>
      <c r="AT290" s="233" t="s">
        <v>269</v>
      </c>
      <c r="AU290" s="233" t="s">
        <v>73</v>
      </c>
      <c r="AY290" s="14" t="s">
        <v>266</v>
      </c>
      <c r="BE290" s="234">
        <f>IF(N290="základní",J290,0)</f>
        <v>0</v>
      </c>
      <c r="BF290" s="234">
        <f>IF(N290="snížená",J290,0)</f>
        <v>0</v>
      </c>
      <c r="BG290" s="234">
        <f>IF(N290="zákl. přenesená",J290,0)</f>
        <v>0</v>
      </c>
      <c r="BH290" s="234">
        <f>IF(N290="sníž. přenesená",J290,0)</f>
        <v>0</v>
      </c>
      <c r="BI290" s="234">
        <f>IF(N290="nulová",J290,0)</f>
        <v>0</v>
      </c>
      <c r="BJ290" s="14" t="s">
        <v>81</v>
      </c>
      <c r="BK290" s="234">
        <f>ROUND(I290*H290,2)</f>
        <v>0</v>
      </c>
      <c r="BL290" s="14" t="s">
        <v>274</v>
      </c>
      <c r="BM290" s="233" t="s">
        <v>642</v>
      </c>
    </row>
    <row r="291" s="2" customFormat="1">
      <c r="A291" s="35"/>
      <c r="B291" s="36"/>
      <c r="C291" s="37"/>
      <c r="D291" s="235" t="s">
        <v>275</v>
      </c>
      <c r="E291" s="37"/>
      <c r="F291" s="236" t="s">
        <v>702</v>
      </c>
      <c r="G291" s="37"/>
      <c r="H291" s="37"/>
      <c r="I291" s="237"/>
      <c r="J291" s="37"/>
      <c r="K291" s="37"/>
      <c r="L291" s="41"/>
      <c r="M291" s="238"/>
      <c r="N291" s="239"/>
      <c r="O291" s="88"/>
      <c r="P291" s="88"/>
      <c r="Q291" s="88"/>
      <c r="R291" s="88"/>
      <c r="S291" s="88"/>
      <c r="T291" s="89"/>
      <c r="U291" s="35"/>
      <c r="V291" s="35"/>
      <c r="W291" s="35"/>
      <c r="X291" s="35"/>
      <c r="Y291" s="35"/>
      <c r="Z291" s="35"/>
      <c r="AA291" s="35"/>
      <c r="AB291" s="35"/>
      <c r="AC291" s="35"/>
      <c r="AD291" s="35"/>
      <c r="AE291" s="35"/>
      <c r="AT291" s="14" t="s">
        <v>275</v>
      </c>
      <c r="AU291" s="14" t="s">
        <v>73</v>
      </c>
    </row>
    <row r="292" s="2" customFormat="1" ht="16.5" customHeight="1">
      <c r="A292" s="35"/>
      <c r="B292" s="36"/>
      <c r="C292" s="222" t="s">
        <v>646</v>
      </c>
      <c r="D292" s="222" t="s">
        <v>269</v>
      </c>
      <c r="E292" s="223" t="s">
        <v>707</v>
      </c>
      <c r="F292" s="224" t="s">
        <v>708</v>
      </c>
      <c r="G292" s="225" t="s">
        <v>272</v>
      </c>
      <c r="H292" s="226">
        <v>12</v>
      </c>
      <c r="I292" s="227"/>
      <c r="J292" s="228">
        <f>ROUND(I292*H292,2)</f>
        <v>0</v>
      </c>
      <c r="K292" s="224" t="s">
        <v>273</v>
      </c>
      <c r="L292" s="41"/>
      <c r="M292" s="229" t="s">
        <v>1</v>
      </c>
      <c r="N292" s="230" t="s">
        <v>38</v>
      </c>
      <c r="O292" s="88"/>
      <c r="P292" s="231">
        <f>O292*H292</f>
        <v>0</v>
      </c>
      <c r="Q292" s="231">
        <v>0</v>
      </c>
      <c r="R292" s="231">
        <f>Q292*H292</f>
        <v>0</v>
      </c>
      <c r="S292" s="231">
        <v>0</v>
      </c>
      <c r="T292" s="232">
        <f>S292*H292</f>
        <v>0</v>
      </c>
      <c r="U292" s="35"/>
      <c r="V292" s="35"/>
      <c r="W292" s="35"/>
      <c r="X292" s="35"/>
      <c r="Y292" s="35"/>
      <c r="Z292" s="35"/>
      <c r="AA292" s="35"/>
      <c r="AB292" s="35"/>
      <c r="AC292" s="35"/>
      <c r="AD292" s="35"/>
      <c r="AE292" s="35"/>
      <c r="AR292" s="233" t="s">
        <v>274</v>
      </c>
      <c r="AT292" s="233" t="s">
        <v>269</v>
      </c>
      <c r="AU292" s="233" t="s">
        <v>73</v>
      </c>
      <c r="AY292" s="14" t="s">
        <v>266</v>
      </c>
      <c r="BE292" s="234">
        <f>IF(N292="základní",J292,0)</f>
        <v>0</v>
      </c>
      <c r="BF292" s="234">
        <f>IF(N292="snížená",J292,0)</f>
        <v>0</v>
      </c>
      <c r="BG292" s="234">
        <f>IF(N292="zákl. přenesená",J292,0)</f>
        <v>0</v>
      </c>
      <c r="BH292" s="234">
        <f>IF(N292="sníž. přenesená",J292,0)</f>
        <v>0</v>
      </c>
      <c r="BI292" s="234">
        <f>IF(N292="nulová",J292,0)</f>
        <v>0</v>
      </c>
      <c r="BJ292" s="14" t="s">
        <v>81</v>
      </c>
      <c r="BK292" s="234">
        <f>ROUND(I292*H292,2)</f>
        <v>0</v>
      </c>
      <c r="BL292" s="14" t="s">
        <v>274</v>
      </c>
      <c r="BM292" s="233" t="s">
        <v>645</v>
      </c>
    </row>
    <row r="293" s="2" customFormat="1">
      <c r="A293" s="35"/>
      <c r="B293" s="36"/>
      <c r="C293" s="37"/>
      <c r="D293" s="235" t="s">
        <v>275</v>
      </c>
      <c r="E293" s="37"/>
      <c r="F293" s="236" t="s">
        <v>1092</v>
      </c>
      <c r="G293" s="37"/>
      <c r="H293" s="37"/>
      <c r="I293" s="237"/>
      <c r="J293" s="37"/>
      <c r="K293" s="37"/>
      <c r="L293" s="41"/>
      <c r="M293" s="238"/>
      <c r="N293" s="239"/>
      <c r="O293" s="88"/>
      <c r="P293" s="88"/>
      <c r="Q293" s="88"/>
      <c r="R293" s="88"/>
      <c r="S293" s="88"/>
      <c r="T293" s="89"/>
      <c r="U293" s="35"/>
      <c r="V293" s="35"/>
      <c r="W293" s="35"/>
      <c r="X293" s="35"/>
      <c r="Y293" s="35"/>
      <c r="Z293" s="35"/>
      <c r="AA293" s="35"/>
      <c r="AB293" s="35"/>
      <c r="AC293" s="35"/>
      <c r="AD293" s="35"/>
      <c r="AE293" s="35"/>
      <c r="AT293" s="14" t="s">
        <v>275</v>
      </c>
      <c r="AU293" s="14" t="s">
        <v>73</v>
      </c>
    </row>
    <row r="294" s="2" customFormat="1" ht="66.75" customHeight="1">
      <c r="A294" s="35"/>
      <c r="B294" s="36"/>
      <c r="C294" s="222" t="s">
        <v>456</v>
      </c>
      <c r="D294" s="222" t="s">
        <v>269</v>
      </c>
      <c r="E294" s="223" t="s">
        <v>712</v>
      </c>
      <c r="F294" s="224" t="s">
        <v>713</v>
      </c>
      <c r="G294" s="225" t="s">
        <v>272</v>
      </c>
      <c r="H294" s="226">
        <v>12</v>
      </c>
      <c r="I294" s="227"/>
      <c r="J294" s="228">
        <f>ROUND(I294*H294,2)</f>
        <v>0</v>
      </c>
      <c r="K294" s="224" t="s">
        <v>273</v>
      </c>
      <c r="L294" s="41"/>
      <c r="M294" s="229" t="s">
        <v>1</v>
      </c>
      <c r="N294" s="230" t="s">
        <v>38</v>
      </c>
      <c r="O294" s="88"/>
      <c r="P294" s="231">
        <f>O294*H294</f>
        <v>0</v>
      </c>
      <c r="Q294" s="231">
        <v>0</v>
      </c>
      <c r="R294" s="231">
        <f>Q294*H294</f>
        <v>0</v>
      </c>
      <c r="S294" s="231">
        <v>0</v>
      </c>
      <c r="T294" s="232">
        <f>S294*H294</f>
        <v>0</v>
      </c>
      <c r="U294" s="35"/>
      <c r="V294" s="35"/>
      <c r="W294" s="35"/>
      <c r="X294" s="35"/>
      <c r="Y294" s="35"/>
      <c r="Z294" s="35"/>
      <c r="AA294" s="35"/>
      <c r="AB294" s="35"/>
      <c r="AC294" s="35"/>
      <c r="AD294" s="35"/>
      <c r="AE294" s="35"/>
      <c r="AR294" s="233" t="s">
        <v>274</v>
      </c>
      <c r="AT294" s="233" t="s">
        <v>269</v>
      </c>
      <c r="AU294" s="233" t="s">
        <v>73</v>
      </c>
      <c r="AY294" s="14" t="s">
        <v>266</v>
      </c>
      <c r="BE294" s="234">
        <f>IF(N294="základní",J294,0)</f>
        <v>0</v>
      </c>
      <c r="BF294" s="234">
        <f>IF(N294="snížená",J294,0)</f>
        <v>0</v>
      </c>
      <c r="BG294" s="234">
        <f>IF(N294="zákl. přenesená",J294,0)</f>
        <v>0</v>
      </c>
      <c r="BH294" s="234">
        <f>IF(N294="sníž. přenesená",J294,0)</f>
        <v>0</v>
      </c>
      <c r="BI294" s="234">
        <f>IF(N294="nulová",J294,0)</f>
        <v>0</v>
      </c>
      <c r="BJ294" s="14" t="s">
        <v>81</v>
      </c>
      <c r="BK294" s="234">
        <f>ROUND(I294*H294,2)</f>
        <v>0</v>
      </c>
      <c r="BL294" s="14" t="s">
        <v>274</v>
      </c>
      <c r="BM294" s="233" t="s">
        <v>649</v>
      </c>
    </row>
    <row r="295" s="2" customFormat="1">
      <c r="A295" s="35"/>
      <c r="B295" s="36"/>
      <c r="C295" s="37"/>
      <c r="D295" s="235" t="s">
        <v>275</v>
      </c>
      <c r="E295" s="37"/>
      <c r="F295" s="236" t="s">
        <v>1320</v>
      </c>
      <c r="G295" s="37"/>
      <c r="H295" s="37"/>
      <c r="I295" s="237"/>
      <c r="J295" s="37"/>
      <c r="K295" s="37"/>
      <c r="L295" s="41"/>
      <c r="M295" s="238"/>
      <c r="N295" s="239"/>
      <c r="O295" s="88"/>
      <c r="P295" s="88"/>
      <c r="Q295" s="88"/>
      <c r="R295" s="88"/>
      <c r="S295" s="88"/>
      <c r="T295" s="89"/>
      <c r="U295" s="35"/>
      <c r="V295" s="35"/>
      <c r="W295" s="35"/>
      <c r="X295" s="35"/>
      <c r="Y295" s="35"/>
      <c r="Z295" s="35"/>
      <c r="AA295" s="35"/>
      <c r="AB295" s="35"/>
      <c r="AC295" s="35"/>
      <c r="AD295" s="35"/>
      <c r="AE295" s="35"/>
      <c r="AT295" s="14" t="s">
        <v>275</v>
      </c>
      <c r="AU295" s="14" t="s">
        <v>73</v>
      </c>
    </row>
    <row r="296" s="2" customFormat="1" ht="49.05" customHeight="1">
      <c r="A296" s="35"/>
      <c r="B296" s="36"/>
      <c r="C296" s="222" t="s">
        <v>653</v>
      </c>
      <c r="D296" s="222" t="s">
        <v>269</v>
      </c>
      <c r="E296" s="223" t="s">
        <v>716</v>
      </c>
      <c r="F296" s="224" t="s">
        <v>717</v>
      </c>
      <c r="G296" s="225" t="s">
        <v>272</v>
      </c>
      <c r="H296" s="226">
        <v>4</v>
      </c>
      <c r="I296" s="227"/>
      <c r="J296" s="228">
        <f>ROUND(I296*H296,2)</f>
        <v>0</v>
      </c>
      <c r="K296" s="224" t="s">
        <v>273</v>
      </c>
      <c r="L296" s="41"/>
      <c r="M296" s="229" t="s">
        <v>1</v>
      </c>
      <c r="N296" s="230" t="s">
        <v>38</v>
      </c>
      <c r="O296" s="88"/>
      <c r="P296" s="231">
        <f>O296*H296</f>
        <v>0</v>
      </c>
      <c r="Q296" s="231">
        <v>0</v>
      </c>
      <c r="R296" s="231">
        <f>Q296*H296</f>
        <v>0</v>
      </c>
      <c r="S296" s="231">
        <v>0</v>
      </c>
      <c r="T296" s="232">
        <f>S296*H296</f>
        <v>0</v>
      </c>
      <c r="U296" s="35"/>
      <c r="V296" s="35"/>
      <c r="W296" s="35"/>
      <c r="X296" s="35"/>
      <c r="Y296" s="35"/>
      <c r="Z296" s="35"/>
      <c r="AA296" s="35"/>
      <c r="AB296" s="35"/>
      <c r="AC296" s="35"/>
      <c r="AD296" s="35"/>
      <c r="AE296" s="35"/>
      <c r="AR296" s="233" t="s">
        <v>274</v>
      </c>
      <c r="AT296" s="233" t="s">
        <v>269</v>
      </c>
      <c r="AU296" s="233" t="s">
        <v>73</v>
      </c>
      <c r="AY296" s="14" t="s">
        <v>266</v>
      </c>
      <c r="BE296" s="234">
        <f>IF(N296="základní",J296,0)</f>
        <v>0</v>
      </c>
      <c r="BF296" s="234">
        <f>IF(N296="snížená",J296,0)</f>
        <v>0</v>
      </c>
      <c r="BG296" s="234">
        <f>IF(N296="zákl. přenesená",J296,0)</f>
        <v>0</v>
      </c>
      <c r="BH296" s="234">
        <f>IF(N296="sníž. přenesená",J296,0)</f>
        <v>0</v>
      </c>
      <c r="BI296" s="234">
        <f>IF(N296="nulová",J296,0)</f>
        <v>0</v>
      </c>
      <c r="BJ296" s="14" t="s">
        <v>81</v>
      </c>
      <c r="BK296" s="234">
        <f>ROUND(I296*H296,2)</f>
        <v>0</v>
      </c>
      <c r="BL296" s="14" t="s">
        <v>274</v>
      </c>
      <c r="BM296" s="233" t="s">
        <v>652</v>
      </c>
    </row>
    <row r="297" s="2" customFormat="1">
      <c r="A297" s="35"/>
      <c r="B297" s="36"/>
      <c r="C297" s="37"/>
      <c r="D297" s="235" t="s">
        <v>275</v>
      </c>
      <c r="E297" s="37"/>
      <c r="F297" s="236" t="s">
        <v>702</v>
      </c>
      <c r="G297" s="37"/>
      <c r="H297" s="37"/>
      <c r="I297" s="237"/>
      <c r="J297" s="37"/>
      <c r="K297" s="37"/>
      <c r="L297" s="41"/>
      <c r="M297" s="238"/>
      <c r="N297" s="239"/>
      <c r="O297" s="88"/>
      <c r="P297" s="88"/>
      <c r="Q297" s="88"/>
      <c r="R297" s="88"/>
      <c r="S297" s="88"/>
      <c r="T297" s="89"/>
      <c r="U297" s="35"/>
      <c r="V297" s="35"/>
      <c r="W297" s="35"/>
      <c r="X297" s="35"/>
      <c r="Y297" s="35"/>
      <c r="Z297" s="35"/>
      <c r="AA297" s="35"/>
      <c r="AB297" s="35"/>
      <c r="AC297" s="35"/>
      <c r="AD297" s="35"/>
      <c r="AE297" s="35"/>
      <c r="AT297" s="14" t="s">
        <v>275</v>
      </c>
      <c r="AU297" s="14" t="s">
        <v>73</v>
      </c>
    </row>
    <row r="298" s="2" customFormat="1" ht="62.7" customHeight="1">
      <c r="A298" s="35"/>
      <c r="B298" s="36"/>
      <c r="C298" s="222" t="s">
        <v>461</v>
      </c>
      <c r="D298" s="222" t="s">
        <v>269</v>
      </c>
      <c r="E298" s="223" t="s">
        <v>720</v>
      </c>
      <c r="F298" s="224" t="s">
        <v>721</v>
      </c>
      <c r="G298" s="225" t="s">
        <v>272</v>
      </c>
      <c r="H298" s="226">
        <v>4</v>
      </c>
      <c r="I298" s="227"/>
      <c r="J298" s="228">
        <f>ROUND(I298*H298,2)</f>
        <v>0</v>
      </c>
      <c r="K298" s="224" t="s">
        <v>273</v>
      </c>
      <c r="L298" s="41"/>
      <c r="M298" s="229" t="s">
        <v>1</v>
      </c>
      <c r="N298" s="230" t="s">
        <v>38</v>
      </c>
      <c r="O298" s="88"/>
      <c r="P298" s="231">
        <f>O298*H298</f>
        <v>0</v>
      </c>
      <c r="Q298" s="231">
        <v>0</v>
      </c>
      <c r="R298" s="231">
        <f>Q298*H298</f>
        <v>0</v>
      </c>
      <c r="S298" s="231">
        <v>0</v>
      </c>
      <c r="T298" s="232">
        <f>S298*H298</f>
        <v>0</v>
      </c>
      <c r="U298" s="35"/>
      <c r="V298" s="35"/>
      <c r="W298" s="35"/>
      <c r="X298" s="35"/>
      <c r="Y298" s="35"/>
      <c r="Z298" s="35"/>
      <c r="AA298" s="35"/>
      <c r="AB298" s="35"/>
      <c r="AC298" s="35"/>
      <c r="AD298" s="35"/>
      <c r="AE298" s="35"/>
      <c r="AR298" s="233" t="s">
        <v>274</v>
      </c>
      <c r="AT298" s="233" t="s">
        <v>269</v>
      </c>
      <c r="AU298" s="233" t="s">
        <v>73</v>
      </c>
      <c r="AY298" s="14" t="s">
        <v>266</v>
      </c>
      <c r="BE298" s="234">
        <f>IF(N298="základní",J298,0)</f>
        <v>0</v>
      </c>
      <c r="BF298" s="234">
        <f>IF(N298="snížená",J298,0)</f>
        <v>0</v>
      </c>
      <c r="BG298" s="234">
        <f>IF(N298="zákl. přenesená",J298,0)</f>
        <v>0</v>
      </c>
      <c r="BH298" s="234">
        <f>IF(N298="sníž. přenesená",J298,0)</f>
        <v>0</v>
      </c>
      <c r="BI298" s="234">
        <f>IF(N298="nulová",J298,0)</f>
        <v>0</v>
      </c>
      <c r="BJ298" s="14" t="s">
        <v>81</v>
      </c>
      <c r="BK298" s="234">
        <f>ROUND(I298*H298,2)</f>
        <v>0</v>
      </c>
      <c r="BL298" s="14" t="s">
        <v>274</v>
      </c>
      <c r="BM298" s="233" t="s">
        <v>656</v>
      </c>
    </row>
    <row r="299" s="2" customFormat="1">
      <c r="A299" s="35"/>
      <c r="B299" s="36"/>
      <c r="C299" s="37"/>
      <c r="D299" s="235" t="s">
        <v>275</v>
      </c>
      <c r="E299" s="37"/>
      <c r="F299" s="236" t="s">
        <v>702</v>
      </c>
      <c r="G299" s="37"/>
      <c r="H299" s="37"/>
      <c r="I299" s="237"/>
      <c r="J299" s="37"/>
      <c r="K299" s="37"/>
      <c r="L299" s="41"/>
      <c r="M299" s="238"/>
      <c r="N299" s="239"/>
      <c r="O299" s="88"/>
      <c r="P299" s="88"/>
      <c r="Q299" s="88"/>
      <c r="R299" s="88"/>
      <c r="S299" s="88"/>
      <c r="T299" s="89"/>
      <c r="U299" s="35"/>
      <c r="V299" s="35"/>
      <c r="W299" s="35"/>
      <c r="X299" s="35"/>
      <c r="Y299" s="35"/>
      <c r="Z299" s="35"/>
      <c r="AA299" s="35"/>
      <c r="AB299" s="35"/>
      <c r="AC299" s="35"/>
      <c r="AD299" s="35"/>
      <c r="AE299" s="35"/>
      <c r="AT299" s="14" t="s">
        <v>275</v>
      </c>
      <c r="AU299" s="14" t="s">
        <v>73</v>
      </c>
    </row>
    <row r="300" s="2" customFormat="1" ht="24.15" customHeight="1">
      <c r="A300" s="35"/>
      <c r="B300" s="36"/>
      <c r="C300" s="222" t="s">
        <v>660</v>
      </c>
      <c r="D300" s="222" t="s">
        <v>269</v>
      </c>
      <c r="E300" s="223" t="s">
        <v>892</v>
      </c>
      <c r="F300" s="224" t="s">
        <v>893</v>
      </c>
      <c r="G300" s="225" t="s">
        <v>894</v>
      </c>
      <c r="H300" s="226">
        <v>2</v>
      </c>
      <c r="I300" s="227"/>
      <c r="J300" s="228">
        <f>ROUND(I300*H300,2)</f>
        <v>0</v>
      </c>
      <c r="K300" s="224" t="s">
        <v>273</v>
      </c>
      <c r="L300" s="41"/>
      <c r="M300" s="229" t="s">
        <v>1</v>
      </c>
      <c r="N300" s="230" t="s">
        <v>38</v>
      </c>
      <c r="O300" s="88"/>
      <c r="P300" s="231">
        <f>O300*H300</f>
        <v>0</v>
      </c>
      <c r="Q300" s="231">
        <v>0</v>
      </c>
      <c r="R300" s="231">
        <f>Q300*H300</f>
        <v>0</v>
      </c>
      <c r="S300" s="231">
        <v>0</v>
      </c>
      <c r="T300" s="232">
        <f>S300*H300</f>
        <v>0</v>
      </c>
      <c r="U300" s="35"/>
      <c r="V300" s="35"/>
      <c r="W300" s="35"/>
      <c r="X300" s="35"/>
      <c r="Y300" s="35"/>
      <c r="Z300" s="35"/>
      <c r="AA300" s="35"/>
      <c r="AB300" s="35"/>
      <c r="AC300" s="35"/>
      <c r="AD300" s="35"/>
      <c r="AE300" s="35"/>
      <c r="AR300" s="233" t="s">
        <v>274</v>
      </c>
      <c r="AT300" s="233" t="s">
        <v>269</v>
      </c>
      <c r="AU300" s="233" t="s">
        <v>73</v>
      </c>
      <c r="AY300" s="14" t="s">
        <v>266</v>
      </c>
      <c r="BE300" s="234">
        <f>IF(N300="základní",J300,0)</f>
        <v>0</v>
      </c>
      <c r="BF300" s="234">
        <f>IF(N300="snížená",J300,0)</f>
        <v>0</v>
      </c>
      <c r="BG300" s="234">
        <f>IF(N300="zákl. přenesená",J300,0)</f>
        <v>0</v>
      </c>
      <c r="BH300" s="234">
        <f>IF(N300="sníž. přenesená",J300,0)</f>
        <v>0</v>
      </c>
      <c r="BI300" s="234">
        <f>IF(N300="nulová",J300,0)</f>
        <v>0</v>
      </c>
      <c r="BJ300" s="14" t="s">
        <v>81</v>
      </c>
      <c r="BK300" s="234">
        <f>ROUND(I300*H300,2)</f>
        <v>0</v>
      </c>
      <c r="BL300" s="14" t="s">
        <v>274</v>
      </c>
      <c r="BM300" s="233" t="s">
        <v>659</v>
      </c>
    </row>
    <row r="301" s="2" customFormat="1" ht="90" customHeight="1">
      <c r="A301" s="35"/>
      <c r="B301" s="36"/>
      <c r="C301" s="222" t="s">
        <v>667</v>
      </c>
      <c r="D301" s="222" t="s">
        <v>269</v>
      </c>
      <c r="E301" s="223" t="s">
        <v>897</v>
      </c>
      <c r="F301" s="224" t="s">
        <v>898</v>
      </c>
      <c r="G301" s="225" t="s">
        <v>272</v>
      </c>
      <c r="H301" s="226">
        <v>8</v>
      </c>
      <c r="I301" s="227"/>
      <c r="J301" s="228">
        <f>ROUND(I301*H301,2)</f>
        <v>0</v>
      </c>
      <c r="K301" s="224" t="s">
        <v>273</v>
      </c>
      <c r="L301" s="41"/>
      <c r="M301" s="229" t="s">
        <v>1</v>
      </c>
      <c r="N301" s="230" t="s">
        <v>38</v>
      </c>
      <c r="O301" s="88"/>
      <c r="P301" s="231">
        <f>O301*H301</f>
        <v>0</v>
      </c>
      <c r="Q301" s="231">
        <v>0</v>
      </c>
      <c r="R301" s="231">
        <f>Q301*H301</f>
        <v>0</v>
      </c>
      <c r="S301" s="231">
        <v>0</v>
      </c>
      <c r="T301" s="232">
        <f>S301*H301</f>
        <v>0</v>
      </c>
      <c r="U301" s="35"/>
      <c r="V301" s="35"/>
      <c r="W301" s="35"/>
      <c r="X301" s="35"/>
      <c r="Y301" s="35"/>
      <c r="Z301" s="35"/>
      <c r="AA301" s="35"/>
      <c r="AB301" s="35"/>
      <c r="AC301" s="35"/>
      <c r="AD301" s="35"/>
      <c r="AE301" s="35"/>
      <c r="AR301" s="233" t="s">
        <v>274</v>
      </c>
      <c r="AT301" s="233" t="s">
        <v>269</v>
      </c>
      <c r="AU301" s="233" t="s">
        <v>73</v>
      </c>
      <c r="AY301" s="14" t="s">
        <v>266</v>
      </c>
      <c r="BE301" s="234">
        <f>IF(N301="základní",J301,0)</f>
        <v>0</v>
      </c>
      <c r="BF301" s="234">
        <f>IF(N301="snížená",J301,0)</f>
        <v>0</v>
      </c>
      <c r="BG301" s="234">
        <f>IF(N301="zákl. přenesená",J301,0)</f>
        <v>0</v>
      </c>
      <c r="BH301" s="234">
        <f>IF(N301="sníž. přenesená",J301,0)</f>
        <v>0</v>
      </c>
      <c r="BI301" s="234">
        <f>IF(N301="nulová",J301,0)</f>
        <v>0</v>
      </c>
      <c r="BJ301" s="14" t="s">
        <v>81</v>
      </c>
      <c r="BK301" s="234">
        <f>ROUND(I301*H301,2)</f>
        <v>0</v>
      </c>
      <c r="BL301" s="14" t="s">
        <v>274</v>
      </c>
      <c r="BM301" s="233" t="s">
        <v>666</v>
      </c>
    </row>
    <row r="302" s="2" customFormat="1">
      <c r="A302" s="35"/>
      <c r="B302" s="36"/>
      <c r="C302" s="37"/>
      <c r="D302" s="235" t="s">
        <v>275</v>
      </c>
      <c r="E302" s="37"/>
      <c r="F302" s="236" t="s">
        <v>900</v>
      </c>
      <c r="G302" s="37"/>
      <c r="H302" s="37"/>
      <c r="I302" s="237"/>
      <c r="J302" s="37"/>
      <c r="K302" s="37"/>
      <c r="L302" s="41"/>
      <c r="M302" s="238"/>
      <c r="N302" s="239"/>
      <c r="O302" s="88"/>
      <c r="P302" s="88"/>
      <c r="Q302" s="88"/>
      <c r="R302" s="88"/>
      <c r="S302" s="88"/>
      <c r="T302" s="89"/>
      <c r="U302" s="35"/>
      <c r="V302" s="35"/>
      <c r="W302" s="35"/>
      <c r="X302" s="35"/>
      <c r="Y302" s="35"/>
      <c r="Z302" s="35"/>
      <c r="AA302" s="35"/>
      <c r="AB302" s="35"/>
      <c r="AC302" s="35"/>
      <c r="AD302" s="35"/>
      <c r="AE302" s="35"/>
      <c r="AT302" s="14" t="s">
        <v>275</v>
      </c>
      <c r="AU302" s="14" t="s">
        <v>73</v>
      </c>
    </row>
    <row r="303" s="2" customFormat="1" ht="90" customHeight="1">
      <c r="A303" s="35"/>
      <c r="B303" s="36"/>
      <c r="C303" s="222" t="s">
        <v>470</v>
      </c>
      <c r="D303" s="222" t="s">
        <v>269</v>
      </c>
      <c r="E303" s="223" t="s">
        <v>901</v>
      </c>
      <c r="F303" s="224" t="s">
        <v>902</v>
      </c>
      <c r="G303" s="225" t="s">
        <v>272</v>
      </c>
      <c r="H303" s="226">
        <v>8</v>
      </c>
      <c r="I303" s="227"/>
      <c r="J303" s="228">
        <f>ROUND(I303*H303,2)</f>
        <v>0</v>
      </c>
      <c r="K303" s="224" t="s">
        <v>273</v>
      </c>
      <c r="L303" s="41"/>
      <c r="M303" s="229" t="s">
        <v>1</v>
      </c>
      <c r="N303" s="230" t="s">
        <v>38</v>
      </c>
      <c r="O303" s="88"/>
      <c r="P303" s="231">
        <f>O303*H303</f>
        <v>0</v>
      </c>
      <c r="Q303" s="231">
        <v>0</v>
      </c>
      <c r="R303" s="231">
        <f>Q303*H303</f>
        <v>0</v>
      </c>
      <c r="S303" s="231">
        <v>0</v>
      </c>
      <c r="T303" s="232">
        <f>S303*H303</f>
        <v>0</v>
      </c>
      <c r="U303" s="35"/>
      <c r="V303" s="35"/>
      <c r="W303" s="35"/>
      <c r="X303" s="35"/>
      <c r="Y303" s="35"/>
      <c r="Z303" s="35"/>
      <c r="AA303" s="35"/>
      <c r="AB303" s="35"/>
      <c r="AC303" s="35"/>
      <c r="AD303" s="35"/>
      <c r="AE303" s="35"/>
      <c r="AR303" s="233" t="s">
        <v>274</v>
      </c>
      <c r="AT303" s="233" t="s">
        <v>269</v>
      </c>
      <c r="AU303" s="233" t="s">
        <v>73</v>
      </c>
      <c r="AY303" s="14" t="s">
        <v>266</v>
      </c>
      <c r="BE303" s="234">
        <f>IF(N303="základní",J303,0)</f>
        <v>0</v>
      </c>
      <c r="BF303" s="234">
        <f>IF(N303="snížená",J303,0)</f>
        <v>0</v>
      </c>
      <c r="BG303" s="234">
        <f>IF(N303="zákl. přenesená",J303,0)</f>
        <v>0</v>
      </c>
      <c r="BH303" s="234">
        <f>IF(N303="sníž. přenesená",J303,0)</f>
        <v>0</v>
      </c>
      <c r="BI303" s="234">
        <f>IF(N303="nulová",J303,0)</f>
        <v>0</v>
      </c>
      <c r="BJ303" s="14" t="s">
        <v>81</v>
      </c>
      <c r="BK303" s="234">
        <f>ROUND(I303*H303,2)</f>
        <v>0</v>
      </c>
      <c r="BL303" s="14" t="s">
        <v>274</v>
      </c>
      <c r="BM303" s="233" t="s">
        <v>670</v>
      </c>
    </row>
    <row r="304" s="2" customFormat="1">
      <c r="A304" s="35"/>
      <c r="B304" s="36"/>
      <c r="C304" s="37"/>
      <c r="D304" s="235" t="s">
        <v>275</v>
      </c>
      <c r="E304" s="37"/>
      <c r="F304" s="236" t="s">
        <v>1321</v>
      </c>
      <c r="G304" s="37"/>
      <c r="H304" s="37"/>
      <c r="I304" s="237"/>
      <c r="J304" s="37"/>
      <c r="K304" s="37"/>
      <c r="L304" s="41"/>
      <c r="M304" s="254"/>
      <c r="N304" s="255"/>
      <c r="O304" s="256"/>
      <c r="P304" s="256"/>
      <c r="Q304" s="256"/>
      <c r="R304" s="256"/>
      <c r="S304" s="256"/>
      <c r="T304" s="257"/>
      <c r="U304" s="35"/>
      <c r="V304" s="35"/>
      <c r="W304" s="35"/>
      <c r="X304" s="35"/>
      <c r="Y304" s="35"/>
      <c r="Z304" s="35"/>
      <c r="AA304" s="35"/>
      <c r="AB304" s="35"/>
      <c r="AC304" s="35"/>
      <c r="AD304" s="35"/>
      <c r="AE304" s="35"/>
      <c r="AT304" s="14" t="s">
        <v>275</v>
      </c>
      <c r="AU304" s="14" t="s">
        <v>73</v>
      </c>
    </row>
    <row r="305" s="2" customFormat="1" ht="6.96" customHeight="1">
      <c r="A305" s="35"/>
      <c r="B305" s="63"/>
      <c r="C305" s="64"/>
      <c r="D305" s="64"/>
      <c r="E305" s="64"/>
      <c r="F305" s="64"/>
      <c r="G305" s="64"/>
      <c r="H305" s="64"/>
      <c r="I305" s="64"/>
      <c r="J305" s="64"/>
      <c r="K305" s="64"/>
      <c r="L305" s="41"/>
      <c r="M305" s="35"/>
      <c r="O305" s="35"/>
      <c r="P305" s="35"/>
      <c r="Q305" s="35"/>
      <c r="R305" s="35"/>
      <c r="S305" s="35"/>
      <c r="T305" s="35"/>
      <c r="U305" s="35"/>
      <c r="V305" s="35"/>
      <c r="W305" s="35"/>
      <c r="X305" s="35"/>
      <c r="Y305" s="35"/>
      <c r="Z305" s="35"/>
      <c r="AA305" s="35"/>
      <c r="AB305" s="35"/>
      <c r="AC305" s="35"/>
      <c r="AD305" s="35"/>
      <c r="AE305" s="35"/>
    </row>
  </sheetData>
  <sheetProtection sheet="1" autoFilter="0" formatColumns="0" formatRows="0" objects="1" scenarios="1" spinCount="100000" saltValue="Huzs/dYWQnD00Veet15SAi/1ngOsm9eoZcUgWp360X6voiRiEdDKzyugVxLYr9dgl6FRBYKB+ioMelKOn/9V4Q==" hashValue="aJWWpmpvOjRZQJOi0h2YBlTtQDsEJw3YOAZw+/7PUGEHSKJppymvEqKtNapzs801C6UhOIhZHc4SjLIOcuNjJg==" algorithmName="SHA-512" password="CC35"/>
  <autoFilter ref="C115:K304"/>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98</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2" customFormat="1" ht="12" customHeight="1">
      <c r="A8" s="35"/>
      <c r="B8" s="41"/>
      <c r="C8" s="35"/>
      <c r="D8" s="148" t="s">
        <v>240</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0" t="s">
        <v>1322</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1" t="str">
        <f>'Rekapitulace stavby'!AN8</f>
        <v>9. 1. 2025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2"/>
      <c r="B27" s="153"/>
      <c r="C27" s="152"/>
      <c r="D27" s="152"/>
      <c r="E27" s="154" t="s">
        <v>1</v>
      </c>
      <c r="F27" s="154"/>
      <c r="G27" s="154"/>
      <c r="H27" s="154"/>
      <c r="I27" s="152"/>
      <c r="J27" s="152"/>
      <c r="K27" s="152"/>
      <c r="L27" s="155"/>
      <c r="S27" s="152"/>
      <c r="T27" s="152"/>
      <c r="U27" s="152"/>
      <c r="V27" s="152"/>
      <c r="W27" s="152"/>
      <c r="X27" s="152"/>
      <c r="Y27" s="152"/>
      <c r="Z27" s="152"/>
      <c r="AA27" s="152"/>
      <c r="AB27" s="152"/>
      <c r="AC27" s="152"/>
      <c r="AD27" s="152"/>
      <c r="AE27" s="152"/>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6"/>
      <c r="E29" s="156"/>
      <c r="F29" s="156"/>
      <c r="G29" s="156"/>
      <c r="H29" s="156"/>
      <c r="I29" s="156"/>
      <c r="J29" s="156"/>
      <c r="K29" s="156"/>
      <c r="L29" s="60"/>
      <c r="S29" s="35"/>
      <c r="T29" s="35"/>
      <c r="U29" s="35"/>
      <c r="V29" s="35"/>
      <c r="W29" s="35"/>
      <c r="X29" s="35"/>
      <c r="Y29" s="35"/>
      <c r="Z29" s="35"/>
      <c r="AA29" s="35"/>
      <c r="AB29" s="35"/>
      <c r="AC29" s="35"/>
      <c r="AD29" s="35"/>
      <c r="AE29" s="35"/>
    </row>
    <row r="30" s="2" customFormat="1" ht="25.44" customHeight="1">
      <c r="A30" s="35"/>
      <c r="B30" s="41"/>
      <c r="C30" s="35"/>
      <c r="D30" s="157" t="s">
        <v>33</v>
      </c>
      <c r="E30" s="35"/>
      <c r="F30" s="35"/>
      <c r="G30" s="35"/>
      <c r="H30" s="35"/>
      <c r="I30" s="35"/>
      <c r="J30" s="158">
        <f>ROUND(J121, 2)</f>
        <v>0</v>
      </c>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14.4" customHeight="1">
      <c r="A32" s="35"/>
      <c r="B32" s="41"/>
      <c r="C32" s="35"/>
      <c r="D32" s="35"/>
      <c r="E32" s="35"/>
      <c r="F32" s="159" t="s">
        <v>35</v>
      </c>
      <c r="G32" s="35"/>
      <c r="H32" s="35"/>
      <c r="I32" s="159" t="s">
        <v>34</v>
      </c>
      <c r="J32" s="159" t="s">
        <v>36</v>
      </c>
      <c r="K32" s="35"/>
      <c r="L32" s="60"/>
      <c r="S32" s="35"/>
      <c r="T32" s="35"/>
      <c r="U32" s="35"/>
      <c r="V32" s="35"/>
      <c r="W32" s="35"/>
      <c r="X32" s="35"/>
      <c r="Y32" s="35"/>
      <c r="Z32" s="35"/>
      <c r="AA32" s="35"/>
      <c r="AB32" s="35"/>
      <c r="AC32" s="35"/>
      <c r="AD32" s="35"/>
      <c r="AE32" s="35"/>
    </row>
    <row r="33" s="2" customFormat="1" ht="14.4" customHeight="1">
      <c r="A33" s="35"/>
      <c r="B33" s="41"/>
      <c r="C33" s="35"/>
      <c r="D33" s="160" t="s">
        <v>37</v>
      </c>
      <c r="E33" s="148" t="s">
        <v>38</v>
      </c>
      <c r="F33" s="161">
        <f>ROUND((SUM(BE121:BE364)),  2)</f>
        <v>0</v>
      </c>
      <c r="G33" s="35"/>
      <c r="H33" s="35"/>
      <c r="I33" s="162">
        <v>0.20999999999999999</v>
      </c>
      <c r="J33" s="161">
        <f>ROUND(((SUM(BE121:BE364))*I33),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ROUND((SUM(BF121:BF364)),  2)</f>
        <v>0</v>
      </c>
      <c r="G34" s="35"/>
      <c r="H34" s="35"/>
      <c r="I34" s="162">
        <v>0.12</v>
      </c>
      <c r="J34" s="161">
        <f>ROUND(((SUM(BF121:BF364))*I34),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ROUND((SUM(BG121:BG364)),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ROUND((SUM(BH121:BH364)),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ROUND((SUM(BI121:BI364)),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240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06 - Obnova železničního svršku Uhersko - –Moravany km 287,495 - 290,857</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9. 1. 2025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2" t="s">
        <v>243</v>
      </c>
      <c r="D94" s="183"/>
      <c r="E94" s="183"/>
      <c r="F94" s="183"/>
      <c r="G94" s="183"/>
      <c r="H94" s="183"/>
      <c r="I94" s="183"/>
      <c r="J94" s="184" t="s">
        <v>244</v>
      </c>
      <c r="K94" s="183"/>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5" t="s">
        <v>245</v>
      </c>
      <c r="D96" s="37"/>
      <c r="E96" s="37"/>
      <c r="F96" s="37"/>
      <c r="G96" s="37"/>
      <c r="H96" s="37"/>
      <c r="I96" s="37"/>
      <c r="J96" s="107">
        <f>J121</f>
        <v>0</v>
      </c>
      <c r="K96" s="37"/>
      <c r="L96" s="60"/>
      <c r="S96" s="35"/>
      <c r="T96" s="35"/>
      <c r="U96" s="35"/>
      <c r="V96" s="35"/>
      <c r="W96" s="35"/>
      <c r="X96" s="35"/>
      <c r="Y96" s="35"/>
      <c r="Z96" s="35"/>
      <c r="AA96" s="35"/>
      <c r="AB96" s="35"/>
      <c r="AC96" s="35"/>
      <c r="AD96" s="35"/>
      <c r="AE96" s="35"/>
      <c r="AU96" s="14" t="s">
        <v>246</v>
      </c>
    </row>
    <row r="97" s="9" customFormat="1" ht="24.96" customHeight="1">
      <c r="A97" s="9"/>
      <c r="B97" s="186"/>
      <c r="C97" s="187"/>
      <c r="D97" s="188" t="s">
        <v>247</v>
      </c>
      <c r="E97" s="189"/>
      <c r="F97" s="189"/>
      <c r="G97" s="189"/>
      <c r="H97" s="189"/>
      <c r="I97" s="189"/>
      <c r="J97" s="190">
        <f>J122</f>
        <v>0</v>
      </c>
      <c r="K97" s="187"/>
      <c r="L97" s="191"/>
      <c r="S97" s="9"/>
      <c r="T97" s="9"/>
      <c r="U97" s="9"/>
      <c r="V97" s="9"/>
      <c r="W97" s="9"/>
      <c r="X97" s="9"/>
      <c r="Y97" s="9"/>
      <c r="Z97" s="9"/>
      <c r="AA97" s="9"/>
      <c r="AB97" s="9"/>
      <c r="AC97" s="9"/>
      <c r="AD97" s="9"/>
      <c r="AE97" s="9"/>
    </row>
    <row r="98" s="9" customFormat="1" ht="24.96" customHeight="1">
      <c r="A98" s="9"/>
      <c r="B98" s="186"/>
      <c r="C98" s="187"/>
      <c r="D98" s="188" t="s">
        <v>248</v>
      </c>
      <c r="E98" s="189"/>
      <c r="F98" s="189"/>
      <c r="G98" s="189"/>
      <c r="H98" s="189"/>
      <c r="I98" s="189"/>
      <c r="J98" s="190">
        <f>J123</f>
        <v>0</v>
      </c>
      <c r="K98" s="187"/>
      <c r="L98" s="191"/>
      <c r="S98" s="9"/>
      <c r="T98" s="9"/>
      <c r="U98" s="9"/>
      <c r="V98" s="9"/>
      <c r="W98" s="9"/>
      <c r="X98" s="9"/>
      <c r="Y98" s="9"/>
      <c r="Z98" s="9"/>
      <c r="AA98" s="9"/>
      <c r="AB98" s="9"/>
      <c r="AC98" s="9"/>
      <c r="AD98" s="9"/>
      <c r="AE98" s="9"/>
    </row>
    <row r="99" s="9" customFormat="1" ht="24.96" customHeight="1">
      <c r="A99" s="9"/>
      <c r="B99" s="186"/>
      <c r="C99" s="187"/>
      <c r="D99" s="188" t="s">
        <v>1323</v>
      </c>
      <c r="E99" s="189"/>
      <c r="F99" s="189"/>
      <c r="G99" s="189"/>
      <c r="H99" s="189"/>
      <c r="I99" s="189"/>
      <c r="J99" s="190">
        <f>J226</f>
        <v>0</v>
      </c>
      <c r="K99" s="187"/>
      <c r="L99" s="191"/>
      <c r="S99" s="9"/>
      <c r="T99" s="9"/>
      <c r="U99" s="9"/>
      <c r="V99" s="9"/>
      <c r="W99" s="9"/>
      <c r="X99" s="9"/>
      <c r="Y99" s="9"/>
      <c r="Z99" s="9"/>
      <c r="AA99" s="9"/>
      <c r="AB99" s="9"/>
      <c r="AC99" s="9"/>
      <c r="AD99" s="9"/>
      <c r="AE99" s="9"/>
    </row>
    <row r="100" s="10" customFormat="1" ht="19.92" customHeight="1">
      <c r="A100" s="10"/>
      <c r="B100" s="192"/>
      <c r="C100" s="130"/>
      <c r="D100" s="193" t="s">
        <v>1324</v>
      </c>
      <c r="E100" s="194"/>
      <c r="F100" s="194"/>
      <c r="G100" s="194"/>
      <c r="H100" s="194"/>
      <c r="I100" s="194"/>
      <c r="J100" s="195">
        <f>J257</f>
        <v>0</v>
      </c>
      <c r="K100" s="130"/>
      <c r="L100" s="196"/>
      <c r="S100" s="10"/>
      <c r="T100" s="10"/>
      <c r="U100" s="10"/>
      <c r="V100" s="10"/>
      <c r="W100" s="10"/>
      <c r="X100" s="10"/>
      <c r="Y100" s="10"/>
      <c r="Z100" s="10"/>
      <c r="AA100" s="10"/>
      <c r="AB100" s="10"/>
      <c r="AC100" s="10"/>
      <c r="AD100" s="10"/>
      <c r="AE100" s="10"/>
    </row>
    <row r="101" s="10" customFormat="1" ht="14.88" customHeight="1">
      <c r="A101" s="10"/>
      <c r="B101" s="192"/>
      <c r="C101" s="130"/>
      <c r="D101" s="193" t="s">
        <v>1325</v>
      </c>
      <c r="E101" s="194"/>
      <c r="F101" s="194"/>
      <c r="G101" s="194"/>
      <c r="H101" s="194"/>
      <c r="I101" s="194"/>
      <c r="J101" s="195">
        <f>J328</f>
        <v>0</v>
      </c>
      <c r="K101" s="130"/>
      <c r="L101" s="196"/>
      <c r="S101" s="10"/>
      <c r="T101" s="10"/>
      <c r="U101" s="10"/>
      <c r="V101" s="10"/>
      <c r="W101" s="10"/>
      <c r="X101" s="10"/>
      <c r="Y101" s="10"/>
      <c r="Z101" s="10"/>
      <c r="AA101" s="10"/>
      <c r="AB101" s="10"/>
      <c r="AC101" s="10"/>
      <c r="AD101" s="10"/>
      <c r="AE101" s="10"/>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251</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Choceň (včetně) – Pardubice (mimo)</v>
      </c>
      <c r="F111" s="29"/>
      <c r="G111" s="29"/>
      <c r="H111" s="29"/>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240</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30" customHeight="1">
      <c r="A113" s="35"/>
      <c r="B113" s="36"/>
      <c r="C113" s="37"/>
      <c r="D113" s="37"/>
      <c r="E113" s="73" t="str">
        <f>E9</f>
        <v>SO 06 - Obnova železničního svršku Uhersko - –Moravany km 287,495 - 290,857</v>
      </c>
      <c r="F113" s="37"/>
      <c r="G113" s="37"/>
      <c r="H113" s="37"/>
      <c r="I113" s="37"/>
      <c r="J113" s="37"/>
      <c r="K113" s="37"/>
      <c r="L113" s="60"/>
      <c r="S113" s="35"/>
      <c r="T113" s="35"/>
      <c r="U113" s="35"/>
      <c r="V113" s="35"/>
      <c r="W113" s="35"/>
      <c r="X113" s="35"/>
      <c r="Y113" s="35"/>
      <c r="Z113" s="35"/>
      <c r="AA113" s="35"/>
      <c r="AB113" s="35"/>
      <c r="AC113" s="35"/>
      <c r="AD113" s="35"/>
      <c r="AE113" s="35"/>
    </row>
    <row r="114" s="2" customFormat="1" ht="6.96"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20</v>
      </c>
      <c r="D115" s="37"/>
      <c r="E115" s="37"/>
      <c r="F115" s="24" t="str">
        <f>F12</f>
        <v xml:space="preserve"> </v>
      </c>
      <c r="G115" s="37"/>
      <c r="H115" s="37"/>
      <c r="I115" s="29" t="s">
        <v>22</v>
      </c>
      <c r="J115" s="76" t="str">
        <f>IF(J12="","",J12)</f>
        <v>9. 1. 2025</v>
      </c>
      <c r="K115" s="37"/>
      <c r="L115" s="60"/>
      <c r="S115" s="35"/>
      <c r="T115" s="35"/>
      <c r="U115" s="35"/>
      <c r="V115" s="35"/>
      <c r="W115" s="35"/>
      <c r="X115" s="35"/>
      <c r="Y115" s="35"/>
      <c r="Z115" s="35"/>
      <c r="AA115" s="35"/>
      <c r="AB115" s="35"/>
      <c r="AC115" s="35"/>
      <c r="AD115" s="35"/>
      <c r="AE115" s="35"/>
    </row>
    <row r="116" s="2" customFormat="1" ht="6.96" customHeight="1">
      <c r="A116" s="35"/>
      <c r="B116" s="36"/>
      <c r="C116" s="37"/>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5.15" customHeight="1">
      <c r="A117" s="35"/>
      <c r="B117" s="36"/>
      <c r="C117" s="29" t="s">
        <v>24</v>
      </c>
      <c r="D117" s="37"/>
      <c r="E117" s="37"/>
      <c r="F117" s="24" t="str">
        <f>E15</f>
        <v xml:space="preserve"> </v>
      </c>
      <c r="G117" s="37"/>
      <c r="H117" s="37"/>
      <c r="I117" s="29" t="s">
        <v>29</v>
      </c>
      <c r="J117" s="33" t="str">
        <f>E21</f>
        <v xml:space="preserve"> </v>
      </c>
      <c r="K117" s="37"/>
      <c r="L117" s="60"/>
      <c r="S117" s="35"/>
      <c r="T117" s="35"/>
      <c r="U117" s="35"/>
      <c r="V117" s="35"/>
      <c r="W117" s="35"/>
      <c r="X117" s="35"/>
      <c r="Y117" s="35"/>
      <c r="Z117" s="35"/>
      <c r="AA117" s="35"/>
      <c r="AB117" s="35"/>
      <c r="AC117" s="35"/>
      <c r="AD117" s="35"/>
      <c r="AE117" s="35"/>
    </row>
    <row r="118" s="2" customFormat="1" ht="15.15" customHeight="1">
      <c r="A118" s="35"/>
      <c r="B118" s="36"/>
      <c r="C118" s="29" t="s">
        <v>27</v>
      </c>
      <c r="D118" s="37"/>
      <c r="E118" s="37"/>
      <c r="F118" s="24" t="str">
        <f>IF(E18="","",E18)</f>
        <v>Vyplň údaj</v>
      </c>
      <c r="G118" s="37"/>
      <c r="H118" s="37"/>
      <c r="I118" s="29" t="s">
        <v>31</v>
      </c>
      <c r="J118" s="33" t="str">
        <f>E24</f>
        <v xml:space="preserve"> </v>
      </c>
      <c r="K118" s="37"/>
      <c r="L118" s="60"/>
      <c r="S118" s="35"/>
      <c r="T118" s="35"/>
      <c r="U118" s="35"/>
      <c r="V118" s="35"/>
      <c r="W118" s="35"/>
      <c r="X118" s="35"/>
      <c r="Y118" s="35"/>
      <c r="Z118" s="35"/>
      <c r="AA118" s="35"/>
      <c r="AB118" s="35"/>
      <c r="AC118" s="35"/>
      <c r="AD118" s="35"/>
      <c r="AE118" s="35"/>
    </row>
    <row r="119" s="2" customFormat="1" ht="10.32"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11" customFormat="1" ht="29.28" customHeight="1">
      <c r="A120" s="197"/>
      <c r="B120" s="198"/>
      <c r="C120" s="199" t="s">
        <v>252</v>
      </c>
      <c r="D120" s="200" t="s">
        <v>58</v>
      </c>
      <c r="E120" s="200" t="s">
        <v>54</v>
      </c>
      <c r="F120" s="200" t="s">
        <v>55</v>
      </c>
      <c r="G120" s="200" t="s">
        <v>253</v>
      </c>
      <c r="H120" s="200" t="s">
        <v>254</v>
      </c>
      <c r="I120" s="200" t="s">
        <v>255</v>
      </c>
      <c r="J120" s="200" t="s">
        <v>244</v>
      </c>
      <c r="K120" s="201" t="s">
        <v>256</v>
      </c>
      <c r="L120" s="202"/>
      <c r="M120" s="97" t="s">
        <v>1</v>
      </c>
      <c r="N120" s="98" t="s">
        <v>37</v>
      </c>
      <c r="O120" s="98" t="s">
        <v>257</v>
      </c>
      <c r="P120" s="98" t="s">
        <v>258</v>
      </c>
      <c r="Q120" s="98" t="s">
        <v>259</v>
      </c>
      <c r="R120" s="98" t="s">
        <v>260</v>
      </c>
      <c r="S120" s="98" t="s">
        <v>261</v>
      </c>
      <c r="T120" s="99" t="s">
        <v>262</v>
      </c>
      <c r="U120" s="197"/>
      <c r="V120" s="197"/>
      <c r="W120" s="197"/>
      <c r="X120" s="197"/>
      <c r="Y120" s="197"/>
      <c r="Z120" s="197"/>
      <c r="AA120" s="197"/>
      <c r="AB120" s="197"/>
      <c r="AC120" s="197"/>
      <c r="AD120" s="197"/>
      <c r="AE120" s="197"/>
    </row>
    <row r="121" s="2" customFormat="1" ht="22.8" customHeight="1">
      <c r="A121" s="35"/>
      <c r="B121" s="36"/>
      <c r="C121" s="104" t="s">
        <v>263</v>
      </c>
      <c r="D121" s="37"/>
      <c r="E121" s="37"/>
      <c r="F121" s="37"/>
      <c r="G121" s="37"/>
      <c r="H121" s="37"/>
      <c r="I121" s="37"/>
      <c r="J121" s="203">
        <f>BK121</f>
        <v>0</v>
      </c>
      <c r="K121" s="37"/>
      <c r="L121" s="41"/>
      <c r="M121" s="100"/>
      <c r="N121" s="204"/>
      <c r="O121" s="101"/>
      <c r="P121" s="205">
        <f>P122+P123+P226</f>
        <v>0</v>
      </c>
      <c r="Q121" s="101"/>
      <c r="R121" s="205">
        <f>R122+R123+R226</f>
        <v>2087.3964000000001</v>
      </c>
      <c r="S121" s="101"/>
      <c r="T121" s="206">
        <f>T122+T123+T226</f>
        <v>0</v>
      </c>
      <c r="U121" s="35"/>
      <c r="V121" s="35"/>
      <c r="W121" s="35"/>
      <c r="X121" s="35"/>
      <c r="Y121" s="35"/>
      <c r="Z121" s="35"/>
      <c r="AA121" s="35"/>
      <c r="AB121" s="35"/>
      <c r="AC121" s="35"/>
      <c r="AD121" s="35"/>
      <c r="AE121" s="35"/>
      <c r="AT121" s="14" t="s">
        <v>72</v>
      </c>
      <c r="AU121" s="14" t="s">
        <v>246</v>
      </c>
      <c r="BK121" s="207">
        <f>BK122+BK123+BK226</f>
        <v>0</v>
      </c>
    </row>
    <row r="122" s="12" customFormat="1" ht="25.92" customHeight="1">
      <c r="A122" s="12"/>
      <c r="B122" s="208"/>
      <c r="C122" s="209"/>
      <c r="D122" s="210" t="s">
        <v>72</v>
      </c>
      <c r="E122" s="211" t="s">
        <v>264</v>
      </c>
      <c r="F122" s="211" t="s">
        <v>265</v>
      </c>
      <c r="G122" s="209"/>
      <c r="H122" s="209"/>
      <c r="I122" s="212"/>
      <c r="J122" s="213">
        <f>BK122</f>
        <v>0</v>
      </c>
      <c r="K122" s="209"/>
      <c r="L122" s="214"/>
      <c r="M122" s="215"/>
      <c r="N122" s="216"/>
      <c r="O122" s="216"/>
      <c r="P122" s="217">
        <v>0</v>
      </c>
      <c r="Q122" s="216"/>
      <c r="R122" s="217">
        <v>0</v>
      </c>
      <c r="S122" s="216"/>
      <c r="T122" s="218">
        <v>0</v>
      </c>
      <c r="U122" s="12"/>
      <c r="V122" s="12"/>
      <c r="W122" s="12"/>
      <c r="X122" s="12"/>
      <c r="Y122" s="12"/>
      <c r="Z122" s="12"/>
      <c r="AA122" s="12"/>
      <c r="AB122" s="12"/>
      <c r="AC122" s="12"/>
      <c r="AD122" s="12"/>
      <c r="AE122" s="12"/>
      <c r="AR122" s="219" t="s">
        <v>81</v>
      </c>
      <c r="AT122" s="220" t="s">
        <v>72</v>
      </c>
      <c r="AU122" s="220" t="s">
        <v>73</v>
      </c>
      <c r="AY122" s="219" t="s">
        <v>266</v>
      </c>
      <c r="BK122" s="221">
        <v>0</v>
      </c>
    </row>
    <row r="123" s="12" customFormat="1" ht="25.92" customHeight="1">
      <c r="A123" s="12"/>
      <c r="B123" s="208"/>
      <c r="C123" s="209"/>
      <c r="D123" s="210" t="s">
        <v>72</v>
      </c>
      <c r="E123" s="211" t="s">
        <v>267</v>
      </c>
      <c r="F123" s="211" t="s">
        <v>268</v>
      </c>
      <c r="G123" s="209"/>
      <c r="H123" s="209"/>
      <c r="I123" s="212"/>
      <c r="J123" s="213">
        <f>BK123</f>
        <v>0</v>
      </c>
      <c r="K123" s="209"/>
      <c r="L123" s="214"/>
      <c r="M123" s="215"/>
      <c r="N123" s="216"/>
      <c r="O123" s="216"/>
      <c r="P123" s="217">
        <f>SUM(P124:P225)</f>
        <v>0</v>
      </c>
      <c r="Q123" s="216"/>
      <c r="R123" s="217">
        <f>SUM(R124:R225)</f>
        <v>1902.4000000000001</v>
      </c>
      <c r="S123" s="216"/>
      <c r="T123" s="218">
        <f>SUM(T124:T225)</f>
        <v>0</v>
      </c>
      <c r="U123" s="12"/>
      <c r="V123" s="12"/>
      <c r="W123" s="12"/>
      <c r="X123" s="12"/>
      <c r="Y123" s="12"/>
      <c r="Z123" s="12"/>
      <c r="AA123" s="12"/>
      <c r="AB123" s="12"/>
      <c r="AC123" s="12"/>
      <c r="AD123" s="12"/>
      <c r="AE123" s="12"/>
      <c r="AR123" s="219" t="s">
        <v>81</v>
      </c>
      <c r="AT123" s="220" t="s">
        <v>72</v>
      </c>
      <c r="AU123" s="220" t="s">
        <v>73</v>
      </c>
      <c r="AY123" s="219" t="s">
        <v>266</v>
      </c>
      <c r="BK123" s="221">
        <f>SUM(BK124:BK225)</f>
        <v>0</v>
      </c>
    </row>
    <row r="124" s="2" customFormat="1" ht="49.05" customHeight="1">
      <c r="A124" s="35"/>
      <c r="B124" s="36"/>
      <c r="C124" s="222" t="s">
        <v>81</v>
      </c>
      <c r="D124" s="222" t="s">
        <v>269</v>
      </c>
      <c r="E124" s="223" t="s">
        <v>270</v>
      </c>
      <c r="F124" s="224" t="s">
        <v>271</v>
      </c>
      <c r="G124" s="225" t="s">
        <v>272</v>
      </c>
      <c r="H124" s="226">
        <v>40</v>
      </c>
      <c r="I124" s="227"/>
      <c r="J124" s="228">
        <f>ROUND(I124*H124,2)</f>
        <v>0</v>
      </c>
      <c r="K124" s="224" t="s">
        <v>273</v>
      </c>
      <c r="L124" s="41"/>
      <c r="M124" s="229" t="s">
        <v>1</v>
      </c>
      <c r="N124" s="230" t="s">
        <v>38</v>
      </c>
      <c r="O124" s="88"/>
      <c r="P124" s="231">
        <f>O124*H124</f>
        <v>0</v>
      </c>
      <c r="Q124" s="231">
        <v>0</v>
      </c>
      <c r="R124" s="231">
        <f>Q124*H124</f>
        <v>0</v>
      </c>
      <c r="S124" s="231">
        <v>0</v>
      </c>
      <c r="T124" s="232">
        <f>S124*H124</f>
        <v>0</v>
      </c>
      <c r="U124" s="35"/>
      <c r="V124" s="35"/>
      <c r="W124" s="35"/>
      <c r="X124" s="35"/>
      <c r="Y124" s="35"/>
      <c r="Z124" s="35"/>
      <c r="AA124" s="35"/>
      <c r="AB124" s="35"/>
      <c r="AC124" s="35"/>
      <c r="AD124" s="35"/>
      <c r="AE124" s="35"/>
      <c r="AR124" s="233" t="s">
        <v>274</v>
      </c>
      <c r="AT124" s="233" t="s">
        <v>269</v>
      </c>
      <c r="AU124" s="233" t="s">
        <v>81</v>
      </c>
      <c r="AY124" s="14" t="s">
        <v>266</v>
      </c>
      <c r="BE124" s="234">
        <f>IF(N124="základní",J124,0)</f>
        <v>0</v>
      </c>
      <c r="BF124" s="234">
        <f>IF(N124="snížená",J124,0)</f>
        <v>0</v>
      </c>
      <c r="BG124" s="234">
        <f>IF(N124="zákl. přenesená",J124,0)</f>
        <v>0</v>
      </c>
      <c r="BH124" s="234">
        <f>IF(N124="sníž. přenesená",J124,0)</f>
        <v>0</v>
      </c>
      <c r="BI124" s="234">
        <f>IF(N124="nulová",J124,0)</f>
        <v>0</v>
      </c>
      <c r="BJ124" s="14" t="s">
        <v>81</v>
      </c>
      <c r="BK124" s="234">
        <f>ROUND(I124*H124,2)</f>
        <v>0</v>
      </c>
      <c r="BL124" s="14" t="s">
        <v>274</v>
      </c>
      <c r="BM124" s="233" t="s">
        <v>83</v>
      </c>
    </row>
    <row r="125" s="2" customFormat="1">
      <c r="A125" s="35"/>
      <c r="B125" s="36"/>
      <c r="C125" s="37"/>
      <c r="D125" s="235" t="s">
        <v>275</v>
      </c>
      <c r="E125" s="37"/>
      <c r="F125" s="236" t="s">
        <v>1326</v>
      </c>
      <c r="G125" s="37"/>
      <c r="H125" s="37"/>
      <c r="I125" s="237"/>
      <c r="J125" s="37"/>
      <c r="K125" s="37"/>
      <c r="L125" s="41"/>
      <c r="M125" s="238"/>
      <c r="N125" s="239"/>
      <c r="O125" s="88"/>
      <c r="P125" s="88"/>
      <c r="Q125" s="88"/>
      <c r="R125" s="88"/>
      <c r="S125" s="88"/>
      <c r="T125" s="89"/>
      <c r="U125" s="35"/>
      <c r="V125" s="35"/>
      <c r="W125" s="35"/>
      <c r="X125" s="35"/>
      <c r="Y125" s="35"/>
      <c r="Z125" s="35"/>
      <c r="AA125" s="35"/>
      <c r="AB125" s="35"/>
      <c r="AC125" s="35"/>
      <c r="AD125" s="35"/>
      <c r="AE125" s="35"/>
      <c r="AT125" s="14" t="s">
        <v>275</v>
      </c>
      <c r="AU125" s="14" t="s">
        <v>81</v>
      </c>
    </row>
    <row r="126" s="2" customFormat="1" ht="201" customHeight="1">
      <c r="A126" s="35"/>
      <c r="B126" s="36"/>
      <c r="C126" s="222" t="s">
        <v>83</v>
      </c>
      <c r="D126" s="222" t="s">
        <v>269</v>
      </c>
      <c r="E126" s="223" t="s">
        <v>1260</v>
      </c>
      <c r="F126" s="224" t="s">
        <v>1261</v>
      </c>
      <c r="G126" s="225" t="s">
        <v>296</v>
      </c>
      <c r="H126" s="226">
        <v>95.200000000000003</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274</v>
      </c>
      <c r="AT126" s="233" t="s">
        <v>269</v>
      </c>
      <c r="AU126" s="233" t="s">
        <v>81</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274</v>
      </c>
      <c r="BM126" s="233" t="s">
        <v>274</v>
      </c>
    </row>
    <row r="127" s="2" customFormat="1">
      <c r="A127" s="35"/>
      <c r="B127" s="36"/>
      <c r="C127" s="37"/>
      <c r="D127" s="235" t="s">
        <v>275</v>
      </c>
      <c r="E127" s="37"/>
      <c r="F127" s="236" t="s">
        <v>1327</v>
      </c>
      <c r="G127" s="37"/>
      <c r="H127" s="37"/>
      <c r="I127" s="237"/>
      <c r="J127" s="37"/>
      <c r="K127" s="37"/>
      <c r="L127" s="41"/>
      <c r="M127" s="238"/>
      <c r="N127" s="239"/>
      <c r="O127" s="88"/>
      <c r="P127" s="88"/>
      <c r="Q127" s="88"/>
      <c r="R127" s="88"/>
      <c r="S127" s="88"/>
      <c r="T127" s="89"/>
      <c r="U127" s="35"/>
      <c r="V127" s="35"/>
      <c r="W127" s="35"/>
      <c r="X127" s="35"/>
      <c r="Y127" s="35"/>
      <c r="Z127" s="35"/>
      <c r="AA127" s="35"/>
      <c r="AB127" s="35"/>
      <c r="AC127" s="35"/>
      <c r="AD127" s="35"/>
      <c r="AE127" s="35"/>
      <c r="AT127" s="14" t="s">
        <v>275</v>
      </c>
      <c r="AU127" s="14" t="s">
        <v>81</v>
      </c>
    </row>
    <row r="128" s="2" customFormat="1" ht="101.25" customHeight="1">
      <c r="A128" s="35"/>
      <c r="B128" s="36"/>
      <c r="C128" s="222" t="s">
        <v>137</v>
      </c>
      <c r="D128" s="222" t="s">
        <v>269</v>
      </c>
      <c r="E128" s="223" t="s">
        <v>300</v>
      </c>
      <c r="F128" s="224" t="s">
        <v>301</v>
      </c>
      <c r="G128" s="225" t="s">
        <v>302</v>
      </c>
      <c r="H128" s="226">
        <v>171.36000000000001</v>
      </c>
      <c r="I128" s="227"/>
      <c r="J128" s="228">
        <f>ROUND(I128*H128,2)</f>
        <v>0</v>
      </c>
      <c r="K128" s="224" t="s">
        <v>273</v>
      </c>
      <c r="L128" s="41"/>
      <c r="M128" s="229" t="s">
        <v>1</v>
      </c>
      <c r="N128" s="230"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274</v>
      </c>
      <c r="AT128" s="233" t="s">
        <v>269</v>
      </c>
      <c r="AU128" s="233" t="s">
        <v>81</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274</v>
      </c>
      <c r="BM128" s="233" t="s">
        <v>283</v>
      </c>
    </row>
    <row r="129" s="2" customFormat="1">
      <c r="A129" s="35"/>
      <c r="B129" s="36"/>
      <c r="C129" s="37"/>
      <c r="D129" s="235" t="s">
        <v>275</v>
      </c>
      <c r="E129" s="37"/>
      <c r="F129" s="236" t="s">
        <v>1328</v>
      </c>
      <c r="G129" s="37"/>
      <c r="H129" s="37"/>
      <c r="I129" s="237"/>
      <c r="J129" s="37"/>
      <c r="K129" s="37"/>
      <c r="L129" s="41"/>
      <c r="M129" s="238"/>
      <c r="N129" s="239"/>
      <c r="O129" s="88"/>
      <c r="P129" s="88"/>
      <c r="Q129" s="88"/>
      <c r="R129" s="88"/>
      <c r="S129" s="88"/>
      <c r="T129" s="89"/>
      <c r="U129" s="35"/>
      <c r="V129" s="35"/>
      <c r="W129" s="35"/>
      <c r="X129" s="35"/>
      <c r="Y129" s="35"/>
      <c r="Z129" s="35"/>
      <c r="AA129" s="35"/>
      <c r="AB129" s="35"/>
      <c r="AC129" s="35"/>
      <c r="AD129" s="35"/>
      <c r="AE129" s="35"/>
      <c r="AT129" s="14" t="s">
        <v>275</v>
      </c>
      <c r="AU129" s="14" t="s">
        <v>81</v>
      </c>
    </row>
    <row r="130" s="2" customFormat="1" ht="78" customHeight="1">
      <c r="A130" s="35"/>
      <c r="B130" s="36"/>
      <c r="C130" s="222" t="s">
        <v>274</v>
      </c>
      <c r="D130" s="222" t="s">
        <v>269</v>
      </c>
      <c r="E130" s="223" t="s">
        <v>305</v>
      </c>
      <c r="F130" s="224" t="s">
        <v>306</v>
      </c>
      <c r="G130" s="225" t="s">
        <v>302</v>
      </c>
      <c r="H130" s="226">
        <v>171.36000000000001</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274</v>
      </c>
      <c r="AT130" s="233" t="s">
        <v>269</v>
      </c>
      <c r="AU130" s="233" t="s">
        <v>81</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274</v>
      </c>
      <c r="BM130" s="233" t="s">
        <v>286</v>
      </c>
    </row>
    <row r="131" s="2" customFormat="1">
      <c r="A131" s="35"/>
      <c r="B131" s="36"/>
      <c r="C131" s="37"/>
      <c r="D131" s="235" t="s">
        <v>275</v>
      </c>
      <c r="E131" s="37"/>
      <c r="F131" s="236" t="s">
        <v>1329</v>
      </c>
      <c r="G131" s="37"/>
      <c r="H131" s="37"/>
      <c r="I131" s="237"/>
      <c r="J131" s="37"/>
      <c r="K131" s="37"/>
      <c r="L131" s="41"/>
      <c r="M131" s="238"/>
      <c r="N131" s="239"/>
      <c r="O131" s="88"/>
      <c r="P131" s="88"/>
      <c r="Q131" s="88"/>
      <c r="R131" s="88"/>
      <c r="S131" s="88"/>
      <c r="T131" s="89"/>
      <c r="U131" s="35"/>
      <c r="V131" s="35"/>
      <c r="W131" s="35"/>
      <c r="X131" s="35"/>
      <c r="Y131" s="35"/>
      <c r="Z131" s="35"/>
      <c r="AA131" s="35"/>
      <c r="AB131" s="35"/>
      <c r="AC131" s="35"/>
      <c r="AD131" s="35"/>
      <c r="AE131" s="35"/>
      <c r="AT131" s="14" t="s">
        <v>275</v>
      </c>
      <c r="AU131" s="14" t="s">
        <v>81</v>
      </c>
    </row>
    <row r="132" s="2" customFormat="1" ht="101.25" customHeight="1">
      <c r="A132" s="35"/>
      <c r="B132" s="36"/>
      <c r="C132" s="222" t="s">
        <v>267</v>
      </c>
      <c r="D132" s="222" t="s">
        <v>269</v>
      </c>
      <c r="E132" s="223" t="s">
        <v>300</v>
      </c>
      <c r="F132" s="224" t="s">
        <v>301</v>
      </c>
      <c r="G132" s="225" t="s">
        <v>302</v>
      </c>
      <c r="H132" s="226">
        <v>171.36000000000001</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274</v>
      </c>
      <c r="AT132" s="233" t="s">
        <v>269</v>
      </c>
      <c r="AU132" s="233" t="s">
        <v>81</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274</v>
      </c>
      <c r="BM132" s="233" t="s">
        <v>290</v>
      </c>
    </row>
    <row r="133" s="2" customFormat="1">
      <c r="A133" s="35"/>
      <c r="B133" s="36"/>
      <c r="C133" s="37"/>
      <c r="D133" s="235" t="s">
        <v>275</v>
      </c>
      <c r="E133" s="37"/>
      <c r="F133" s="236" t="s">
        <v>1330</v>
      </c>
      <c r="G133" s="37"/>
      <c r="H133" s="37"/>
      <c r="I133" s="237"/>
      <c r="J133" s="37"/>
      <c r="K133" s="37"/>
      <c r="L133" s="41"/>
      <c r="M133" s="238"/>
      <c r="N133" s="239"/>
      <c r="O133" s="88"/>
      <c r="P133" s="88"/>
      <c r="Q133" s="88"/>
      <c r="R133" s="88"/>
      <c r="S133" s="88"/>
      <c r="T133" s="89"/>
      <c r="U133" s="35"/>
      <c r="V133" s="35"/>
      <c r="W133" s="35"/>
      <c r="X133" s="35"/>
      <c r="Y133" s="35"/>
      <c r="Z133" s="35"/>
      <c r="AA133" s="35"/>
      <c r="AB133" s="35"/>
      <c r="AC133" s="35"/>
      <c r="AD133" s="35"/>
      <c r="AE133" s="35"/>
      <c r="AT133" s="14" t="s">
        <v>275</v>
      </c>
      <c r="AU133" s="14" t="s">
        <v>81</v>
      </c>
    </row>
    <row r="134" s="2" customFormat="1" ht="111.75" customHeight="1">
      <c r="A134" s="35"/>
      <c r="B134" s="36"/>
      <c r="C134" s="222" t="s">
        <v>283</v>
      </c>
      <c r="D134" s="222" t="s">
        <v>269</v>
      </c>
      <c r="E134" s="223" t="s">
        <v>312</v>
      </c>
      <c r="F134" s="224" t="s">
        <v>313</v>
      </c>
      <c r="G134" s="225" t="s">
        <v>302</v>
      </c>
      <c r="H134" s="226">
        <v>342.72000000000003</v>
      </c>
      <c r="I134" s="227"/>
      <c r="J134" s="228">
        <f>ROUND(I134*H134,2)</f>
        <v>0</v>
      </c>
      <c r="K134" s="224" t="s">
        <v>273</v>
      </c>
      <c r="L134" s="41"/>
      <c r="M134" s="229" t="s">
        <v>1</v>
      </c>
      <c r="N134" s="230"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274</v>
      </c>
      <c r="AT134" s="233" t="s">
        <v>269</v>
      </c>
      <c r="AU134" s="233" t="s">
        <v>81</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274</v>
      </c>
      <c r="BM134" s="233" t="s">
        <v>8</v>
      </c>
    </row>
    <row r="135" s="2" customFormat="1">
      <c r="A135" s="35"/>
      <c r="B135" s="36"/>
      <c r="C135" s="37"/>
      <c r="D135" s="235" t="s">
        <v>275</v>
      </c>
      <c r="E135" s="37"/>
      <c r="F135" s="236" t="s">
        <v>1331</v>
      </c>
      <c r="G135" s="37"/>
      <c r="H135" s="37"/>
      <c r="I135" s="237"/>
      <c r="J135" s="37"/>
      <c r="K135" s="37"/>
      <c r="L135" s="41"/>
      <c r="M135" s="238"/>
      <c r="N135" s="239"/>
      <c r="O135" s="88"/>
      <c r="P135" s="88"/>
      <c r="Q135" s="88"/>
      <c r="R135" s="88"/>
      <c r="S135" s="88"/>
      <c r="T135" s="89"/>
      <c r="U135" s="35"/>
      <c r="V135" s="35"/>
      <c r="W135" s="35"/>
      <c r="X135" s="35"/>
      <c r="Y135" s="35"/>
      <c r="Z135" s="35"/>
      <c r="AA135" s="35"/>
      <c r="AB135" s="35"/>
      <c r="AC135" s="35"/>
      <c r="AD135" s="35"/>
      <c r="AE135" s="35"/>
      <c r="AT135" s="14" t="s">
        <v>275</v>
      </c>
      <c r="AU135" s="14" t="s">
        <v>81</v>
      </c>
    </row>
    <row r="136" s="2" customFormat="1" ht="100.5" customHeight="1">
      <c r="A136" s="35"/>
      <c r="B136" s="36"/>
      <c r="C136" s="222" t="s">
        <v>917</v>
      </c>
      <c r="D136" s="222" t="s">
        <v>269</v>
      </c>
      <c r="E136" s="223" t="s">
        <v>317</v>
      </c>
      <c r="F136" s="224" t="s">
        <v>318</v>
      </c>
      <c r="G136" s="225" t="s">
        <v>302</v>
      </c>
      <c r="H136" s="226">
        <v>171.36000000000001</v>
      </c>
      <c r="I136" s="227"/>
      <c r="J136" s="228">
        <f>ROUND(I136*H136,2)</f>
        <v>0</v>
      </c>
      <c r="K136" s="224" t="s">
        <v>273</v>
      </c>
      <c r="L136" s="41"/>
      <c r="M136" s="229" t="s">
        <v>1</v>
      </c>
      <c r="N136" s="230"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274</v>
      </c>
      <c r="AT136" s="233" t="s">
        <v>269</v>
      </c>
      <c r="AU136" s="233" t="s">
        <v>81</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274</v>
      </c>
      <c r="BM136" s="233" t="s">
        <v>918</v>
      </c>
    </row>
    <row r="137" s="2" customFormat="1">
      <c r="A137" s="35"/>
      <c r="B137" s="36"/>
      <c r="C137" s="37"/>
      <c r="D137" s="235" t="s">
        <v>275</v>
      </c>
      <c r="E137" s="37"/>
      <c r="F137" s="236" t="s">
        <v>1332</v>
      </c>
      <c r="G137" s="37"/>
      <c r="H137" s="37"/>
      <c r="I137" s="237"/>
      <c r="J137" s="37"/>
      <c r="K137" s="37"/>
      <c r="L137" s="41"/>
      <c r="M137" s="238"/>
      <c r="N137" s="239"/>
      <c r="O137" s="88"/>
      <c r="P137" s="88"/>
      <c r="Q137" s="88"/>
      <c r="R137" s="88"/>
      <c r="S137" s="88"/>
      <c r="T137" s="89"/>
      <c r="U137" s="35"/>
      <c r="V137" s="35"/>
      <c r="W137" s="35"/>
      <c r="X137" s="35"/>
      <c r="Y137" s="35"/>
      <c r="Z137" s="35"/>
      <c r="AA137" s="35"/>
      <c r="AB137" s="35"/>
      <c r="AC137" s="35"/>
      <c r="AD137" s="35"/>
      <c r="AE137" s="35"/>
      <c r="AT137" s="14" t="s">
        <v>275</v>
      </c>
      <c r="AU137" s="14" t="s">
        <v>81</v>
      </c>
    </row>
    <row r="138" s="2" customFormat="1" ht="21.75" customHeight="1">
      <c r="A138" s="35"/>
      <c r="B138" s="36"/>
      <c r="C138" s="240" t="s">
        <v>286</v>
      </c>
      <c r="D138" s="240" t="s">
        <v>329</v>
      </c>
      <c r="E138" s="241" t="s">
        <v>330</v>
      </c>
      <c r="F138" s="242" t="s">
        <v>331</v>
      </c>
      <c r="G138" s="243" t="s">
        <v>302</v>
      </c>
      <c r="H138" s="244">
        <v>190.40000000000001</v>
      </c>
      <c r="I138" s="245"/>
      <c r="J138" s="246">
        <f>ROUND(I138*H138,2)</f>
        <v>0</v>
      </c>
      <c r="K138" s="242" t="s">
        <v>273</v>
      </c>
      <c r="L138" s="247"/>
      <c r="M138" s="248" t="s">
        <v>1</v>
      </c>
      <c r="N138" s="249" t="s">
        <v>38</v>
      </c>
      <c r="O138" s="88"/>
      <c r="P138" s="231">
        <f>O138*H138</f>
        <v>0</v>
      </c>
      <c r="Q138" s="231">
        <v>1</v>
      </c>
      <c r="R138" s="231">
        <f>Q138*H138</f>
        <v>190.40000000000001</v>
      </c>
      <c r="S138" s="231">
        <v>0</v>
      </c>
      <c r="T138" s="232">
        <f>S138*H138</f>
        <v>0</v>
      </c>
      <c r="U138" s="35"/>
      <c r="V138" s="35"/>
      <c r="W138" s="35"/>
      <c r="X138" s="35"/>
      <c r="Y138" s="35"/>
      <c r="Z138" s="35"/>
      <c r="AA138" s="35"/>
      <c r="AB138" s="35"/>
      <c r="AC138" s="35"/>
      <c r="AD138" s="35"/>
      <c r="AE138" s="35"/>
      <c r="AR138" s="233" t="s">
        <v>286</v>
      </c>
      <c r="AT138" s="233" t="s">
        <v>329</v>
      </c>
      <c r="AU138" s="233" t="s">
        <v>81</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274</v>
      </c>
      <c r="BM138" s="233" t="s">
        <v>297</v>
      </c>
    </row>
    <row r="139" s="2" customFormat="1">
      <c r="A139" s="35"/>
      <c r="B139" s="36"/>
      <c r="C139" s="37"/>
      <c r="D139" s="235" t="s">
        <v>275</v>
      </c>
      <c r="E139" s="37"/>
      <c r="F139" s="236" t="s">
        <v>1333</v>
      </c>
      <c r="G139" s="37"/>
      <c r="H139" s="37"/>
      <c r="I139" s="237"/>
      <c r="J139" s="37"/>
      <c r="K139" s="37"/>
      <c r="L139" s="41"/>
      <c r="M139" s="238"/>
      <c r="N139" s="239"/>
      <c r="O139" s="88"/>
      <c r="P139" s="88"/>
      <c r="Q139" s="88"/>
      <c r="R139" s="88"/>
      <c r="S139" s="88"/>
      <c r="T139" s="89"/>
      <c r="U139" s="35"/>
      <c r="V139" s="35"/>
      <c r="W139" s="35"/>
      <c r="X139" s="35"/>
      <c r="Y139" s="35"/>
      <c r="Z139" s="35"/>
      <c r="AA139" s="35"/>
      <c r="AB139" s="35"/>
      <c r="AC139" s="35"/>
      <c r="AD139" s="35"/>
      <c r="AE139" s="35"/>
      <c r="AT139" s="14" t="s">
        <v>275</v>
      </c>
      <c r="AU139" s="14" t="s">
        <v>81</v>
      </c>
    </row>
    <row r="140" s="2" customFormat="1" ht="101.25" customHeight="1">
      <c r="A140" s="35"/>
      <c r="B140" s="36"/>
      <c r="C140" s="222" t="s">
        <v>299</v>
      </c>
      <c r="D140" s="222" t="s">
        <v>269</v>
      </c>
      <c r="E140" s="223" t="s">
        <v>300</v>
      </c>
      <c r="F140" s="224" t="s">
        <v>301</v>
      </c>
      <c r="G140" s="225" t="s">
        <v>302</v>
      </c>
      <c r="H140" s="226">
        <v>190.40000000000001</v>
      </c>
      <c r="I140" s="227"/>
      <c r="J140" s="228">
        <f>ROUND(I140*H140,2)</f>
        <v>0</v>
      </c>
      <c r="K140" s="224" t="s">
        <v>273</v>
      </c>
      <c r="L140" s="41"/>
      <c r="M140" s="229" t="s">
        <v>1</v>
      </c>
      <c r="N140" s="230"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274</v>
      </c>
      <c r="AT140" s="233" t="s">
        <v>269</v>
      </c>
      <c r="AU140" s="233" t="s">
        <v>81</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274</v>
      </c>
      <c r="BM140" s="233" t="s">
        <v>303</v>
      </c>
    </row>
    <row r="141" s="2" customFormat="1">
      <c r="A141" s="35"/>
      <c r="B141" s="36"/>
      <c r="C141" s="37"/>
      <c r="D141" s="235" t="s">
        <v>275</v>
      </c>
      <c r="E141" s="37"/>
      <c r="F141" s="236" t="s">
        <v>1334</v>
      </c>
      <c r="G141" s="37"/>
      <c r="H141" s="37"/>
      <c r="I141" s="237"/>
      <c r="J141" s="37"/>
      <c r="K141" s="37"/>
      <c r="L141" s="41"/>
      <c r="M141" s="238"/>
      <c r="N141" s="239"/>
      <c r="O141" s="88"/>
      <c r="P141" s="88"/>
      <c r="Q141" s="88"/>
      <c r="R141" s="88"/>
      <c r="S141" s="88"/>
      <c r="T141" s="89"/>
      <c r="U141" s="35"/>
      <c r="V141" s="35"/>
      <c r="W141" s="35"/>
      <c r="X141" s="35"/>
      <c r="Y141" s="35"/>
      <c r="Z141" s="35"/>
      <c r="AA141" s="35"/>
      <c r="AB141" s="35"/>
      <c r="AC141" s="35"/>
      <c r="AD141" s="35"/>
      <c r="AE141" s="35"/>
      <c r="AT141" s="14" t="s">
        <v>275</v>
      </c>
      <c r="AU141" s="14" t="s">
        <v>81</v>
      </c>
    </row>
    <row r="142" s="2" customFormat="1" ht="111.75" customHeight="1">
      <c r="A142" s="35"/>
      <c r="B142" s="36"/>
      <c r="C142" s="222" t="s">
        <v>290</v>
      </c>
      <c r="D142" s="222" t="s">
        <v>269</v>
      </c>
      <c r="E142" s="223" t="s">
        <v>312</v>
      </c>
      <c r="F142" s="224" t="s">
        <v>313</v>
      </c>
      <c r="G142" s="225" t="s">
        <v>302</v>
      </c>
      <c r="H142" s="226">
        <v>952</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274</v>
      </c>
      <c r="AT142" s="233" t="s">
        <v>269</v>
      </c>
      <c r="AU142" s="233" t="s">
        <v>81</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274</v>
      </c>
      <c r="BM142" s="233" t="s">
        <v>307</v>
      </c>
    </row>
    <row r="143" s="2" customFormat="1">
      <c r="A143" s="35"/>
      <c r="B143" s="36"/>
      <c r="C143" s="37"/>
      <c r="D143" s="235" t="s">
        <v>275</v>
      </c>
      <c r="E143" s="37"/>
      <c r="F143" s="236" t="s">
        <v>1335</v>
      </c>
      <c r="G143" s="37"/>
      <c r="H143" s="37"/>
      <c r="I143" s="237"/>
      <c r="J143" s="37"/>
      <c r="K143" s="37"/>
      <c r="L143" s="41"/>
      <c r="M143" s="238"/>
      <c r="N143" s="239"/>
      <c r="O143" s="88"/>
      <c r="P143" s="88"/>
      <c r="Q143" s="88"/>
      <c r="R143" s="88"/>
      <c r="S143" s="88"/>
      <c r="T143" s="89"/>
      <c r="U143" s="35"/>
      <c r="V143" s="35"/>
      <c r="W143" s="35"/>
      <c r="X143" s="35"/>
      <c r="Y143" s="35"/>
      <c r="Z143" s="35"/>
      <c r="AA143" s="35"/>
      <c r="AB143" s="35"/>
      <c r="AC143" s="35"/>
      <c r="AD143" s="35"/>
      <c r="AE143" s="35"/>
      <c r="AT143" s="14" t="s">
        <v>275</v>
      </c>
      <c r="AU143" s="14" t="s">
        <v>81</v>
      </c>
    </row>
    <row r="144" s="2" customFormat="1" ht="180.75" customHeight="1">
      <c r="A144" s="35"/>
      <c r="B144" s="36"/>
      <c r="C144" s="222" t="s">
        <v>309</v>
      </c>
      <c r="D144" s="222" t="s">
        <v>269</v>
      </c>
      <c r="E144" s="223" t="s">
        <v>552</v>
      </c>
      <c r="F144" s="224" t="s">
        <v>553</v>
      </c>
      <c r="G144" s="225" t="s">
        <v>289</v>
      </c>
      <c r="H144" s="226">
        <v>6.7240000000000002</v>
      </c>
      <c r="I144" s="227"/>
      <c r="J144" s="228">
        <f>ROUND(I144*H144,2)</f>
        <v>0</v>
      </c>
      <c r="K144" s="224" t="s">
        <v>273</v>
      </c>
      <c r="L144" s="41"/>
      <c r="M144" s="229" t="s">
        <v>1</v>
      </c>
      <c r="N144" s="230"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274</v>
      </c>
      <c r="AT144" s="233" t="s">
        <v>269</v>
      </c>
      <c r="AU144" s="233" t="s">
        <v>81</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274</v>
      </c>
      <c r="BM144" s="233" t="s">
        <v>310</v>
      </c>
    </row>
    <row r="145" s="2" customFormat="1">
      <c r="A145" s="35"/>
      <c r="B145" s="36"/>
      <c r="C145" s="37"/>
      <c r="D145" s="235" t="s">
        <v>275</v>
      </c>
      <c r="E145" s="37"/>
      <c r="F145" s="236" t="s">
        <v>1336</v>
      </c>
      <c r="G145" s="37"/>
      <c r="H145" s="37"/>
      <c r="I145" s="237"/>
      <c r="J145" s="37"/>
      <c r="K145" s="37"/>
      <c r="L145" s="41"/>
      <c r="M145" s="238"/>
      <c r="N145" s="239"/>
      <c r="O145" s="88"/>
      <c r="P145" s="88"/>
      <c r="Q145" s="88"/>
      <c r="R145" s="88"/>
      <c r="S145" s="88"/>
      <c r="T145" s="89"/>
      <c r="U145" s="35"/>
      <c r="V145" s="35"/>
      <c r="W145" s="35"/>
      <c r="X145" s="35"/>
      <c r="Y145" s="35"/>
      <c r="Z145" s="35"/>
      <c r="AA145" s="35"/>
      <c r="AB145" s="35"/>
      <c r="AC145" s="35"/>
      <c r="AD145" s="35"/>
      <c r="AE145" s="35"/>
      <c r="AT145" s="14" t="s">
        <v>275</v>
      </c>
      <c r="AU145" s="14" t="s">
        <v>81</v>
      </c>
    </row>
    <row r="146" s="2" customFormat="1" ht="55.5" customHeight="1">
      <c r="A146" s="35"/>
      <c r="B146" s="36"/>
      <c r="C146" s="222" t="s">
        <v>8</v>
      </c>
      <c r="D146" s="222" t="s">
        <v>269</v>
      </c>
      <c r="E146" s="223" t="s">
        <v>561</v>
      </c>
      <c r="F146" s="224" t="s">
        <v>562</v>
      </c>
      <c r="G146" s="225" t="s">
        <v>289</v>
      </c>
      <c r="H146" s="226">
        <v>6.7240000000000002</v>
      </c>
      <c r="I146" s="227"/>
      <c r="J146" s="228">
        <f>ROUND(I146*H146,2)</f>
        <v>0</v>
      </c>
      <c r="K146" s="224" t="s">
        <v>273</v>
      </c>
      <c r="L146" s="41"/>
      <c r="M146" s="229" t="s">
        <v>1</v>
      </c>
      <c r="N146" s="230"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274</v>
      </c>
      <c r="AT146" s="233" t="s">
        <v>269</v>
      </c>
      <c r="AU146" s="233" t="s">
        <v>81</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274</v>
      </c>
      <c r="BM146" s="233" t="s">
        <v>314</v>
      </c>
    </row>
    <row r="147" s="2" customFormat="1">
      <c r="A147" s="35"/>
      <c r="B147" s="36"/>
      <c r="C147" s="37"/>
      <c r="D147" s="235" t="s">
        <v>275</v>
      </c>
      <c r="E147" s="37"/>
      <c r="F147" s="236" t="s">
        <v>1336</v>
      </c>
      <c r="G147" s="37"/>
      <c r="H147" s="37"/>
      <c r="I147" s="237"/>
      <c r="J147" s="37"/>
      <c r="K147" s="37"/>
      <c r="L147" s="41"/>
      <c r="M147" s="238"/>
      <c r="N147" s="239"/>
      <c r="O147" s="88"/>
      <c r="P147" s="88"/>
      <c r="Q147" s="88"/>
      <c r="R147" s="88"/>
      <c r="S147" s="88"/>
      <c r="T147" s="89"/>
      <c r="U147" s="35"/>
      <c r="V147" s="35"/>
      <c r="W147" s="35"/>
      <c r="X147" s="35"/>
      <c r="Y147" s="35"/>
      <c r="Z147" s="35"/>
      <c r="AA147" s="35"/>
      <c r="AB147" s="35"/>
      <c r="AC147" s="35"/>
      <c r="AD147" s="35"/>
      <c r="AE147" s="35"/>
      <c r="AT147" s="14" t="s">
        <v>275</v>
      </c>
      <c r="AU147" s="14" t="s">
        <v>81</v>
      </c>
    </row>
    <row r="148" s="2" customFormat="1" ht="128.55" customHeight="1">
      <c r="A148" s="35"/>
      <c r="B148" s="36"/>
      <c r="C148" s="222" t="s">
        <v>316</v>
      </c>
      <c r="D148" s="222" t="s">
        <v>269</v>
      </c>
      <c r="E148" s="223" t="s">
        <v>568</v>
      </c>
      <c r="F148" s="224" t="s">
        <v>569</v>
      </c>
      <c r="G148" s="225" t="s">
        <v>289</v>
      </c>
      <c r="H148" s="226">
        <v>2</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274</v>
      </c>
      <c r="AT148" s="233" t="s">
        <v>269</v>
      </c>
      <c r="AU148" s="233" t="s">
        <v>81</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274</v>
      </c>
      <c r="BM148" s="233" t="s">
        <v>319</v>
      </c>
    </row>
    <row r="149" s="2" customFormat="1">
      <c r="A149" s="35"/>
      <c r="B149" s="36"/>
      <c r="C149" s="37"/>
      <c r="D149" s="235" t="s">
        <v>275</v>
      </c>
      <c r="E149" s="37"/>
      <c r="F149" s="236" t="s">
        <v>1073</v>
      </c>
      <c r="G149" s="37"/>
      <c r="H149" s="37"/>
      <c r="I149" s="237"/>
      <c r="J149" s="37"/>
      <c r="K149" s="37"/>
      <c r="L149" s="41"/>
      <c r="M149" s="238"/>
      <c r="N149" s="239"/>
      <c r="O149" s="88"/>
      <c r="P149" s="88"/>
      <c r="Q149" s="88"/>
      <c r="R149" s="88"/>
      <c r="S149" s="88"/>
      <c r="T149" s="89"/>
      <c r="U149" s="35"/>
      <c r="V149" s="35"/>
      <c r="W149" s="35"/>
      <c r="X149" s="35"/>
      <c r="Y149" s="35"/>
      <c r="Z149" s="35"/>
      <c r="AA149" s="35"/>
      <c r="AB149" s="35"/>
      <c r="AC149" s="35"/>
      <c r="AD149" s="35"/>
      <c r="AE149" s="35"/>
      <c r="AT149" s="14" t="s">
        <v>275</v>
      </c>
      <c r="AU149" s="14" t="s">
        <v>81</v>
      </c>
    </row>
    <row r="150" s="2" customFormat="1" ht="55.5" customHeight="1">
      <c r="A150" s="35"/>
      <c r="B150" s="36"/>
      <c r="C150" s="222" t="s">
        <v>918</v>
      </c>
      <c r="D150" s="222" t="s">
        <v>269</v>
      </c>
      <c r="E150" s="223" t="s">
        <v>561</v>
      </c>
      <c r="F150" s="224" t="s">
        <v>562</v>
      </c>
      <c r="G150" s="225" t="s">
        <v>289</v>
      </c>
      <c r="H150" s="226">
        <v>2</v>
      </c>
      <c r="I150" s="227"/>
      <c r="J150" s="228">
        <f>ROUND(I150*H150,2)</f>
        <v>0</v>
      </c>
      <c r="K150" s="224" t="s">
        <v>273</v>
      </c>
      <c r="L150" s="41"/>
      <c r="M150" s="229" t="s">
        <v>1</v>
      </c>
      <c r="N150" s="230"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274</v>
      </c>
      <c r="AT150" s="233" t="s">
        <v>269</v>
      </c>
      <c r="AU150" s="233" t="s">
        <v>81</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274</v>
      </c>
      <c r="BM150" s="233" t="s">
        <v>370</v>
      </c>
    </row>
    <row r="151" s="2" customFormat="1">
      <c r="A151" s="35"/>
      <c r="B151" s="36"/>
      <c r="C151" s="37"/>
      <c r="D151" s="235" t="s">
        <v>275</v>
      </c>
      <c r="E151" s="37"/>
      <c r="F151" s="236" t="s">
        <v>1075</v>
      </c>
      <c r="G151" s="37"/>
      <c r="H151" s="37"/>
      <c r="I151" s="237"/>
      <c r="J151" s="37"/>
      <c r="K151" s="37"/>
      <c r="L151" s="41"/>
      <c r="M151" s="238"/>
      <c r="N151" s="239"/>
      <c r="O151" s="88"/>
      <c r="P151" s="88"/>
      <c r="Q151" s="88"/>
      <c r="R151" s="88"/>
      <c r="S151" s="88"/>
      <c r="T151" s="89"/>
      <c r="U151" s="35"/>
      <c r="V151" s="35"/>
      <c r="W151" s="35"/>
      <c r="X151" s="35"/>
      <c r="Y151" s="35"/>
      <c r="Z151" s="35"/>
      <c r="AA151" s="35"/>
      <c r="AB151" s="35"/>
      <c r="AC151" s="35"/>
      <c r="AD151" s="35"/>
      <c r="AE151" s="35"/>
      <c r="AT151" s="14" t="s">
        <v>275</v>
      </c>
      <c r="AU151" s="14" t="s">
        <v>81</v>
      </c>
    </row>
    <row r="152" s="2" customFormat="1" ht="76.35" customHeight="1">
      <c r="A152" s="35"/>
      <c r="B152" s="36"/>
      <c r="C152" s="222" t="s">
        <v>321</v>
      </c>
      <c r="D152" s="222" t="s">
        <v>269</v>
      </c>
      <c r="E152" s="223" t="s">
        <v>582</v>
      </c>
      <c r="F152" s="224" t="s">
        <v>583</v>
      </c>
      <c r="G152" s="225" t="s">
        <v>296</v>
      </c>
      <c r="H152" s="226">
        <v>856</v>
      </c>
      <c r="I152" s="227"/>
      <c r="J152" s="228">
        <f>ROUND(I152*H152,2)</f>
        <v>0</v>
      </c>
      <c r="K152" s="224" t="s">
        <v>273</v>
      </c>
      <c r="L152" s="41"/>
      <c r="M152" s="229" t="s">
        <v>1</v>
      </c>
      <c r="N152" s="230"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274</v>
      </c>
      <c r="AT152" s="233" t="s">
        <v>269</v>
      </c>
      <c r="AU152" s="233" t="s">
        <v>81</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274</v>
      </c>
      <c r="BM152" s="233" t="s">
        <v>324</v>
      </c>
    </row>
    <row r="153" s="2" customFormat="1">
      <c r="A153" s="35"/>
      <c r="B153" s="36"/>
      <c r="C153" s="37"/>
      <c r="D153" s="235" t="s">
        <v>275</v>
      </c>
      <c r="E153" s="37"/>
      <c r="F153" s="236" t="s">
        <v>1337</v>
      </c>
      <c r="G153" s="37"/>
      <c r="H153" s="37"/>
      <c r="I153" s="237"/>
      <c r="J153" s="37"/>
      <c r="K153" s="37"/>
      <c r="L153" s="41"/>
      <c r="M153" s="238"/>
      <c r="N153" s="239"/>
      <c r="O153" s="88"/>
      <c r="P153" s="88"/>
      <c r="Q153" s="88"/>
      <c r="R153" s="88"/>
      <c r="S153" s="88"/>
      <c r="T153" s="89"/>
      <c r="U153" s="35"/>
      <c r="V153" s="35"/>
      <c r="W153" s="35"/>
      <c r="X153" s="35"/>
      <c r="Y153" s="35"/>
      <c r="Z153" s="35"/>
      <c r="AA153" s="35"/>
      <c r="AB153" s="35"/>
      <c r="AC153" s="35"/>
      <c r="AD153" s="35"/>
      <c r="AE153" s="35"/>
      <c r="AT153" s="14" t="s">
        <v>275</v>
      </c>
      <c r="AU153" s="14" t="s">
        <v>81</v>
      </c>
    </row>
    <row r="154" s="2" customFormat="1" ht="21.75" customHeight="1">
      <c r="A154" s="35"/>
      <c r="B154" s="36"/>
      <c r="C154" s="240" t="s">
        <v>297</v>
      </c>
      <c r="D154" s="240" t="s">
        <v>329</v>
      </c>
      <c r="E154" s="241" t="s">
        <v>330</v>
      </c>
      <c r="F154" s="242" t="s">
        <v>331</v>
      </c>
      <c r="G154" s="243" t="s">
        <v>302</v>
      </c>
      <c r="H154" s="244">
        <v>1712</v>
      </c>
      <c r="I154" s="245"/>
      <c r="J154" s="246">
        <f>ROUND(I154*H154,2)</f>
        <v>0</v>
      </c>
      <c r="K154" s="242" t="s">
        <v>273</v>
      </c>
      <c r="L154" s="247"/>
      <c r="M154" s="248" t="s">
        <v>1</v>
      </c>
      <c r="N154" s="249" t="s">
        <v>38</v>
      </c>
      <c r="O154" s="88"/>
      <c r="P154" s="231">
        <f>O154*H154</f>
        <v>0</v>
      </c>
      <c r="Q154" s="231">
        <v>1</v>
      </c>
      <c r="R154" s="231">
        <f>Q154*H154</f>
        <v>1712</v>
      </c>
      <c r="S154" s="231">
        <v>0</v>
      </c>
      <c r="T154" s="232">
        <f>S154*H154</f>
        <v>0</v>
      </c>
      <c r="U154" s="35"/>
      <c r="V154" s="35"/>
      <c r="W154" s="35"/>
      <c r="X154" s="35"/>
      <c r="Y154" s="35"/>
      <c r="Z154" s="35"/>
      <c r="AA154" s="35"/>
      <c r="AB154" s="35"/>
      <c r="AC154" s="35"/>
      <c r="AD154" s="35"/>
      <c r="AE154" s="35"/>
      <c r="AR154" s="233" t="s">
        <v>286</v>
      </c>
      <c r="AT154" s="233" t="s">
        <v>329</v>
      </c>
      <c r="AU154" s="233" t="s">
        <v>81</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274</v>
      </c>
      <c r="BM154" s="233" t="s">
        <v>327</v>
      </c>
    </row>
    <row r="155" s="2" customFormat="1">
      <c r="A155" s="35"/>
      <c r="B155" s="36"/>
      <c r="C155" s="37"/>
      <c r="D155" s="235" t="s">
        <v>275</v>
      </c>
      <c r="E155" s="37"/>
      <c r="F155" s="236" t="s">
        <v>1338</v>
      </c>
      <c r="G155" s="37"/>
      <c r="H155" s="37"/>
      <c r="I155" s="237"/>
      <c r="J155" s="37"/>
      <c r="K155" s="37"/>
      <c r="L155" s="41"/>
      <c r="M155" s="238"/>
      <c r="N155" s="239"/>
      <c r="O155" s="88"/>
      <c r="P155" s="88"/>
      <c r="Q155" s="88"/>
      <c r="R155" s="88"/>
      <c r="S155" s="88"/>
      <c r="T155" s="89"/>
      <c r="U155" s="35"/>
      <c r="V155" s="35"/>
      <c r="W155" s="35"/>
      <c r="X155" s="35"/>
      <c r="Y155" s="35"/>
      <c r="Z155" s="35"/>
      <c r="AA155" s="35"/>
      <c r="AB155" s="35"/>
      <c r="AC155" s="35"/>
      <c r="AD155" s="35"/>
      <c r="AE155" s="35"/>
      <c r="AT155" s="14" t="s">
        <v>275</v>
      </c>
      <c r="AU155" s="14" t="s">
        <v>81</v>
      </c>
    </row>
    <row r="156" s="2" customFormat="1" ht="101.25" customHeight="1">
      <c r="A156" s="35"/>
      <c r="B156" s="36"/>
      <c r="C156" s="222" t="s">
        <v>328</v>
      </c>
      <c r="D156" s="222" t="s">
        <v>269</v>
      </c>
      <c r="E156" s="223" t="s">
        <v>300</v>
      </c>
      <c r="F156" s="224" t="s">
        <v>301</v>
      </c>
      <c r="G156" s="225" t="s">
        <v>302</v>
      </c>
      <c r="H156" s="226">
        <v>1712</v>
      </c>
      <c r="I156" s="227"/>
      <c r="J156" s="228">
        <f>ROUND(I156*H156,2)</f>
        <v>0</v>
      </c>
      <c r="K156" s="224" t="s">
        <v>273</v>
      </c>
      <c r="L156" s="41"/>
      <c r="M156" s="229" t="s">
        <v>1</v>
      </c>
      <c r="N156" s="230" t="s">
        <v>38</v>
      </c>
      <c r="O156" s="88"/>
      <c r="P156" s="231">
        <f>O156*H156</f>
        <v>0</v>
      </c>
      <c r="Q156" s="231">
        <v>0</v>
      </c>
      <c r="R156" s="231">
        <f>Q156*H156</f>
        <v>0</v>
      </c>
      <c r="S156" s="231">
        <v>0</v>
      </c>
      <c r="T156" s="232">
        <f>S156*H156</f>
        <v>0</v>
      </c>
      <c r="U156" s="35"/>
      <c r="V156" s="35"/>
      <c r="W156" s="35"/>
      <c r="X156" s="35"/>
      <c r="Y156" s="35"/>
      <c r="Z156" s="35"/>
      <c r="AA156" s="35"/>
      <c r="AB156" s="35"/>
      <c r="AC156" s="35"/>
      <c r="AD156" s="35"/>
      <c r="AE156" s="35"/>
      <c r="AR156" s="233" t="s">
        <v>274</v>
      </c>
      <c r="AT156" s="233" t="s">
        <v>269</v>
      </c>
      <c r="AU156" s="233" t="s">
        <v>81</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274</v>
      </c>
      <c r="BM156" s="233" t="s">
        <v>332</v>
      </c>
    </row>
    <row r="157" s="2" customFormat="1">
      <c r="A157" s="35"/>
      <c r="B157" s="36"/>
      <c r="C157" s="37"/>
      <c r="D157" s="235" t="s">
        <v>275</v>
      </c>
      <c r="E157" s="37"/>
      <c r="F157" s="236" t="s">
        <v>1339</v>
      </c>
      <c r="G157" s="37"/>
      <c r="H157" s="37"/>
      <c r="I157" s="237"/>
      <c r="J157" s="37"/>
      <c r="K157" s="37"/>
      <c r="L157" s="41"/>
      <c r="M157" s="238"/>
      <c r="N157" s="239"/>
      <c r="O157" s="88"/>
      <c r="P157" s="88"/>
      <c r="Q157" s="88"/>
      <c r="R157" s="88"/>
      <c r="S157" s="88"/>
      <c r="T157" s="89"/>
      <c r="U157" s="35"/>
      <c r="V157" s="35"/>
      <c r="W157" s="35"/>
      <c r="X157" s="35"/>
      <c r="Y157" s="35"/>
      <c r="Z157" s="35"/>
      <c r="AA157" s="35"/>
      <c r="AB157" s="35"/>
      <c r="AC157" s="35"/>
      <c r="AD157" s="35"/>
      <c r="AE157" s="35"/>
      <c r="AT157" s="14" t="s">
        <v>275</v>
      </c>
      <c r="AU157" s="14" t="s">
        <v>81</v>
      </c>
    </row>
    <row r="158" s="2" customFormat="1" ht="111.75" customHeight="1">
      <c r="A158" s="35"/>
      <c r="B158" s="36"/>
      <c r="C158" s="222" t="s">
        <v>303</v>
      </c>
      <c r="D158" s="222" t="s">
        <v>269</v>
      </c>
      <c r="E158" s="223" t="s">
        <v>312</v>
      </c>
      <c r="F158" s="224" t="s">
        <v>313</v>
      </c>
      <c r="G158" s="225" t="s">
        <v>302</v>
      </c>
      <c r="H158" s="226">
        <v>8560</v>
      </c>
      <c r="I158" s="227"/>
      <c r="J158" s="228">
        <f>ROUND(I158*H158,2)</f>
        <v>0</v>
      </c>
      <c r="K158" s="224" t="s">
        <v>273</v>
      </c>
      <c r="L158" s="41"/>
      <c r="M158" s="229" t="s">
        <v>1</v>
      </c>
      <c r="N158" s="230" t="s">
        <v>38</v>
      </c>
      <c r="O158" s="88"/>
      <c r="P158" s="231">
        <f>O158*H158</f>
        <v>0</v>
      </c>
      <c r="Q158" s="231">
        <v>0</v>
      </c>
      <c r="R158" s="231">
        <f>Q158*H158</f>
        <v>0</v>
      </c>
      <c r="S158" s="231">
        <v>0</v>
      </c>
      <c r="T158" s="232">
        <f>S158*H158</f>
        <v>0</v>
      </c>
      <c r="U158" s="35"/>
      <c r="V158" s="35"/>
      <c r="W158" s="35"/>
      <c r="X158" s="35"/>
      <c r="Y158" s="35"/>
      <c r="Z158" s="35"/>
      <c r="AA158" s="35"/>
      <c r="AB158" s="35"/>
      <c r="AC158" s="35"/>
      <c r="AD158" s="35"/>
      <c r="AE158" s="35"/>
      <c r="AR158" s="233" t="s">
        <v>274</v>
      </c>
      <c r="AT158" s="233" t="s">
        <v>269</v>
      </c>
      <c r="AU158" s="233" t="s">
        <v>81</v>
      </c>
      <c r="AY158" s="14" t="s">
        <v>266</v>
      </c>
      <c r="BE158" s="234">
        <f>IF(N158="základní",J158,0)</f>
        <v>0</v>
      </c>
      <c r="BF158" s="234">
        <f>IF(N158="snížená",J158,0)</f>
        <v>0</v>
      </c>
      <c r="BG158" s="234">
        <f>IF(N158="zákl. přenesená",J158,0)</f>
        <v>0</v>
      </c>
      <c r="BH158" s="234">
        <f>IF(N158="sníž. přenesená",J158,0)</f>
        <v>0</v>
      </c>
      <c r="BI158" s="234">
        <f>IF(N158="nulová",J158,0)</f>
        <v>0</v>
      </c>
      <c r="BJ158" s="14" t="s">
        <v>81</v>
      </c>
      <c r="BK158" s="234">
        <f>ROUND(I158*H158,2)</f>
        <v>0</v>
      </c>
      <c r="BL158" s="14" t="s">
        <v>274</v>
      </c>
      <c r="BM158" s="233" t="s">
        <v>407</v>
      </c>
    </row>
    <row r="159" s="2" customFormat="1">
      <c r="A159" s="35"/>
      <c r="B159" s="36"/>
      <c r="C159" s="37"/>
      <c r="D159" s="235" t="s">
        <v>275</v>
      </c>
      <c r="E159" s="37"/>
      <c r="F159" s="236" t="s">
        <v>1340</v>
      </c>
      <c r="G159" s="37"/>
      <c r="H159" s="37"/>
      <c r="I159" s="237"/>
      <c r="J159" s="37"/>
      <c r="K159" s="37"/>
      <c r="L159" s="41"/>
      <c r="M159" s="238"/>
      <c r="N159" s="239"/>
      <c r="O159" s="88"/>
      <c r="P159" s="88"/>
      <c r="Q159" s="88"/>
      <c r="R159" s="88"/>
      <c r="S159" s="88"/>
      <c r="T159" s="89"/>
      <c r="U159" s="35"/>
      <c r="V159" s="35"/>
      <c r="W159" s="35"/>
      <c r="X159" s="35"/>
      <c r="Y159" s="35"/>
      <c r="Z159" s="35"/>
      <c r="AA159" s="35"/>
      <c r="AB159" s="35"/>
      <c r="AC159" s="35"/>
      <c r="AD159" s="35"/>
      <c r="AE159" s="35"/>
      <c r="AT159" s="14" t="s">
        <v>275</v>
      </c>
      <c r="AU159" s="14" t="s">
        <v>81</v>
      </c>
    </row>
    <row r="160" s="2" customFormat="1" ht="37.8" customHeight="1">
      <c r="A160" s="35"/>
      <c r="B160" s="36"/>
      <c r="C160" s="222" t="s">
        <v>334</v>
      </c>
      <c r="D160" s="222" t="s">
        <v>269</v>
      </c>
      <c r="E160" s="223" t="s">
        <v>436</v>
      </c>
      <c r="F160" s="224" t="s">
        <v>1173</v>
      </c>
      <c r="G160" s="225" t="s">
        <v>279</v>
      </c>
      <c r="H160" s="226">
        <v>6724</v>
      </c>
      <c r="I160" s="227"/>
      <c r="J160" s="228">
        <f>ROUND(I160*H160,2)</f>
        <v>0</v>
      </c>
      <c r="K160" s="224" t="s">
        <v>1</v>
      </c>
      <c r="L160" s="41"/>
      <c r="M160" s="229" t="s">
        <v>1</v>
      </c>
      <c r="N160" s="230" t="s">
        <v>38</v>
      </c>
      <c r="O160" s="88"/>
      <c r="P160" s="231">
        <f>O160*H160</f>
        <v>0</v>
      </c>
      <c r="Q160" s="231">
        <v>0</v>
      </c>
      <c r="R160" s="231">
        <f>Q160*H160</f>
        <v>0</v>
      </c>
      <c r="S160" s="231">
        <v>0</v>
      </c>
      <c r="T160" s="232">
        <f>S160*H160</f>
        <v>0</v>
      </c>
      <c r="U160" s="35"/>
      <c r="V160" s="35"/>
      <c r="W160" s="35"/>
      <c r="X160" s="35"/>
      <c r="Y160" s="35"/>
      <c r="Z160" s="35"/>
      <c r="AA160" s="35"/>
      <c r="AB160" s="35"/>
      <c r="AC160" s="35"/>
      <c r="AD160" s="35"/>
      <c r="AE160" s="35"/>
      <c r="AR160" s="233" t="s">
        <v>274</v>
      </c>
      <c r="AT160" s="233" t="s">
        <v>269</v>
      </c>
      <c r="AU160" s="233" t="s">
        <v>81</v>
      </c>
      <c r="AY160" s="14" t="s">
        <v>266</v>
      </c>
      <c r="BE160" s="234">
        <f>IF(N160="základní",J160,0)</f>
        <v>0</v>
      </c>
      <c r="BF160" s="234">
        <f>IF(N160="snížená",J160,0)</f>
        <v>0</v>
      </c>
      <c r="BG160" s="234">
        <f>IF(N160="zákl. přenesená",J160,0)</f>
        <v>0</v>
      </c>
      <c r="BH160" s="234">
        <f>IF(N160="sníž. přenesená",J160,0)</f>
        <v>0</v>
      </c>
      <c r="BI160" s="234">
        <f>IF(N160="nulová",J160,0)</f>
        <v>0</v>
      </c>
      <c r="BJ160" s="14" t="s">
        <v>81</v>
      </c>
      <c r="BK160" s="234">
        <f>ROUND(I160*H160,2)</f>
        <v>0</v>
      </c>
      <c r="BL160" s="14" t="s">
        <v>274</v>
      </c>
      <c r="BM160" s="233" t="s">
        <v>335</v>
      </c>
    </row>
    <row r="161" s="2" customFormat="1">
      <c r="A161" s="35"/>
      <c r="B161" s="36"/>
      <c r="C161" s="37"/>
      <c r="D161" s="235" t="s">
        <v>275</v>
      </c>
      <c r="E161" s="37"/>
      <c r="F161" s="236" t="s">
        <v>1341</v>
      </c>
      <c r="G161" s="37"/>
      <c r="H161" s="37"/>
      <c r="I161" s="237"/>
      <c r="J161" s="37"/>
      <c r="K161" s="37"/>
      <c r="L161" s="41"/>
      <c r="M161" s="238"/>
      <c r="N161" s="239"/>
      <c r="O161" s="88"/>
      <c r="P161" s="88"/>
      <c r="Q161" s="88"/>
      <c r="R161" s="88"/>
      <c r="S161" s="88"/>
      <c r="T161" s="89"/>
      <c r="U161" s="35"/>
      <c r="V161" s="35"/>
      <c r="W161" s="35"/>
      <c r="X161" s="35"/>
      <c r="Y161" s="35"/>
      <c r="Z161" s="35"/>
      <c r="AA161" s="35"/>
      <c r="AB161" s="35"/>
      <c r="AC161" s="35"/>
      <c r="AD161" s="35"/>
      <c r="AE161" s="35"/>
      <c r="AT161" s="14" t="s">
        <v>275</v>
      </c>
      <c r="AU161" s="14" t="s">
        <v>81</v>
      </c>
    </row>
    <row r="162" s="2" customFormat="1" ht="101.25" customHeight="1">
      <c r="A162" s="35"/>
      <c r="B162" s="36"/>
      <c r="C162" s="222" t="s">
        <v>307</v>
      </c>
      <c r="D162" s="222" t="s">
        <v>269</v>
      </c>
      <c r="E162" s="223" t="s">
        <v>389</v>
      </c>
      <c r="F162" s="224" t="s">
        <v>390</v>
      </c>
      <c r="G162" s="225" t="s">
        <v>279</v>
      </c>
      <c r="H162" s="226">
        <v>40</v>
      </c>
      <c r="I162" s="227"/>
      <c r="J162" s="228">
        <f>ROUND(I162*H162,2)</f>
        <v>0</v>
      </c>
      <c r="K162" s="224" t="s">
        <v>273</v>
      </c>
      <c r="L162" s="41"/>
      <c r="M162" s="229" t="s">
        <v>1</v>
      </c>
      <c r="N162" s="230" t="s">
        <v>38</v>
      </c>
      <c r="O162" s="88"/>
      <c r="P162" s="231">
        <f>O162*H162</f>
        <v>0</v>
      </c>
      <c r="Q162" s="231">
        <v>0</v>
      </c>
      <c r="R162" s="231">
        <f>Q162*H162</f>
        <v>0</v>
      </c>
      <c r="S162" s="231">
        <v>0</v>
      </c>
      <c r="T162" s="232">
        <f>S162*H162</f>
        <v>0</v>
      </c>
      <c r="U162" s="35"/>
      <c r="V162" s="35"/>
      <c r="W162" s="35"/>
      <c r="X162" s="35"/>
      <c r="Y162" s="35"/>
      <c r="Z162" s="35"/>
      <c r="AA162" s="35"/>
      <c r="AB162" s="35"/>
      <c r="AC162" s="35"/>
      <c r="AD162" s="35"/>
      <c r="AE162" s="35"/>
      <c r="AR162" s="233" t="s">
        <v>274</v>
      </c>
      <c r="AT162" s="233" t="s">
        <v>269</v>
      </c>
      <c r="AU162" s="233" t="s">
        <v>81</v>
      </c>
      <c r="AY162" s="14" t="s">
        <v>266</v>
      </c>
      <c r="BE162" s="234">
        <f>IF(N162="základní",J162,0)</f>
        <v>0</v>
      </c>
      <c r="BF162" s="234">
        <f>IF(N162="snížená",J162,0)</f>
        <v>0</v>
      </c>
      <c r="BG162" s="234">
        <f>IF(N162="zákl. přenesená",J162,0)</f>
        <v>0</v>
      </c>
      <c r="BH162" s="234">
        <f>IF(N162="sníž. přenesená",J162,0)</f>
        <v>0</v>
      </c>
      <c r="BI162" s="234">
        <f>IF(N162="nulová",J162,0)</f>
        <v>0</v>
      </c>
      <c r="BJ162" s="14" t="s">
        <v>81</v>
      </c>
      <c r="BK162" s="234">
        <f>ROUND(I162*H162,2)</f>
        <v>0</v>
      </c>
      <c r="BL162" s="14" t="s">
        <v>274</v>
      </c>
      <c r="BM162" s="233" t="s">
        <v>337</v>
      </c>
    </row>
    <row r="163" s="2" customFormat="1">
      <c r="A163" s="35"/>
      <c r="B163" s="36"/>
      <c r="C163" s="37"/>
      <c r="D163" s="235" t="s">
        <v>275</v>
      </c>
      <c r="E163" s="37"/>
      <c r="F163" s="236" t="s">
        <v>1175</v>
      </c>
      <c r="G163" s="37"/>
      <c r="H163" s="37"/>
      <c r="I163" s="237"/>
      <c r="J163" s="37"/>
      <c r="K163" s="37"/>
      <c r="L163" s="41"/>
      <c r="M163" s="238"/>
      <c r="N163" s="239"/>
      <c r="O163" s="88"/>
      <c r="P163" s="88"/>
      <c r="Q163" s="88"/>
      <c r="R163" s="88"/>
      <c r="S163" s="88"/>
      <c r="T163" s="89"/>
      <c r="U163" s="35"/>
      <c r="V163" s="35"/>
      <c r="W163" s="35"/>
      <c r="X163" s="35"/>
      <c r="Y163" s="35"/>
      <c r="Z163" s="35"/>
      <c r="AA163" s="35"/>
      <c r="AB163" s="35"/>
      <c r="AC163" s="35"/>
      <c r="AD163" s="35"/>
      <c r="AE163" s="35"/>
      <c r="AT163" s="14" t="s">
        <v>275</v>
      </c>
      <c r="AU163" s="14" t="s">
        <v>81</v>
      </c>
    </row>
    <row r="164" s="2" customFormat="1" ht="111.75" customHeight="1">
      <c r="A164" s="35"/>
      <c r="B164" s="36"/>
      <c r="C164" s="222" t="s">
        <v>7</v>
      </c>
      <c r="D164" s="222" t="s">
        <v>269</v>
      </c>
      <c r="E164" s="223" t="s">
        <v>394</v>
      </c>
      <c r="F164" s="224" t="s">
        <v>395</v>
      </c>
      <c r="G164" s="225" t="s">
        <v>279</v>
      </c>
      <c r="H164" s="226">
        <v>140</v>
      </c>
      <c r="I164" s="227"/>
      <c r="J164" s="228">
        <f>ROUND(I164*H164,2)</f>
        <v>0</v>
      </c>
      <c r="K164" s="224" t="s">
        <v>273</v>
      </c>
      <c r="L164" s="41"/>
      <c r="M164" s="229" t="s">
        <v>1</v>
      </c>
      <c r="N164" s="230" t="s">
        <v>38</v>
      </c>
      <c r="O164" s="88"/>
      <c r="P164" s="231">
        <f>O164*H164</f>
        <v>0</v>
      </c>
      <c r="Q164" s="231">
        <v>0</v>
      </c>
      <c r="R164" s="231">
        <f>Q164*H164</f>
        <v>0</v>
      </c>
      <c r="S164" s="231">
        <v>0</v>
      </c>
      <c r="T164" s="232">
        <f>S164*H164</f>
        <v>0</v>
      </c>
      <c r="U164" s="35"/>
      <c r="V164" s="35"/>
      <c r="W164" s="35"/>
      <c r="X164" s="35"/>
      <c r="Y164" s="35"/>
      <c r="Z164" s="35"/>
      <c r="AA164" s="35"/>
      <c r="AB164" s="35"/>
      <c r="AC164" s="35"/>
      <c r="AD164" s="35"/>
      <c r="AE164" s="35"/>
      <c r="AR164" s="233" t="s">
        <v>274</v>
      </c>
      <c r="AT164" s="233" t="s">
        <v>269</v>
      </c>
      <c r="AU164" s="233" t="s">
        <v>81</v>
      </c>
      <c r="AY164" s="14" t="s">
        <v>266</v>
      </c>
      <c r="BE164" s="234">
        <f>IF(N164="základní",J164,0)</f>
        <v>0</v>
      </c>
      <c r="BF164" s="234">
        <f>IF(N164="snížená",J164,0)</f>
        <v>0</v>
      </c>
      <c r="BG164" s="234">
        <f>IF(N164="zákl. přenesená",J164,0)</f>
        <v>0</v>
      </c>
      <c r="BH164" s="234">
        <f>IF(N164="sníž. přenesená",J164,0)</f>
        <v>0</v>
      </c>
      <c r="BI164" s="234">
        <f>IF(N164="nulová",J164,0)</f>
        <v>0</v>
      </c>
      <c r="BJ164" s="14" t="s">
        <v>81</v>
      </c>
      <c r="BK164" s="234">
        <f>ROUND(I164*H164,2)</f>
        <v>0</v>
      </c>
      <c r="BL164" s="14" t="s">
        <v>274</v>
      </c>
      <c r="BM164" s="233" t="s">
        <v>341</v>
      </c>
    </row>
    <row r="165" s="2" customFormat="1">
      <c r="A165" s="35"/>
      <c r="B165" s="36"/>
      <c r="C165" s="37"/>
      <c r="D165" s="235" t="s">
        <v>275</v>
      </c>
      <c r="E165" s="37"/>
      <c r="F165" s="236" t="s">
        <v>1342</v>
      </c>
      <c r="G165" s="37"/>
      <c r="H165" s="37"/>
      <c r="I165" s="237"/>
      <c r="J165" s="37"/>
      <c r="K165" s="37"/>
      <c r="L165" s="41"/>
      <c r="M165" s="238"/>
      <c r="N165" s="239"/>
      <c r="O165" s="88"/>
      <c r="P165" s="88"/>
      <c r="Q165" s="88"/>
      <c r="R165" s="88"/>
      <c r="S165" s="88"/>
      <c r="T165" s="89"/>
      <c r="U165" s="35"/>
      <c r="V165" s="35"/>
      <c r="W165" s="35"/>
      <c r="X165" s="35"/>
      <c r="Y165" s="35"/>
      <c r="Z165" s="35"/>
      <c r="AA165" s="35"/>
      <c r="AB165" s="35"/>
      <c r="AC165" s="35"/>
      <c r="AD165" s="35"/>
      <c r="AE165" s="35"/>
      <c r="AT165" s="14" t="s">
        <v>275</v>
      </c>
      <c r="AU165" s="14" t="s">
        <v>81</v>
      </c>
    </row>
    <row r="166" s="2" customFormat="1" ht="180.75" customHeight="1">
      <c r="A166" s="35"/>
      <c r="B166" s="36"/>
      <c r="C166" s="222" t="s">
        <v>310</v>
      </c>
      <c r="D166" s="222" t="s">
        <v>269</v>
      </c>
      <c r="E166" s="223" t="s">
        <v>339</v>
      </c>
      <c r="F166" s="224" t="s">
        <v>340</v>
      </c>
      <c r="G166" s="225" t="s">
        <v>272</v>
      </c>
      <c r="H166" s="226">
        <v>8</v>
      </c>
      <c r="I166" s="227"/>
      <c r="J166" s="228">
        <f>ROUND(I166*H166,2)</f>
        <v>0</v>
      </c>
      <c r="K166" s="224" t="s">
        <v>273</v>
      </c>
      <c r="L166" s="41"/>
      <c r="M166" s="229" t="s">
        <v>1</v>
      </c>
      <c r="N166" s="230" t="s">
        <v>38</v>
      </c>
      <c r="O166" s="88"/>
      <c r="P166" s="231">
        <f>O166*H166</f>
        <v>0</v>
      </c>
      <c r="Q166" s="231">
        <v>0</v>
      </c>
      <c r="R166" s="231">
        <f>Q166*H166</f>
        <v>0</v>
      </c>
      <c r="S166" s="231">
        <v>0</v>
      </c>
      <c r="T166" s="232">
        <f>S166*H166</f>
        <v>0</v>
      </c>
      <c r="U166" s="35"/>
      <c r="V166" s="35"/>
      <c r="W166" s="35"/>
      <c r="X166" s="35"/>
      <c r="Y166" s="35"/>
      <c r="Z166" s="35"/>
      <c r="AA166" s="35"/>
      <c r="AB166" s="35"/>
      <c r="AC166" s="35"/>
      <c r="AD166" s="35"/>
      <c r="AE166" s="35"/>
      <c r="AR166" s="233" t="s">
        <v>274</v>
      </c>
      <c r="AT166" s="233" t="s">
        <v>269</v>
      </c>
      <c r="AU166" s="233" t="s">
        <v>81</v>
      </c>
      <c r="AY166" s="14" t="s">
        <v>266</v>
      </c>
      <c r="BE166" s="234">
        <f>IF(N166="základní",J166,0)</f>
        <v>0</v>
      </c>
      <c r="BF166" s="234">
        <f>IF(N166="snížená",J166,0)</f>
        <v>0</v>
      </c>
      <c r="BG166" s="234">
        <f>IF(N166="zákl. přenesená",J166,0)</f>
        <v>0</v>
      </c>
      <c r="BH166" s="234">
        <f>IF(N166="sníž. přenesená",J166,0)</f>
        <v>0</v>
      </c>
      <c r="BI166" s="234">
        <f>IF(N166="nulová",J166,0)</f>
        <v>0</v>
      </c>
      <c r="BJ166" s="14" t="s">
        <v>81</v>
      </c>
      <c r="BK166" s="234">
        <f>ROUND(I166*H166,2)</f>
        <v>0</v>
      </c>
      <c r="BL166" s="14" t="s">
        <v>274</v>
      </c>
      <c r="BM166" s="233" t="s">
        <v>345</v>
      </c>
    </row>
    <row r="167" s="2" customFormat="1">
      <c r="A167" s="35"/>
      <c r="B167" s="36"/>
      <c r="C167" s="37"/>
      <c r="D167" s="235" t="s">
        <v>275</v>
      </c>
      <c r="E167" s="37"/>
      <c r="F167" s="236" t="s">
        <v>1343</v>
      </c>
      <c r="G167" s="37"/>
      <c r="H167" s="37"/>
      <c r="I167" s="237"/>
      <c r="J167" s="37"/>
      <c r="K167" s="37"/>
      <c r="L167" s="41"/>
      <c r="M167" s="238"/>
      <c r="N167" s="239"/>
      <c r="O167" s="88"/>
      <c r="P167" s="88"/>
      <c r="Q167" s="88"/>
      <c r="R167" s="88"/>
      <c r="S167" s="88"/>
      <c r="T167" s="89"/>
      <c r="U167" s="35"/>
      <c r="V167" s="35"/>
      <c r="W167" s="35"/>
      <c r="X167" s="35"/>
      <c r="Y167" s="35"/>
      <c r="Z167" s="35"/>
      <c r="AA167" s="35"/>
      <c r="AB167" s="35"/>
      <c r="AC167" s="35"/>
      <c r="AD167" s="35"/>
      <c r="AE167" s="35"/>
      <c r="AT167" s="14" t="s">
        <v>275</v>
      </c>
      <c r="AU167" s="14" t="s">
        <v>81</v>
      </c>
    </row>
    <row r="168" s="2" customFormat="1" ht="78" customHeight="1">
      <c r="A168" s="35"/>
      <c r="B168" s="36"/>
      <c r="C168" s="222" t="s">
        <v>347</v>
      </c>
      <c r="D168" s="222" t="s">
        <v>269</v>
      </c>
      <c r="E168" s="223" t="s">
        <v>357</v>
      </c>
      <c r="F168" s="224" t="s">
        <v>358</v>
      </c>
      <c r="G168" s="225" t="s">
        <v>272</v>
      </c>
      <c r="H168" s="226">
        <v>540</v>
      </c>
      <c r="I168" s="227"/>
      <c r="J168" s="228">
        <f>ROUND(I168*H168,2)</f>
        <v>0</v>
      </c>
      <c r="K168" s="224" t="s">
        <v>273</v>
      </c>
      <c r="L168" s="41"/>
      <c r="M168" s="229" t="s">
        <v>1</v>
      </c>
      <c r="N168" s="230" t="s">
        <v>38</v>
      </c>
      <c r="O168" s="88"/>
      <c r="P168" s="231">
        <f>O168*H168</f>
        <v>0</v>
      </c>
      <c r="Q168" s="231">
        <v>0</v>
      </c>
      <c r="R168" s="231">
        <f>Q168*H168</f>
        <v>0</v>
      </c>
      <c r="S168" s="231">
        <v>0</v>
      </c>
      <c r="T168" s="232">
        <f>S168*H168</f>
        <v>0</v>
      </c>
      <c r="U168" s="35"/>
      <c r="V168" s="35"/>
      <c r="W168" s="35"/>
      <c r="X168" s="35"/>
      <c r="Y168" s="35"/>
      <c r="Z168" s="35"/>
      <c r="AA168" s="35"/>
      <c r="AB168" s="35"/>
      <c r="AC168" s="35"/>
      <c r="AD168" s="35"/>
      <c r="AE168" s="35"/>
      <c r="AR168" s="233" t="s">
        <v>274</v>
      </c>
      <c r="AT168" s="233" t="s">
        <v>269</v>
      </c>
      <c r="AU168" s="233" t="s">
        <v>81</v>
      </c>
      <c r="AY168" s="14" t="s">
        <v>266</v>
      </c>
      <c r="BE168" s="234">
        <f>IF(N168="základní",J168,0)</f>
        <v>0</v>
      </c>
      <c r="BF168" s="234">
        <f>IF(N168="snížená",J168,0)</f>
        <v>0</v>
      </c>
      <c r="BG168" s="234">
        <f>IF(N168="zákl. přenesená",J168,0)</f>
        <v>0</v>
      </c>
      <c r="BH168" s="234">
        <f>IF(N168="sníž. přenesená",J168,0)</f>
        <v>0</v>
      </c>
      <c r="BI168" s="234">
        <f>IF(N168="nulová",J168,0)</f>
        <v>0</v>
      </c>
      <c r="BJ168" s="14" t="s">
        <v>81</v>
      </c>
      <c r="BK168" s="234">
        <f>ROUND(I168*H168,2)</f>
        <v>0</v>
      </c>
      <c r="BL168" s="14" t="s">
        <v>274</v>
      </c>
      <c r="BM168" s="233" t="s">
        <v>350</v>
      </c>
    </row>
    <row r="169" s="2" customFormat="1">
      <c r="A169" s="35"/>
      <c r="B169" s="36"/>
      <c r="C169" s="37"/>
      <c r="D169" s="235" t="s">
        <v>275</v>
      </c>
      <c r="E169" s="37"/>
      <c r="F169" s="236" t="s">
        <v>1344</v>
      </c>
      <c r="G169" s="37"/>
      <c r="H169" s="37"/>
      <c r="I169" s="237"/>
      <c r="J169" s="37"/>
      <c r="K169" s="37"/>
      <c r="L169" s="41"/>
      <c r="M169" s="238"/>
      <c r="N169" s="239"/>
      <c r="O169" s="88"/>
      <c r="P169" s="88"/>
      <c r="Q169" s="88"/>
      <c r="R169" s="88"/>
      <c r="S169" s="88"/>
      <c r="T169" s="89"/>
      <c r="U169" s="35"/>
      <c r="V169" s="35"/>
      <c r="W169" s="35"/>
      <c r="X169" s="35"/>
      <c r="Y169" s="35"/>
      <c r="Z169" s="35"/>
      <c r="AA169" s="35"/>
      <c r="AB169" s="35"/>
      <c r="AC169" s="35"/>
      <c r="AD169" s="35"/>
      <c r="AE169" s="35"/>
      <c r="AT169" s="14" t="s">
        <v>275</v>
      </c>
      <c r="AU169" s="14" t="s">
        <v>81</v>
      </c>
    </row>
    <row r="170" s="2" customFormat="1" ht="66.75" customHeight="1">
      <c r="A170" s="35"/>
      <c r="B170" s="36"/>
      <c r="C170" s="222" t="s">
        <v>314</v>
      </c>
      <c r="D170" s="222" t="s">
        <v>269</v>
      </c>
      <c r="E170" s="223" t="s">
        <v>366</v>
      </c>
      <c r="F170" s="224" t="s">
        <v>367</v>
      </c>
      <c r="G170" s="225" t="s">
        <v>272</v>
      </c>
      <c r="H170" s="226">
        <v>1000</v>
      </c>
      <c r="I170" s="227"/>
      <c r="J170" s="228">
        <f>ROUND(I170*H170,2)</f>
        <v>0</v>
      </c>
      <c r="K170" s="224" t="s">
        <v>273</v>
      </c>
      <c r="L170" s="41"/>
      <c r="M170" s="229" t="s">
        <v>1</v>
      </c>
      <c r="N170" s="230" t="s">
        <v>38</v>
      </c>
      <c r="O170" s="88"/>
      <c r="P170" s="231">
        <f>O170*H170</f>
        <v>0</v>
      </c>
      <c r="Q170" s="231">
        <v>0</v>
      </c>
      <c r="R170" s="231">
        <f>Q170*H170</f>
        <v>0</v>
      </c>
      <c r="S170" s="231">
        <v>0</v>
      </c>
      <c r="T170" s="232">
        <f>S170*H170</f>
        <v>0</v>
      </c>
      <c r="U170" s="35"/>
      <c r="V170" s="35"/>
      <c r="W170" s="35"/>
      <c r="X170" s="35"/>
      <c r="Y170" s="35"/>
      <c r="Z170" s="35"/>
      <c r="AA170" s="35"/>
      <c r="AB170" s="35"/>
      <c r="AC170" s="35"/>
      <c r="AD170" s="35"/>
      <c r="AE170" s="35"/>
      <c r="AR170" s="233" t="s">
        <v>274</v>
      </c>
      <c r="AT170" s="233" t="s">
        <v>269</v>
      </c>
      <c r="AU170" s="233" t="s">
        <v>81</v>
      </c>
      <c r="AY170" s="14" t="s">
        <v>266</v>
      </c>
      <c r="BE170" s="234">
        <f>IF(N170="základní",J170,0)</f>
        <v>0</v>
      </c>
      <c r="BF170" s="234">
        <f>IF(N170="snížená",J170,0)</f>
        <v>0</v>
      </c>
      <c r="BG170" s="234">
        <f>IF(N170="zákl. přenesená",J170,0)</f>
        <v>0</v>
      </c>
      <c r="BH170" s="234">
        <f>IF(N170="sníž. přenesená",J170,0)</f>
        <v>0</v>
      </c>
      <c r="BI170" s="234">
        <f>IF(N170="nulová",J170,0)</f>
        <v>0</v>
      </c>
      <c r="BJ170" s="14" t="s">
        <v>81</v>
      </c>
      <c r="BK170" s="234">
        <f>ROUND(I170*H170,2)</f>
        <v>0</v>
      </c>
      <c r="BL170" s="14" t="s">
        <v>274</v>
      </c>
      <c r="BM170" s="233" t="s">
        <v>354</v>
      </c>
    </row>
    <row r="171" s="2" customFormat="1">
      <c r="A171" s="35"/>
      <c r="B171" s="36"/>
      <c r="C171" s="37"/>
      <c r="D171" s="235" t="s">
        <v>275</v>
      </c>
      <c r="E171" s="37"/>
      <c r="F171" s="236" t="s">
        <v>1345</v>
      </c>
      <c r="G171" s="37"/>
      <c r="H171" s="37"/>
      <c r="I171" s="237"/>
      <c r="J171" s="37"/>
      <c r="K171" s="37"/>
      <c r="L171" s="41"/>
      <c r="M171" s="238"/>
      <c r="N171" s="239"/>
      <c r="O171" s="88"/>
      <c r="P171" s="88"/>
      <c r="Q171" s="88"/>
      <c r="R171" s="88"/>
      <c r="S171" s="88"/>
      <c r="T171" s="89"/>
      <c r="U171" s="35"/>
      <c r="V171" s="35"/>
      <c r="W171" s="35"/>
      <c r="X171" s="35"/>
      <c r="Y171" s="35"/>
      <c r="Z171" s="35"/>
      <c r="AA171" s="35"/>
      <c r="AB171" s="35"/>
      <c r="AC171" s="35"/>
      <c r="AD171" s="35"/>
      <c r="AE171" s="35"/>
      <c r="AT171" s="14" t="s">
        <v>275</v>
      </c>
      <c r="AU171" s="14" t="s">
        <v>81</v>
      </c>
    </row>
    <row r="172" s="2" customFormat="1" ht="90" customHeight="1">
      <c r="A172" s="35"/>
      <c r="B172" s="36"/>
      <c r="C172" s="222" t="s">
        <v>356</v>
      </c>
      <c r="D172" s="222" t="s">
        <v>269</v>
      </c>
      <c r="E172" s="223" t="s">
        <v>376</v>
      </c>
      <c r="F172" s="224" t="s">
        <v>377</v>
      </c>
      <c r="G172" s="225" t="s">
        <v>302</v>
      </c>
      <c r="H172" s="226">
        <v>14.563000000000001</v>
      </c>
      <c r="I172" s="227"/>
      <c r="J172" s="228">
        <f>ROUND(I172*H172,2)</f>
        <v>0</v>
      </c>
      <c r="K172" s="224" t="s">
        <v>273</v>
      </c>
      <c r="L172" s="41"/>
      <c r="M172" s="229" t="s">
        <v>1</v>
      </c>
      <c r="N172" s="230" t="s">
        <v>38</v>
      </c>
      <c r="O172" s="88"/>
      <c r="P172" s="231">
        <f>O172*H172</f>
        <v>0</v>
      </c>
      <c r="Q172" s="231">
        <v>0</v>
      </c>
      <c r="R172" s="231">
        <f>Q172*H172</f>
        <v>0</v>
      </c>
      <c r="S172" s="231">
        <v>0</v>
      </c>
      <c r="T172" s="232">
        <f>S172*H172</f>
        <v>0</v>
      </c>
      <c r="U172" s="35"/>
      <c r="V172" s="35"/>
      <c r="W172" s="35"/>
      <c r="X172" s="35"/>
      <c r="Y172" s="35"/>
      <c r="Z172" s="35"/>
      <c r="AA172" s="35"/>
      <c r="AB172" s="35"/>
      <c r="AC172" s="35"/>
      <c r="AD172" s="35"/>
      <c r="AE172" s="35"/>
      <c r="AR172" s="233" t="s">
        <v>274</v>
      </c>
      <c r="AT172" s="233" t="s">
        <v>269</v>
      </c>
      <c r="AU172" s="233" t="s">
        <v>81</v>
      </c>
      <c r="AY172" s="14" t="s">
        <v>266</v>
      </c>
      <c r="BE172" s="234">
        <f>IF(N172="základní",J172,0)</f>
        <v>0</v>
      </c>
      <c r="BF172" s="234">
        <f>IF(N172="snížená",J172,0)</f>
        <v>0</v>
      </c>
      <c r="BG172" s="234">
        <f>IF(N172="zákl. přenesená",J172,0)</f>
        <v>0</v>
      </c>
      <c r="BH172" s="234">
        <f>IF(N172="sníž. přenesená",J172,0)</f>
        <v>0</v>
      </c>
      <c r="BI172" s="234">
        <f>IF(N172="nulová",J172,0)</f>
        <v>0</v>
      </c>
      <c r="BJ172" s="14" t="s">
        <v>81</v>
      </c>
      <c r="BK172" s="234">
        <f>ROUND(I172*H172,2)</f>
        <v>0</v>
      </c>
      <c r="BL172" s="14" t="s">
        <v>274</v>
      </c>
      <c r="BM172" s="233" t="s">
        <v>359</v>
      </c>
    </row>
    <row r="173" s="2" customFormat="1">
      <c r="A173" s="35"/>
      <c r="B173" s="36"/>
      <c r="C173" s="37"/>
      <c r="D173" s="235" t="s">
        <v>275</v>
      </c>
      <c r="E173" s="37"/>
      <c r="F173" s="236" t="s">
        <v>1346</v>
      </c>
      <c r="G173" s="37"/>
      <c r="H173" s="37"/>
      <c r="I173" s="237"/>
      <c r="J173" s="37"/>
      <c r="K173" s="37"/>
      <c r="L173" s="41"/>
      <c r="M173" s="238"/>
      <c r="N173" s="239"/>
      <c r="O173" s="88"/>
      <c r="P173" s="88"/>
      <c r="Q173" s="88"/>
      <c r="R173" s="88"/>
      <c r="S173" s="88"/>
      <c r="T173" s="89"/>
      <c r="U173" s="35"/>
      <c r="V173" s="35"/>
      <c r="W173" s="35"/>
      <c r="X173" s="35"/>
      <c r="Y173" s="35"/>
      <c r="Z173" s="35"/>
      <c r="AA173" s="35"/>
      <c r="AB173" s="35"/>
      <c r="AC173" s="35"/>
      <c r="AD173" s="35"/>
      <c r="AE173" s="35"/>
      <c r="AT173" s="14" t="s">
        <v>275</v>
      </c>
      <c r="AU173" s="14" t="s">
        <v>81</v>
      </c>
    </row>
    <row r="174" s="2" customFormat="1" ht="114.9" customHeight="1">
      <c r="A174" s="35"/>
      <c r="B174" s="36"/>
      <c r="C174" s="222" t="s">
        <v>319</v>
      </c>
      <c r="D174" s="222" t="s">
        <v>269</v>
      </c>
      <c r="E174" s="223" t="s">
        <v>380</v>
      </c>
      <c r="F174" s="224" t="s">
        <v>381</v>
      </c>
      <c r="G174" s="225" t="s">
        <v>302</v>
      </c>
      <c r="H174" s="226">
        <v>14.563000000000001</v>
      </c>
      <c r="I174" s="227"/>
      <c r="J174" s="228">
        <f>ROUND(I174*H174,2)</f>
        <v>0</v>
      </c>
      <c r="K174" s="224" t="s">
        <v>273</v>
      </c>
      <c r="L174" s="41"/>
      <c r="M174" s="229" t="s">
        <v>1</v>
      </c>
      <c r="N174" s="230" t="s">
        <v>38</v>
      </c>
      <c r="O174" s="88"/>
      <c r="P174" s="231">
        <f>O174*H174</f>
        <v>0</v>
      </c>
      <c r="Q174" s="231">
        <v>0</v>
      </c>
      <c r="R174" s="231">
        <f>Q174*H174</f>
        <v>0</v>
      </c>
      <c r="S174" s="231">
        <v>0</v>
      </c>
      <c r="T174" s="232">
        <f>S174*H174</f>
        <v>0</v>
      </c>
      <c r="U174" s="35"/>
      <c r="V174" s="35"/>
      <c r="W174" s="35"/>
      <c r="X174" s="35"/>
      <c r="Y174" s="35"/>
      <c r="Z174" s="35"/>
      <c r="AA174" s="35"/>
      <c r="AB174" s="35"/>
      <c r="AC174" s="35"/>
      <c r="AD174" s="35"/>
      <c r="AE174" s="35"/>
      <c r="AR174" s="233" t="s">
        <v>274</v>
      </c>
      <c r="AT174" s="233" t="s">
        <v>269</v>
      </c>
      <c r="AU174" s="233" t="s">
        <v>81</v>
      </c>
      <c r="AY174" s="14" t="s">
        <v>266</v>
      </c>
      <c r="BE174" s="234">
        <f>IF(N174="základní",J174,0)</f>
        <v>0</v>
      </c>
      <c r="BF174" s="234">
        <f>IF(N174="snížená",J174,0)</f>
        <v>0</v>
      </c>
      <c r="BG174" s="234">
        <f>IF(N174="zákl. přenesená",J174,0)</f>
        <v>0</v>
      </c>
      <c r="BH174" s="234">
        <f>IF(N174="sníž. přenesená",J174,0)</f>
        <v>0</v>
      </c>
      <c r="BI174" s="234">
        <f>IF(N174="nulová",J174,0)</f>
        <v>0</v>
      </c>
      <c r="BJ174" s="14" t="s">
        <v>81</v>
      </c>
      <c r="BK174" s="234">
        <f>ROUND(I174*H174,2)</f>
        <v>0</v>
      </c>
      <c r="BL174" s="14" t="s">
        <v>274</v>
      </c>
      <c r="BM174" s="233" t="s">
        <v>363</v>
      </c>
    </row>
    <row r="175" s="2" customFormat="1">
      <c r="A175" s="35"/>
      <c r="B175" s="36"/>
      <c r="C175" s="37"/>
      <c r="D175" s="235" t="s">
        <v>275</v>
      </c>
      <c r="E175" s="37"/>
      <c r="F175" s="236" t="s">
        <v>1347</v>
      </c>
      <c r="G175" s="37"/>
      <c r="H175" s="37"/>
      <c r="I175" s="237"/>
      <c r="J175" s="37"/>
      <c r="K175" s="37"/>
      <c r="L175" s="41"/>
      <c r="M175" s="238"/>
      <c r="N175" s="239"/>
      <c r="O175" s="88"/>
      <c r="P175" s="88"/>
      <c r="Q175" s="88"/>
      <c r="R175" s="88"/>
      <c r="S175" s="88"/>
      <c r="T175" s="89"/>
      <c r="U175" s="35"/>
      <c r="V175" s="35"/>
      <c r="W175" s="35"/>
      <c r="X175" s="35"/>
      <c r="Y175" s="35"/>
      <c r="Z175" s="35"/>
      <c r="AA175" s="35"/>
      <c r="AB175" s="35"/>
      <c r="AC175" s="35"/>
      <c r="AD175" s="35"/>
      <c r="AE175" s="35"/>
      <c r="AT175" s="14" t="s">
        <v>275</v>
      </c>
      <c r="AU175" s="14" t="s">
        <v>81</v>
      </c>
    </row>
    <row r="176" s="2" customFormat="1" ht="90" customHeight="1">
      <c r="A176" s="35"/>
      <c r="B176" s="36"/>
      <c r="C176" s="222" t="s">
        <v>365</v>
      </c>
      <c r="D176" s="222" t="s">
        <v>269</v>
      </c>
      <c r="E176" s="223" t="s">
        <v>376</v>
      </c>
      <c r="F176" s="224" t="s">
        <v>377</v>
      </c>
      <c r="G176" s="225" t="s">
        <v>302</v>
      </c>
      <c r="H176" s="226">
        <v>14.563000000000001</v>
      </c>
      <c r="I176" s="227"/>
      <c r="J176" s="228">
        <f>ROUND(I176*H176,2)</f>
        <v>0</v>
      </c>
      <c r="K176" s="224" t="s">
        <v>273</v>
      </c>
      <c r="L176" s="41"/>
      <c r="M176" s="229" t="s">
        <v>1</v>
      </c>
      <c r="N176" s="230" t="s">
        <v>38</v>
      </c>
      <c r="O176" s="88"/>
      <c r="P176" s="231">
        <f>O176*H176</f>
        <v>0</v>
      </c>
      <c r="Q176" s="231">
        <v>0</v>
      </c>
      <c r="R176" s="231">
        <f>Q176*H176</f>
        <v>0</v>
      </c>
      <c r="S176" s="231">
        <v>0</v>
      </c>
      <c r="T176" s="232">
        <f>S176*H176</f>
        <v>0</v>
      </c>
      <c r="U176" s="35"/>
      <c r="V176" s="35"/>
      <c r="W176" s="35"/>
      <c r="X176" s="35"/>
      <c r="Y176" s="35"/>
      <c r="Z176" s="35"/>
      <c r="AA176" s="35"/>
      <c r="AB176" s="35"/>
      <c r="AC176" s="35"/>
      <c r="AD176" s="35"/>
      <c r="AE176" s="35"/>
      <c r="AR176" s="233" t="s">
        <v>274</v>
      </c>
      <c r="AT176" s="233" t="s">
        <v>269</v>
      </c>
      <c r="AU176" s="233" t="s">
        <v>81</v>
      </c>
      <c r="AY176" s="14" t="s">
        <v>266</v>
      </c>
      <c r="BE176" s="234">
        <f>IF(N176="základní",J176,0)</f>
        <v>0</v>
      </c>
      <c r="BF176" s="234">
        <f>IF(N176="snížená",J176,0)</f>
        <v>0</v>
      </c>
      <c r="BG176" s="234">
        <f>IF(N176="zákl. přenesená",J176,0)</f>
        <v>0</v>
      </c>
      <c r="BH176" s="234">
        <f>IF(N176="sníž. přenesená",J176,0)</f>
        <v>0</v>
      </c>
      <c r="BI176" s="234">
        <f>IF(N176="nulová",J176,0)</f>
        <v>0</v>
      </c>
      <c r="BJ176" s="14" t="s">
        <v>81</v>
      </c>
      <c r="BK176" s="234">
        <f>ROUND(I176*H176,2)</f>
        <v>0</v>
      </c>
      <c r="BL176" s="14" t="s">
        <v>274</v>
      </c>
      <c r="BM176" s="233" t="s">
        <v>368</v>
      </c>
    </row>
    <row r="177" s="2" customFormat="1">
      <c r="A177" s="35"/>
      <c r="B177" s="36"/>
      <c r="C177" s="37"/>
      <c r="D177" s="235" t="s">
        <v>275</v>
      </c>
      <c r="E177" s="37"/>
      <c r="F177" s="236" t="s">
        <v>1348</v>
      </c>
      <c r="G177" s="37"/>
      <c r="H177" s="37"/>
      <c r="I177" s="237"/>
      <c r="J177" s="37"/>
      <c r="K177" s="37"/>
      <c r="L177" s="41"/>
      <c r="M177" s="238"/>
      <c r="N177" s="239"/>
      <c r="O177" s="88"/>
      <c r="P177" s="88"/>
      <c r="Q177" s="88"/>
      <c r="R177" s="88"/>
      <c r="S177" s="88"/>
      <c r="T177" s="89"/>
      <c r="U177" s="35"/>
      <c r="V177" s="35"/>
      <c r="W177" s="35"/>
      <c r="X177" s="35"/>
      <c r="Y177" s="35"/>
      <c r="Z177" s="35"/>
      <c r="AA177" s="35"/>
      <c r="AB177" s="35"/>
      <c r="AC177" s="35"/>
      <c r="AD177" s="35"/>
      <c r="AE177" s="35"/>
      <c r="AT177" s="14" t="s">
        <v>275</v>
      </c>
      <c r="AU177" s="14" t="s">
        <v>81</v>
      </c>
    </row>
    <row r="178" s="2" customFormat="1" ht="114.9" customHeight="1">
      <c r="A178" s="35"/>
      <c r="B178" s="36"/>
      <c r="C178" s="222" t="s">
        <v>370</v>
      </c>
      <c r="D178" s="222" t="s">
        <v>269</v>
      </c>
      <c r="E178" s="223" t="s">
        <v>380</v>
      </c>
      <c r="F178" s="224" t="s">
        <v>381</v>
      </c>
      <c r="G178" s="225" t="s">
        <v>302</v>
      </c>
      <c r="H178" s="226">
        <v>14.563000000000001</v>
      </c>
      <c r="I178" s="227"/>
      <c r="J178" s="228">
        <f>ROUND(I178*H178,2)</f>
        <v>0</v>
      </c>
      <c r="K178" s="224" t="s">
        <v>273</v>
      </c>
      <c r="L178" s="41"/>
      <c r="M178" s="229" t="s">
        <v>1</v>
      </c>
      <c r="N178" s="230" t="s">
        <v>38</v>
      </c>
      <c r="O178" s="88"/>
      <c r="P178" s="231">
        <f>O178*H178</f>
        <v>0</v>
      </c>
      <c r="Q178" s="231">
        <v>0</v>
      </c>
      <c r="R178" s="231">
        <f>Q178*H178</f>
        <v>0</v>
      </c>
      <c r="S178" s="231">
        <v>0</v>
      </c>
      <c r="T178" s="232">
        <f>S178*H178</f>
        <v>0</v>
      </c>
      <c r="U178" s="35"/>
      <c r="V178" s="35"/>
      <c r="W178" s="35"/>
      <c r="X178" s="35"/>
      <c r="Y178" s="35"/>
      <c r="Z178" s="35"/>
      <c r="AA178" s="35"/>
      <c r="AB178" s="35"/>
      <c r="AC178" s="35"/>
      <c r="AD178" s="35"/>
      <c r="AE178" s="35"/>
      <c r="AR178" s="233" t="s">
        <v>274</v>
      </c>
      <c r="AT178" s="233" t="s">
        <v>269</v>
      </c>
      <c r="AU178" s="233" t="s">
        <v>81</v>
      </c>
      <c r="AY178" s="14" t="s">
        <v>266</v>
      </c>
      <c r="BE178" s="234">
        <f>IF(N178="základní",J178,0)</f>
        <v>0</v>
      </c>
      <c r="BF178" s="234">
        <f>IF(N178="snížená",J178,0)</f>
        <v>0</v>
      </c>
      <c r="BG178" s="234">
        <f>IF(N178="zákl. přenesená",J178,0)</f>
        <v>0</v>
      </c>
      <c r="BH178" s="234">
        <f>IF(N178="sníž. přenesená",J178,0)</f>
        <v>0</v>
      </c>
      <c r="BI178" s="234">
        <f>IF(N178="nulová",J178,0)</f>
        <v>0</v>
      </c>
      <c r="BJ178" s="14" t="s">
        <v>81</v>
      </c>
      <c r="BK178" s="234">
        <f>ROUND(I178*H178,2)</f>
        <v>0</v>
      </c>
      <c r="BL178" s="14" t="s">
        <v>274</v>
      </c>
      <c r="BM178" s="233" t="s">
        <v>373</v>
      </c>
    </row>
    <row r="179" s="2" customFormat="1">
      <c r="A179" s="35"/>
      <c r="B179" s="36"/>
      <c r="C179" s="37"/>
      <c r="D179" s="235" t="s">
        <v>275</v>
      </c>
      <c r="E179" s="37"/>
      <c r="F179" s="236" t="s">
        <v>1349</v>
      </c>
      <c r="G179" s="37"/>
      <c r="H179" s="37"/>
      <c r="I179" s="237"/>
      <c r="J179" s="37"/>
      <c r="K179" s="37"/>
      <c r="L179" s="41"/>
      <c r="M179" s="238"/>
      <c r="N179" s="239"/>
      <c r="O179" s="88"/>
      <c r="P179" s="88"/>
      <c r="Q179" s="88"/>
      <c r="R179" s="88"/>
      <c r="S179" s="88"/>
      <c r="T179" s="89"/>
      <c r="U179" s="35"/>
      <c r="V179" s="35"/>
      <c r="W179" s="35"/>
      <c r="X179" s="35"/>
      <c r="Y179" s="35"/>
      <c r="Z179" s="35"/>
      <c r="AA179" s="35"/>
      <c r="AB179" s="35"/>
      <c r="AC179" s="35"/>
      <c r="AD179" s="35"/>
      <c r="AE179" s="35"/>
      <c r="AT179" s="14" t="s">
        <v>275</v>
      </c>
      <c r="AU179" s="14" t="s">
        <v>81</v>
      </c>
    </row>
    <row r="180" s="2" customFormat="1" ht="114.9" customHeight="1">
      <c r="A180" s="35"/>
      <c r="B180" s="36"/>
      <c r="C180" s="222" t="s">
        <v>375</v>
      </c>
      <c r="D180" s="222" t="s">
        <v>269</v>
      </c>
      <c r="E180" s="223" t="s">
        <v>472</v>
      </c>
      <c r="F180" s="224" t="s">
        <v>473</v>
      </c>
      <c r="G180" s="225" t="s">
        <v>474</v>
      </c>
      <c r="H180" s="226">
        <v>42</v>
      </c>
      <c r="I180" s="227"/>
      <c r="J180" s="228">
        <f>ROUND(I180*H180,2)</f>
        <v>0</v>
      </c>
      <c r="K180" s="224" t="s">
        <v>273</v>
      </c>
      <c r="L180" s="41"/>
      <c r="M180" s="229" t="s">
        <v>1</v>
      </c>
      <c r="N180" s="230" t="s">
        <v>38</v>
      </c>
      <c r="O180" s="88"/>
      <c r="P180" s="231">
        <f>O180*H180</f>
        <v>0</v>
      </c>
      <c r="Q180" s="231">
        <v>0</v>
      </c>
      <c r="R180" s="231">
        <f>Q180*H180</f>
        <v>0</v>
      </c>
      <c r="S180" s="231">
        <v>0</v>
      </c>
      <c r="T180" s="232">
        <f>S180*H180</f>
        <v>0</v>
      </c>
      <c r="U180" s="35"/>
      <c r="V180" s="35"/>
      <c r="W180" s="35"/>
      <c r="X180" s="35"/>
      <c r="Y180" s="35"/>
      <c r="Z180" s="35"/>
      <c r="AA180" s="35"/>
      <c r="AB180" s="35"/>
      <c r="AC180" s="35"/>
      <c r="AD180" s="35"/>
      <c r="AE180" s="35"/>
      <c r="AR180" s="233" t="s">
        <v>274</v>
      </c>
      <c r="AT180" s="233" t="s">
        <v>269</v>
      </c>
      <c r="AU180" s="233" t="s">
        <v>81</v>
      </c>
      <c r="AY180" s="14" t="s">
        <v>266</v>
      </c>
      <c r="BE180" s="234">
        <f>IF(N180="základní",J180,0)</f>
        <v>0</v>
      </c>
      <c r="BF180" s="234">
        <f>IF(N180="snížená",J180,0)</f>
        <v>0</v>
      </c>
      <c r="BG180" s="234">
        <f>IF(N180="zákl. přenesená",J180,0)</f>
        <v>0</v>
      </c>
      <c r="BH180" s="234">
        <f>IF(N180="sníž. přenesená",J180,0)</f>
        <v>0</v>
      </c>
      <c r="BI180" s="234">
        <f>IF(N180="nulová",J180,0)</f>
        <v>0</v>
      </c>
      <c r="BJ180" s="14" t="s">
        <v>81</v>
      </c>
      <c r="BK180" s="234">
        <f>ROUND(I180*H180,2)</f>
        <v>0</v>
      </c>
      <c r="BL180" s="14" t="s">
        <v>274</v>
      </c>
      <c r="BM180" s="233" t="s">
        <v>378</v>
      </c>
    </row>
    <row r="181" s="2" customFormat="1">
      <c r="A181" s="35"/>
      <c r="B181" s="36"/>
      <c r="C181" s="37"/>
      <c r="D181" s="235" t="s">
        <v>275</v>
      </c>
      <c r="E181" s="37"/>
      <c r="F181" s="236" t="s">
        <v>1350</v>
      </c>
      <c r="G181" s="37"/>
      <c r="H181" s="37"/>
      <c r="I181" s="237"/>
      <c r="J181" s="37"/>
      <c r="K181" s="37"/>
      <c r="L181" s="41"/>
      <c r="M181" s="238"/>
      <c r="N181" s="239"/>
      <c r="O181" s="88"/>
      <c r="P181" s="88"/>
      <c r="Q181" s="88"/>
      <c r="R181" s="88"/>
      <c r="S181" s="88"/>
      <c r="T181" s="89"/>
      <c r="U181" s="35"/>
      <c r="V181" s="35"/>
      <c r="W181" s="35"/>
      <c r="X181" s="35"/>
      <c r="Y181" s="35"/>
      <c r="Z181" s="35"/>
      <c r="AA181" s="35"/>
      <c r="AB181" s="35"/>
      <c r="AC181" s="35"/>
      <c r="AD181" s="35"/>
      <c r="AE181" s="35"/>
      <c r="AT181" s="14" t="s">
        <v>275</v>
      </c>
      <c r="AU181" s="14" t="s">
        <v>81</v>
      </c>
    </row>
    <row r="182" s="2" customFormat="1" ht="90" customHeight="1">
      <c r="A182" s="35"/>
      <c r="B182" s="36"/>
      <c r="C182" s="222" t="s">
        <v>324</v>
      </c>
      <c r="D182" s="222" t="s">
        <v>269</v>
      </c>
      <c r="E182" s="223" t="s">
        <v>478</v>
      </c>
      <c r="F182" s="224" t="s">
        <v>479</v>
      </c>
      <c r="G182" s="225" t="s">
        <v>474</v>
      </c>
      <c r="H182" s="226">
        <v>10</v>
      </c>
      <c r="I182" s="227"/>
      <c r="J182" s="228">
        <f>ROUND(I182*H182,2)</f>
        <v>0</v>
      </c>
      <c r="K182" s="224" t="s">
        <v>273</v>
      </c>
      <c r="L182" s="41"/>
      <c r="M182" s="229" t="s">
        <v>1</v>
      </c>
      <c r="N182" s="230" t="s">
        <v>38</v>
      </c>
      <c r="O182" s="88"/>
      <c r="P182" s="231">
        <f>O182*H182</f>
        <v>0</v>
      </c>
      <c r="Q182" s="231">
        <v>0</v>
      </c>
      <c r="R182" s="231">
        <f>Q182*H182</f>
        <v>0</v>
      </c>
      <c r="S182" s="231">
        <v>0</v>
      </c>
      <c r="T182" s="232">
        <f>S182*H182</f>
        <v>0</v>
      </c>
      <c r="U182" s="35"/>
      <c r="V182" s="35"/>
      <c r="W182" s="35"/>
      <c r="X182" s="35"/>
      <c r="Y182" s="35"/>
      <c r="Z182" s="35"/>
      <c r="AA182" s="35"/>
      <c r="AB182" s="35"/>
      <c r="AC182" s="35"/>
      <c r="AD182" s="35"/>
      <c r="AE182" s="35"/>
      <c r="AR182" s="233" t="s">
        <v>274</v>
      </c>
      <c r="AT182" s="233" t="s">
        <v>269</v>
      </c>
      <c r="AU182" s="233" t="s">
        <v>81</v>
      </c>
      <c r="AY182" s="14" t="s">
        <v>266</v>
      </c>
      <c r="BE182" s="234">
        <f>IF(N182="základní",J182,0)</f>
        <v>0</v>
      </c>
      <c r="BF182" s="234">
        <f>IF(N182="snížená",J182,0)</f>
        <v>0</v>
      </c>
      <c r="BG182" s="234">
        <f>IF(N182="zákl. přenesená",J182,0)</f>
        <v>0</v>
      </c>
      <c r="BH182" s="234">
        <f>IF(N182="sníž. přenesená",J182,0)</f>
        <v>0</v>
      </c>
      <c r="BI182" s="234">
        <f>IF(N182="nulová",J182,0)</f>
        <v>0</v>
      </c>
      <c r="BJ182" s="14" t="s">
        <v>81</v>
      </c>
      <c r="BK182" s="234">
        <f>ROUND(I182*H182,2)</f>
        <v>0</v>
      </c>
      <c r="BL182" s="14" t="s">
        <v>274</v>
      </c>
      <c r="BM182" s="233" t="s">
        <v>382</v>
      </c>
    </row>
    <row r="183" s="2" customFormat="1">
      <c r="A183" s="35"/>
      <c r="B183" s="36"/>
      <c r="C183" s="37"/>
      <c r="D183" s="235" t="s">
        <v>275</v>
      </c>
      <c r="E183" s="37"/>
      <c r="F183" s="236" t="s">
        <v>1351</v>
      </c>
      <c r="G183" s="37"/>
      <c r="H183" s="37"/>
      <c r="I183" s="237"/>
      <c r="J183" s="37"/>
      <c r="K183" s="37"/>
      <c r="L183" s="41"/>
      <c r="M183" s="238"/>
      <c r="N183" s="239"/>
      <c r="O183" s="88"/>
      <c r="P183" s="88"/>
      <c r="Q183" s="88"/>
      <c r="R183" s="88"/>
      <c r="S183" s="88"/>
      <c r="T183" s="89"/>
      <c r="U183" s="35"/>
      <c r="V183" s="35"/>
      <c r="W183" s="35"/>
      <c r="X183" s="35"/>
      <c r="Y183" s="35"/>
      <c r="Z183" s="35"/>
      <c r="AA183" s="35"/>
      <c r="AB183" s="35"/>
      <c r="AC183" s="35"/>
      <c r="AD183" s="35"/>
      <c r="AE183" s="35"/>
      <c r="AT183" s="14" t="s">
        <v>275</v>
      </c>
      <c r="AU183" s="14" t="s">
        <v>81</v>
      </c>
    </row>
    <row r="184" s="2" customFormat="1" ht="90" customHeight="1">
      <c r="A184" s="35"/>
      <c r="B184" s="36"/>
      <c r="C184" s="222" t="s">
        <v>384</v>
      </c>
      <c r="D184" s="222" t="s">
        <v>269</v>
      </c>
      <c r="E184" s="223" t="s">
        <v>482</v>
      </c>
      <c r="F184" s="224" t="s">
        <v>483</v>
      </c>
      <c r="G184" s="225" t="s">
        <v>279</v>
      </c>
      <c r="H184" s="226">
        <v>4800</v>
      </c>
      <c r="I184" s="227"/>
      <c r="J184" s="228">
        <f>ROUND(I184*H184,2)</f>
        <v>0</v>
      </c>
      <c r="K184" s="224" t="s">
        <v>273</v>
      </c>
      <c r="L184" s="41"/>
      <c r="M184" s="229" t="s">
        <v>1</v>
      </c>
      <c r="N184" s="230" t="s">
        <v>38</v>
      </c>
      <c r="O184" s="88"/>
      <c r="P184" s="231">
        <f>O184*H184</f>
        <v>0</v>
      </c>
      <c r="Q184" s="231">
        <v>0</v>
      </c>
      <c r="R184" s="231">
        <f>Q184*H184</f>
        <v>0</v>
      </c>
      <c r="S184" s="231">
        <v>0</v>
      </c>
      <c r="T184" s="232">
        <f>S184*H184</f>
        <v>0</v>
      </c>
      <c r="U184" s="35"/>
      <c r="V184" s="35"/>
      <c r="W184" s="35"/>
      <c r="X184" s="35"/>
      <c r="Y184" s="35"/>
      <c r="Z184" s="35"/>
      <c r="AA184" s="35"/>
      <c r="AB184" s="35"/>
      <c r="AC184" s="35"/>
      <c r="AD184" s="35"/>
      <c r="AE184" s="35"/>
      <c r="AR184" s="233" t="s">
        <v>274</v>
      </c>
      <c r="AT184" s="233" t="s">
        <v>269</v>
      </c>
      <c r="AU184" s="233" t="s">
        <v>81</v>
      </c>
      <c r="AY184" s="14" t="s">
        <v>266</v>
      </c>
      <c r="BE184" s="234">
        <f>IF(N184="základní",J184,0)</f>
        <v>0</v>
      </c>
      <c r="BF184" s="234">
        <f>IF(N184="snížená",J184,0)</f>
        <v>0</v>
      </c>
      <c r="BG184" s="234">
        <f>IF(N184="zákl. přenesená",J184,0)</f>
        <v>0</v>
      </c>
      <c r="BH184" s="234">
        <f>IF(N184="sníž. přenesená",J184,0)</f>
        <v>0</v>
      </c>
      <c r="BI184" s="234">
        <f>IF(N184="nulová",J184,0)</f>
        <v>0</v>
      </c>
      <c r="BJ184" s="14" t="s">
        <v>81</v>
      </c>
      <c r="BK184" s="234">
        <f>ROUND(I184*H184,2)</f>
        <v>0</v>
      </c>
      <c r="BL184" s="14" t="s">
        <v>274</v>
      </c>
      <c r="BM184" s="233" t="s">
        <v>385</v>
      </c>
    </row>
    <row r="185" s="2" customFormat="1">
      <c r="A185" s="35"/>
      <c r="B185" s="36"/>
      <c r="C185" s="37"/>
      <c r="D185" s="235" t="s">
        <v>275</v>
      </c>
      <c r="E185" s="37"/>
      <c r="F185" s="236" t="s">
        <v>1352</v>
      </c>
      <c r="G185" s="37"/>
      <c r="H185" s="37"/>
      <c r="I185" s="237"/>
      <c r="J185" s="37"/>
      <c r="K185" s="37"/>
      <c r="L185" s="41"/>
      <c r="M185" s="238"/>
      <c r="N185" s="239"/>
      <c r="O185" s="88"/>
      <c r="P185" s="88"/>
      <c r="Q185" s="88"/>
      <c r="R185" s="88"/>
      <c r="S185" s="88"/>
      <c r="T185" s="89"/>
      <c r="U185" s="35"/>
      <c r="V185" s="35"/>
      <c r="W185" s="35"/>
      <c r="X185" s="35"/>
      <c r="Y185" s="35"/>
      <c r="Z185" s="35"/>
      <c r="AA185" s="35"/>
      <c r="AB185" s="35"/>
      <c r="AC185" s="35"/>
      <c r="AD185" s="35"/>
      <c r="AE185" s="35"/>
      <c r="AT185" s="14" t="s">
        <v>275</v>
      </c>
      <c r="AU185" s="14" t="s">
        <v>81</v>
      </c>
    </row>
    <row r="186" s="2" customFormat="1" ht="90" customHeight="1">
      <c r="A186" s="35"/>
      <c r="B186" s="36"/>
      <c r="C186" s="222" t="s">
        <v>327</v>
      </c>
      <c r="D186" s="222" t="s">
        <v>269</v>
      </c>
      <c r="E186" s="223" t="s">
        <v>487</v>
      </c>
      <c r="F186" s="224" t="s">
        <v>488</v>
      </c>
      <c r="G186" s="225" t="s">
        <v>279</v>
      </c>
      <c r="H186" s="226">
        <v>4800</v>
      </c>
      <c r="I186" s="227"/>
      <c r="J186" s="228">
        <f>ROUND(I186*H186,2)</f>
        <v>0</v>
      </c>
      <c r="K186" s="224" t="s">
        <v>273</v>
      </c>
      <c r="L186" s="41"/>
      <c r="M186" s="229" t="s">
        <v>1</v>
      </c>
      <c r="N186" s="230" t="s">
        <v>38</v>
      </c>
      <c r="O186" s="88"/>
      <c r="P186" s="231">
        <f>O186*H186</f>
        <v>0</v>
      </c>
      <c r="Q186" s="231">
        <v>0</v>
      </c>
      <c r="R186" s="231">
        <f>Q186*H186</f>
        <v>0</v>
      </c>
      <c r="S186" s="231">
        <v>0</v>
      </c>
      <c r="T186" s="232">
        <f>S186*H186</f>
        <v>0</v>
      </c>
      <c r="U186" s="35"/>
      <c r="V186" s="35"/>
      <c r="W186" s="35"/>
      <c r="X186" s="35"/>
      <c r="Y186" s="35"/>
      <c r="Z186" s="35"/>
      <c r="AA186" s="35"/>
      <c r="AB186" s="35"/>
      <c r="AC186" s="35"/>
      <c r="AD186" s="35"/>
      <c r="AE186" s="35"/>
      <c r="AR186" s="233" t="s">
        <v>274</v>
      </c>
      <c r="AT186" s="233" t="s">
        <v>269</v>
      </c>
      <c r="AU186" s="233" t="s">
        <v>81</v>
      </c>
      <c r="AY186" s="14" t="s">
        <v>266</v>
      </c>
      <c r="BE186" s="234">
        <f>IF(N186="základní",J186,0)</f>
        <v>0</v>
      </c>
      <c r="BF186" s="234">
        <f>IF(N186="snížená",J186,0)</f>
        <v>0</v>
      </c>
      <c r="BG186" s="234">
        <f>IF(N186="zákl. přenesená",J186,0)</f>
        <v>0</v>
      </c>
      <c r="BH186" s="234">
        <f>IF(N186="sníž. přenesená",J186,0)</f>
        <v>0</v>
      </c>
      <c r="BI186" s="234">
        <f>IF(N186="nulová",J186,0)</f>
        <v>0</v>
      </c>
      <c r="BJ186" s="14" t="s">
        <v>81</v>
      </c>
      <c r="BK186" s="234">
        <f>ROUND(I186*H186,2)</f>
        <v>0</v>
      </c>
      <c r="BL186" s="14" t="s">
        <v>274</v>
      </c>
      <c r="BM186" s="233" t="s">
        <v>387</v>
      </c>
    </row>
    <row r="187" s="2" customFormat="1">
      <c r="A187" s="35"/>
      <c r="B187" s="36"/>
      <c r="C187" s="37"/>
      <c r="D187" s="235" t="s">
        <v>275</v>
      </c>
      <c r="E187" s="37"/>
      <c r="F187" s="236" t="s">
        <v>1352</v>
      </c>
      <c r="G187" s="37"/>
      <c r="H187" s="37"/>
      <c r="I187" s="237"/>
      <c r="J187" s="37"/>
      <c r="K187" s="37"/>
      <c r="L187" s="41"/>
      <c r="M187" s="238"/>
      <c r="N187" s="239"/>
      <c r="O187" s="88"/>
      <c r="P187" s="88"/>
      <c r="Q187" s="88"/>
      <c r="R187" s="88"/>
      <c r="S187" s="88"/>
      <c r="T187" s="89"/>
      <c r="U187" s="35"/>
      <c r="V187" s="35"/>
      <c r="W187" s="35"/>
      <c r="X187" s="35"/>
      <c r="Y187" s="35"/>
      <c r="Z187" s="35"/>
      <c r="AA187" s="35"/>
      <c r="AB187" s="35"/>
      <c r="AC187" s="35"/>
      <c r="AD187" s="35"/>
      <c r="AE187" s="35"/>
      <c r="AT187" s="14" t="s">
        <v>275</v>
      </c>
      <c r="AU187" s="14" t="s">
        <v>81</v>
      </c>
    </row>
    <row r="188" s="2" customFormat="1" ht="55.5" customHeight="1">
      <c r="A188" s="35"/>
      <c r="B188" s="36"/>
      <c r="C188" s="222" t="s">
        <v>393</v>
      </c>
      <c r="D188" s="222" t="s">
        <v>269</v>
      </c>
      <c r="E188" s="223" t="s">
        <v>539</v>
      </c>
      <c r="F188" s="224" t="s">
        <v>540</v>
      </c>
      <c r="G188" s="225" t="s">
        <v>272</v>
      </c>
      <c r="H188" s="226">
        <v>96</v>
      </c>
      <c r="I188" s="227"/>
      <c r="J188" s="228">
        <f>ROUND(I188*H188,2)</f>
        <v>0</v>
      </c>
      <c r="K188" s="224" t="s">
        <v>273</v>
      </c>
      <c r="L188" s="41"/>
      <c r="M188" s="229" t="s">
        <v>1</v>
      </c>
      <c r="N188" s="230" t="s">
        <v>38</v>
      </c>
      <c r="O188" s="88"/>
      <c r="P188" s="231">
        <f>O188*H188</f>
        <v>0</v>
      </c>
      <c r="Q188" s="231">
        <v>0</v>
      </c>
      <c r="R188" s="231">
        <f>Q188*H188</f>
        <v>0</v>
      </c>
      <c r="S188" s="231">
        <v>0</v>
      </c>
      <c r="T188" s="232">
        <f>S188*H188</f>
        <v>0</v>
      </c>
      <c r="U188" s="35"/>
      <c r="V188" s="35"/>
      <c r="W188" s="35"/>
      <c r="X188" s="35"/>
      <c r="Y188" s="35"/>
      <c r="Z188" s="35"/>
      <c r="AA188" s="35"/>
      <c r="AB188" s="35"/>
      <c r="AC188" s="35"/>
      <c r="AD188" s="35"/>
      <c r="AE188" s="35"/>
      <c r="AR188" s="233" t="s">
        <v>274</v>
      </c>
      <c r="AT188" s="233" t="s">
        <v>269</v>
      </c>
      <c r="AU188" s="233" t="s">
        <v>81</v>
      </c>
      <c r="AY188" s="14" t="s">
        <v>266</v>
      </c>
      <c r="BE188" s="234">
        <f>IF(N188="základní",J188,0)</f>
        <v>0</v>
      </c>
      <c r="BF188" s="234">
        <f>IF(N188="snížená",J188,0)</f>
        <v>0</v>
      </c>
      <c r="BG188" s="234">
        <f>IF(N188="zákl. přenesená",J188,0)</f>
        <v>0</v>
      </c>
      <c r="BH188" s="234">
        <f>IF(N188="sníž. přenesená",J188,0)</f>
        <v>0</v>
      </c>
      <c r="BI188" s="234">
        <f>IF(N188="nulová",J188,0)</f>
        <v>0</v>
      </c>
      <c r="BJ188" s="14" t="s">
        <v>81</v>
      </c>
      <c r="BK188" s="234">
        <f>ROUND(I188*H188,2)</f>
        <v>0</v>
      </c>
      <c r="BL188" s="14" t="s">
        <v>274</v>
      </c>
      <c r="BM188" s="233" t="s">
        <v>391</v>
      </c>
    </row>
    <row r="189" s="2" customFormat="1">
      <c r="A189" s="35"/>
      <c r="B189" s="36"/>
      <c r="C189" s="37"/>
      <c r="D189" s="235" t="s">
        <v>275</v>
      </c>
      <c r="E189" s="37"/>
      <c r="F189" s="236" t="s">
        <v>1353</v>
      </c>
      <c r="G189" s="37"/>
      <c r="H189" s="37"/>
      <c r="I189" s="237"/>
      <c r="J189" s="37"/>
      <c r="K189" s="37"/>
      <c r="L189" s="41"/>
      <c r="M189" s="238"/>
      <c r="N189" s="239"/>
      <c r="O189" s="88"/>
      <c r="P189" s="88"/>
      <c r="Q189" s="88"/>
      <c r="R189" s="88"/>
      <c r="S189" s="88"/>
      <c r="T189" s="89"/>
      <c r="U189" s="35"/>
      <c r="V189" s="35"/>
      <c r="W189" s="35"/>
      <c r="X189" s="35"/>
      <c r="Y189" s="35"/>
      <c r="Z189" s="35"/>
      <c r="AA189" s="35"/>
      <c r="AB189" s="35"/>
      <c r="AC189" s="35"/>
      <c r="AD189" s="35"/>
      <c r="AE189" s="35"/>
      <c r="AT189" s="14" t="s">
        <v>275</v>
      </c>
      <c r="AU189" s="14" t="s">
        <v>81</v>
      </c>
    </row>
    <row r="190" s="2" customFormat="1" ht="24.15" customHeight="1">
      <c r="A190" s="35"/>
      <c r="B190" s="36"/>
      <c r="C190" s="222" t="s">
        <v>332</v>
      </c>
      <c r="D190" s="222" t="s">
        <v>269</v>
      </c>
      <c r="E190" s="223" t="s">
        <v>544</v>
      </c>
      <c r="F190" s="224" t="s">
        <v>545</v>
      </c>
      <c r="G190" s="225" t="s">
        <v>272</v>
      </c>
      <c r="H190" s="226">
        <v>96</v>
      </c>
      <c r="I190" s="227"/>
      <c r="J190" s="228">
        <f>ROUND(I190*H190,2)</f>
        <v>0</v>
      </c>
      <c r="K190" s="224" t="s">
        <v>273</v>
      </c>
      <c r="L190" s="41"/>
      <c r="M190" s="229" t="s">
        <v>1</v>
      </c>
      <c r="N190" s="230" t="s">
        <v>38</v>
      </c>
      <c r="O190" s="88"/>
      <c r="P190" s="231">
        <f>O190*H190</f>
        <v>0</v>
      </c>
      <c r="Q190" s="231">
        <v>0</v>
      </c>
      <c r="R190" s="231">
        <f>Q190*H190</f>
        <v>0</v>
      </c>
      <c r="S190" s="231">
        <v>0</v>
      </c>
      <c r="T190" s="232">
        <f>S190*H190</f>
        <v>0</v>
      </c>
      <c r="U190" s="35"/>
      <c r="V190" s="35"/>
      <c r="W190" s="35"/>
      <c r="X190" s="35"/>
      <c r="Y190" s="35"/>
      <c r="Z190" s="35"/>
      <c r="AA190" s="35"/>
      <c r="AB190" s="35"/>
      <c r="AC190" s="35"/>
      <c r="AD190" s="35"/>
      <c r="AE190" s="35"/>
      <c r="AR190" s="233" t="s">
        <v>274</v>
      </c>
      <c r="AT190" s="233" t="s">
        <v>269</v>
      </c>
      <c r="AU190" s="233" t="s">
        <v>81</v>
      </c>
      <c r="AY190" s="14" t="s">
        <v>266</v>
      </c>
      <c r="BE190" s="234">
        <f>IF(N190="základní",J190,0)</f>
        <v>0</v>
      </c>
      <c r="BF190" s="234">
        <f>IF(N190="snížená",J190,0)</f>
        <v>0</v>
      </c>
      <c r="BG190" s="234">
        <f>IF(N190="zákl. přenesená",J190,0)</f>
        <v>0</v>
      </c>
      <c r="BH190" s="234">
        <f>IF(N190="sníž. přenesená",J190,0)</f>
        <v>0</v>
      </c>
      <c r="BI190" s="234">
        <f>IF(N190="nulová",J190,0)</f>
        <v>0</v>
      </c>
      <c r="BJ190" s="14" t="s">
        <v>81</v>
      </c>
      <c r="BK190" s="234">
        <f>ROUND(I190*H190,2)</f>
        <v>0</v>
      </c>
      <c r="BL190" s="14" t="s">
        <v>274</v>
      </c>
      <c r="BM190" s="233" t="s">
        <v>396</v>
      </c>
    </row>
    <row r="191" s="2" customFormat="1">
      <c r="A191" s="35"/>
      <c r="B191" s="36"/>
      <c r="C191" s="37"/>
      <c r="D191" s="235" t="s">
        <v>275</v>
      </c>
      <c r="E191" s="37"/>
      <c r="F191" s="236" t="s">
        <v>1353</v>
      </c>
      <c r="G191" s="37"/>
      <c r="H191" s="37"/>
      <c r="I191" s="237"/>
      <c r="J191" s="37"/>
      <c r="K191" s="37"/>
      <c r="L191" s="41"/>
      <c r="M191" s="238"/>
      <c r="N191" s="239"/>
      <c r="O191" s="88"/>
      <c r="P191" s="88"/>
      <c r="Q191" s="88"/>
      <c r="R191" s="88"/>
      <c r="S191" s="88"/>
      <c r="T191" s="89"/>
      <c r="U191" s="35"/>
      <c r="V191" s="35"/>
      <c r="W191" s="35"/>
      <c r="X191" s="35"/>
      <c r="Y191" s="35"/>
      <c r="Z191" s="35"/>
      <c r="AA191" s="35"/>
      <c r="AB191" s="35"/>
      <c r="AC191" s="35"/>
      <c r="AD191" s="35"/>
      <c r="AE191" s="35"/>
      <c r="AT191" s="14" t="s">
        <v>275</v>
      </c>
      <c r="AU191" s="14" t="s">
        <v>81</v>
      </c>
    </row>
    <row r="192" s="2" customFormat="1" ht="16.5" customHeight="1">
      <c r="A192" s="35"/>
      <c r="B192" s="36"/>
      <c r="C192" s="222" t="s">
        <v>402</v>
      </c>
      <c r="D192" s="222" t="s">
        <v>269</v>
      </c>
      <c r="E192" s="223" t="s">
        <v>699</v>
      </c>
      <c r="F192" s="224" t="s">
        <v>700</v>
      </c>
      <c r="G192" s="225" t="s">
        <v>272</v>
      </c>
      <c r="H192" s="226">
        <v>6</v>
      </c>
      <c r="I192" s="227"/>
      <c r="J192" s="228">
        <f>ROUND(I192*H192,2)</f>
        <v>0</v>
      </c>
      <c r="K192" s="224" t="s">
        <v>273</v>
      </c>
      <c r="L192" s="41"/>
      <c r="M192" s="229" t="s">
        <v>1</v>
      </c>
      <c r="N192" s="230" t="s">
        <v>38</v>
      </c>
      <c r="O192" s="88"/>
      <c r="P192" s="231">
        <f>O192*H192</f>
        <v>0</v>
      </c>
      <c r="Q192" s="231">
        <v>0</v>
      </c>
      <c r="R192" s="231">
        <f>Q192*H192</f>
        <v>0</v>
      </c>
      <c r="S192" s="231">
        <v>0</v>
      </c>
      <c r="T192" s="232">
        <f>S192*H192</f>
        <v>0</v>
      </c>
      <c r="U192" s="35"/>
      <c r="V192" s="35"/>
      <c r="W192" s="35"/>
      <c r="X192" s="35"/>
      <c r="Y192" s="35"/>
      <c r="Z192" s="35"/>
      <c r="AA192" s="35"/>
      <c r="AB192" s="35"/>
      <c r="AC192" s="35"/>
      <c r="AD192" s="35"/>
      <c r="AE192" s="35"/>
      <c r="AR192" s="233" t="s">
        <v>274</v>
      </c>
      <c r="AT192" s="233" t="s">
        <v>269</v>
      </c>
      <c r="AU192" s="233" t="s">
        <v>81</v>
      </c>
      <c r="AY192" s="14" t="s">
        <v>266</v>
      </c>
      <c r="BE192" s="234">
        <f>IF(N192="základní",J192,0)</f>
        <v>0</v>
      </c>
      <c r="BF192" s="234">
        <f>IF(N192="snížená",J192,0)</f>
        <v>0</v>
      </c>
      <c r="BG192" s="234">
        <f>IF(N192="zákl. přenesená",J192,0)</f>
        <v>0</v>
      </c>
      <c r="BH192" s="234">
        <f>IF(N192="sníž. přenesená",J192,0)</f>
        <v>0</v>
      </c>
      <c r="BI192" s="234">
        <f>IF(N192="nulová",J192,0)</f>
        <v>0</v>
      </c>
      <c r="BJ192" s="14" t="s">
        <v>81</v>
      </c>
      <c r="BK192" s="234">
        <f>ROUND(I192*H192,2)</f>
        <v>0</v>
      </c>
      <c r="BL192" s="14" t="s">
        <v>274</v>
      </c>
      <c r="BM192" s="233" t="s">
        <v>400</v>
      </c>
    </row>
    <row r="193" s="2" customFormat="1">
      <c r="A193" s="35"/>
      <c r="B193" s="36"/>
      <c r="C193" s="37"/>
      <c r="D193" s="235" t="s">
        <v>275</v>
      </c>
      <c r="E193" s="37"/>
      <c r="F193" s="236" t="s">
        <v>886</v>
      </c>
      <c r="G193" s="37"/>
      <c r="H193" s="37"/>
      <c r="I193" s="237"/>
      <c r="J193" s="37"/>
      <c r="K193" s="37"/>
      <c r="L193" s="41"/>
      <c r="M193" s="238"/>
      <c r="N193" s="239"/>
      <c r="O193" s="88"/>
      <c r="P193" s="88"/>
      <c r="Q193" s="88"/>
      <c r="R193" s="88"/>
      <c r="S193" s="88"/>
      <c r="T193" s="89"/>
      <c r="U193" s="35"/>
      <c r="V193" s="35"/>
      <c r="W193" s="35"/>
      <c r="X193" s="35"/>
      <c r="Y193" s="35"/>
      <c r="Z193" s="35"/>
      <c r="AA193" s="35"/>
      <c r="AB193" s="35"/>
      <c r="AC193" s="35"/>
      <c r="AD193" s="35"/>
      <c r="AE193" s="35"/>
      <c r="AT193" s="14" t="s">
        <v>275</v>
      </c>
      <c r="AU193" s="14" t="s">
        <v>81</v>
      </c>
    </row>
    <row r="194" s="2" customFormat="1" ht="62.7" customHeight="1">
      <c r="A194" s="35"/>
      <c r="B194" s="36"/>
      <c r="C194" s="222" t="s">
        <v>407</v>
      </c>
      <c r="D194" s="222" t="s">
        <v>269</v>
      </c>
      <c r="E194" s="223" t="s">
        <v>704</v>
      </c>
      <c r="F194" s="224" t="s">
        <v>705</v>
      </c>
      <c r="G194" s="225" t="s">
        <v>272</v>
      </c>
      <c r="H194" s="226">
        <v>6</v>
      </c>
      <c r="I194" s="227"/>
      <c r="J194" s="228">
        <f>ROUND(I194*H194,2)</f>
        <v>0</v>
      </c>
      <c r="K194" s="224" t="s">
        <v>273</v>
      </c>
      <c r="L194" s="41"/>
      <c r="M194" s="229" t="s">
        <v>1</v>
      </c>
      <c r="N194" s="230" t="s">
        <v>38</v>
      </c>
      <c r="O194" s="88"/>
      <c r="P194" s="231">
        <f>O194*H194</f>
        <v>0</v>
      </c>
      <c r="Q194" s="231">
        <v>0</v>
      </c>
      <c r="R194" s="231">
        <f>Q194*H194</f>
        <v>0</v>
      </c>
      <c r="S194" s="231">
        <v>0</v>
      </c>
      <c r="T194" s="232">
        <f>S194*H194</f>
        <v>0</v>
      </c>
      <c r="U194" s="35"/>
      <c r="V194" s="35"/>
      <c r="W194" s="35"/>
      <c r="X194" s="35"/>
      <c r="Y194" s="35"/>
      <c r="Z194" s="35"/>
      <c r="AA194" s="35"/>
      <c r="AB194" s="35"/>
      <c r="AC194" s="35"/>
      <c r="AD194" s="35"/>
      <c r="AE194" s="35"/>
      <c r="AR194" s="233" t="s">
        <v>274</v>
      </c>
      <c r="AT194" s="233" t="s">
        <v>269</v>
      </c>
      <c r="AU194" s="233" t="s">
        <v>81</v>
      </c>
      <c r="AY194" s="14" t="s">
        <v>266</v>
      </c>
      <c r="BE194" s="234">
        <f>IF(N194="základní",J194,0)</f>
        <v>0</v>
      </c>
      <c r="BF194" s="234">
        <f>IF(N194="snížená",J194,0)</f>
        <v>0</v>
      </c>
      <c r="BG194" s="234">
        <f>IF(N194="zákl. přenesená",J194,0)</f>
        <v>0</v>
      </c>
      <c r="BH194" s="234">
        <f>IF(N194="sníž. přenesená",J194,0)</f>
        <v>0</v>
      </c>
      <c r="BI194" s="234">
        <f>IF(N194="nulová",J194,0)</f>
        <v>0</v>
      </c>
      <c r="BJ194" s="14" t="s">
        <v>81</v>
      </c>
      <c r="BK194" s="234">
        <f>ROUND(I194*H194,2)</f>
        <v>0</v>
      </c>
      <c r="BL194" s="14" t="s">
        <v>274</v>
      </c>
      <c r="BM194" s="233" t="s">
        <v>405</v>
      </c>
    </row>
    <row r="195" s="2" customFormat="1">
      <c r="A195" s="35"/>
      <c r="B195" s="36"/>
      <c r="C195" s="37"/>
      <c r="D195" s="235" t="s">
        <v>275</v>
      </c>
      <c r="E195" s="37"/>
      <c r="F195" s="236" t="s">
        <v>886</v>
      </c>
      <c r="G195" s="37"/>
      <c r="H195" s="37"/>
      <c r="I195" s="237"/>
      <c r="J195" s="37"/>
      <c r="K195" s="37"/>
      <c r="L195" s="41"/>
      <c r="M195" s="238"/>
      <c r="N195" s="239"/>
      <c r="O195" s="88"/>
      <c r="P195" s="88"/>
      <c r="Q195" s="88"/>
      <c r="R195" s="88"/>
      <c r="S195" s="88"/>
      <c r="T195" s="89"/>
      <c r="U195" s="35"/>
      <c r="V195" s="35"/>
      <c r="W195" s="35"/>
      <c r="X195" s="35"/>
      <c r="Y195" s="35"/>
      <c r="Z195" s="35"/>
      <c r="AA195" s="35"/>
      <c r="AB195" s="35"/>
      <c r="AC195" s="35"/>
      <c r="AD195" s="35"/>
      <c r="AE195" s="35"/>
      <c r="AT195" s="14" t="s">
        <v>275</v>
      </c>
      <c r="AU195" s="14" t="s">
        <v>81</v>
      </c>
    </row>
    <row r="196" s="2" customFormat="1" ht="16.5" customHeight="1">
      <c r="A196" s="35"/>
      <c r="B196" s="36"/>
      <c r="C196" s="222" t="s">
        <v>412</v>
      </c>
      <c r="D196" s="222" t="s">
        <v>269</v>
      </c>
      <c r="E196" s="223" t="s">
        <v>707</v>
      </c>
      <c r="F196" s="224" t="s">
        <v>708</v>
      </c>
      <c r="G196" s="225" t="s">
        <v>272</v>
      </c>
      <c r="H196" s="226">
        <v>30</v>
      </c>
      <c r="I196" s="227"/>
      <c r="J196" s="228">
        <f>ROUND(I196*H196,2)</f>
        <v>0</v>
      </c>
      <c r="K196" s="224" t="s">
        <v>273</v>
      </c>
      <c r="L196" s="41"/>
      <c r="M196" s="229" t="s">
        <v>1</v>
      </c>
      <c r="N196" s="230" t="s">
        <v>38</v>
      </c>
      <c r="O196" s="88"/>
      <c r="P196" s="231">
        <f>O196*H196</f>
        <v>0</v>
      </c>
      <c r="Q196" s="231">
        <v>0</v>
      </c>
      <c r="R196" s="231">
        <f>Q196*H196</f>
        <v>0</v>
      </c>
      <c r="S196" s="231">
        <v>0</v>
      </c>
      <c r="T196" s="232">
        <f>S196*H196</f>
        <v>0</v>
      </c>
      <c r="U196" s="35"/>
      <c r="V196" s="35"/>
      <c r="W196" s="35"/>
      <c r="X196" s="35"/>
      <c r="Y196" s="35"/>
      <c r="Z196" s="35"/>
      <c r="AA196" s="35"/>
      <c r="AB196" s="35"/>
      <c r="AC196" s="35"/>
      <c r="AD196" s="35"/>
      <c r="AE196" s="35"/>
      <c r="AR196" s="233" t="s">
        <v>274</v>
      </c>
      <c r="AT196" s="233" t="s">
        <v>269</v>
      </c>
      <c r="AU196" s="233" t="s">
        <v>81</v>
      </c>
      <c r="AY196" s="14" t="s">
        <v>266</v>
      </c>
      <c r="BE196" s="234">
        <f>IF(N196="základní",J196,0)</f>
        <v>0</v>
      </c>
      <c r="BF196" s="234">
        <f>IF(N196="snížená",J196,0)</f>
        <v>0</v>
      </c>
      <c r="BG196" s="234">
        <f>IF(N196="zákl. přenesená",J196,0)</f>
        <v>0</v>
      </c>
      <c r="BH196" s="234">
        <f>IF(N196="sníž. přenesená",J196,0)</f>
        <v>0</v>
      </c>
      <c r="BI196" s="234">
        <f>IF(N196="nulová",J196,0)</f>
        <v>0</v>
      </c>
      <c r="BJ196" s="14" t="s">
        <v>81</v>
      </c>
      <c r="BK196" s="234">
        <f>ROUND(I196*H196,2)</f>
        <v>0</v>
      </c>
      <c r="BL196" s="14" t="s">
        <v>274</v>
      </c>
      <c r="BM196" s="233" t="s">
        <v>410</v>
      </c>
    </row>
    <row r="197" s="2" customFormat="1">
      <c r="A197" s="35"/>
      <c r="B197" s="36"/>
      <c r="C197" s="37"/>
      <c r="D197" s="235" t="s">
        <v>275</v>
      </c>
      <c r="E197" s="37"/>
      <c r="F197" s="236" t="s">
        <v>1354</v>
      </c>
      <c r="G197" s="37"/>
      <c r="H197" s="37"/>
      <c r="I197" s="237"/>
      <c r="J197" s="37"/>
      <c r="K197" s="37"/>
      <c r="L197" s="41"/>
      <c r="M197" s="238"/>
      <c r="N197" s="239"/>
      <c r="O197" s="88"/>
      <c r="P197" s="88"/>
      <c r="Q197" s="88"/>
      <c r="R197" s="88"/>
      <c r="S197" s="88"/>
      <c r="T197" s="89"/>
      <c r="U197" s="35"/>
      <c r="V197" s="35"/>
      <c r="W197" s="35"/>
      <c r="X197" s="35"/>
      <c r="Y197" s="35"/>
      <c r="Z197" s="35"/>
      <c r="AA197" s="35"/>
      <c r="AB197" s="35"/>
      <c r="AC197" s="35"/>
      <c r="AD197" s="35"/>
      <c r="AE197" s="35"/>
      <c r="AT197" s="14" t="s">
        <v>275</v>
      </c>
      <c r="AU197" s="14" t="s">
        <v>81</v>
      </c>
    </row>
    <row r="198" s="2" customFormat="1" ht="66.75" customHeight="1">
      <c r="A198" s="35"/>
      <c r="B198" s="36"/>
      <c r="C198" s="222" t="s">
        <v>335</v>
      </c>
      <c r="D198" s="222" t="s">
        <v>269</v>
      </c>
      <c r="E198" s="223" t="s">
        <v>712</v>
      </c>
      <c r="F198" s="224" t="s">
        <v>713</v>
      </c>
      <c r="G198" s="225" t="s">
        <v>272</v>
      </c>
      <c r="H198" s="226">
        <v>30</v>
      </c>
      <c r="I198" s="227"/>
      <c r="J198" s="228">
        <f>ROUND(I198*H198,2)</f>
        <v>0</v>
      </c>
      <c r="K198" s="224" t="s">
        <v>273</v>
      </c>
      <c r="L198" s="41"/>
      <c r="M198" s="229" t="s">
        <v>1</v>
      </c>
      <c r="N198" s="230" t="s">
        <v>38</v>
      </c>
      <c r="O198" s="88"/>
      <c r="P198" s="231">
        <f>O198*H198</f>
        <v>0</v>
      </c>
      <c r="Q198" s="231">
        <v>0</v>
      </c>
      <c r="R198" s="231">
        <f>Q198*H198</f>
        <v>0</v>
      </c>
      <c r="S198" s="231">
        <v>0</v>
      </c>
      <c r="T198" s="232">
        <f>S198*H198</f>
        <v>0</v>
      </c>
      <c r="U198" s="35"/>
      <c r="V198" s="35"/>
      <c r="W198" s="35"/>
      <c r="X198" s="35"/>
      <c r="Y198" s="35"/>
      <c r="Z198" s="35"/>
      <c r="AA198" s="35"/>
      <c r="AB198" s="35"/>
      <c r="AC198" s="35"/>
      <c r="AD198" s="35"/>
      <c r="AE198" s="35"/>
      <c r="AR198" s="233" t="s">
        <v>274</v>
      </c>
      <c r="AT198" s="233" t="s">
        <v>269</v>
      </c>
      <c r="AU198" s="233" t="s">
        <v>81</v>
      </c>
      <c r="AY198" s="14" t="s">
        <v>266</v>
      </c>
      <c r="BE198" s="234">
        <f>IF(N198="základní",J198,0)</f>
        <v>0</v>
      </c>
      <c r="BF198" s="234">
        <f>IF(N198="snížená",J198,0)</f>
        <v>0</v>
      </c>
      <c r="BG198" s="234">
        <f>IF(N198="zákl. přenesená",J198,0)</f>
        <v>0</v>
      </c>
      <c r="BH198" s="234">
        <f>IF(N198="sníž. přenesená",J198,0)</f>
        <v>0</v>
      </c>
      <c r="BI198" s="234">
        <f>IF(N198="nulová",J198,0)</f>
        <v>0</v>
      </c>
      <c r="BJ198" s="14" t="s">
        <v>81</v>
      </c>
      <c r="BK198" s="234">
        <f>ROUND(I198*H198,2)</f>
        <v>0</v>
      </c>
      <c r="BL198" s="14" t="s">
        <v>274</v>
      </c>
      <c r="BM198" s="233" t="s">
        <v>415</v>
      </c>
    </row>
    <row r="199" s="2" customFormat="1">
      <c r="A199" s="35"/>
      <c r="B199" s="36"/>
      <c r="C199" s="37"/>
      <c r="D199" s="235" t="s">
        <v>275</v>
      </c>
      <c r="E199" s="37"/>
      <c r="F199" s="236" t="s">
        <v>1354</v>
      </c>
      <c r="G199" s="37"/>
      <c r="H199" s="37"/>
      <c r="I199" s="237"/>
      <c r="J199" s="37"/>
      <c r="K199" s="37"/>
      <c r="L199" s="41"/>
      <c r="M199" s="238"/>
      <c r="N199" s="239"/>
      <c r="O199" s="88"/>
      <c r="P199" s="88"/>
      <c r="Q199" s="88"/>
      <c r="R199" s="88"/>
      <c r="S199" s="88"/>
      <c r="T199" s="89"/>
      <c r="U199" s="35"/>
      <c r="V199" s="35"/>
      <c r="W199" s="35"/>
      <c r="X199" s="35"/>
      <c r="Y199" s="35"/>
      <c r="Z199" s="35"/>
      <c r="AA199" s="35"/>
      <c r="AB199" s="35"/>
      <c r="AC199" s="35"/>
      <c r="AD199" s="35"/>
      <c r="AE199" s="35"/>
      <c r="AT199" s="14" t="s">
        <v>275</v>
      </c>
      <c r="AU199" s="14" t="s">
        <v>81</v>
      </c>
    </row>
    <row r="200" s="2" customFormat="1" ht="49.05" customHeight="1">
      <c r="A200" s="35"/>
      <c r="B200" s="36"/>
      <c r="C200" s="222" t="s">
        <v>421</v>
      </c>
      <c r="D200" s="222" t="s">
        <v>269</v>
      </c>
      <c r="E200" s="223" t="s">
        <v>716</v>
      </c>
      <c r="F200" s="224" t="s">
        <v>717</v>
      </c>
      <c r="G200" s="225" t="s">
        <v>272</v>
      </c>
      <c r="H200" s="226">
        <v>4</v>
      </c>
      <c r="I200" s="227"/>
      <c r="J200" s="228">
        <f>ROUND(I200*H200,2)</f>
        <v>0</v>
      </c>
      <c r="K200" s="224" t="s">
        <v>273</v>
      </c>
      <c r="L200" s="41"/>
      <c r="M200" s="229" t="s">
        <v>1</v>
      </c>
      <c r="N200" s="230" t="s">
        <v>38</v>
      </c>
      <c r="O200" s="88"/>
      <c r="P200" s="231">
        <f>O200*H200</f>
        <v>0</v>
      </c>
      <c r="Q200" s="231">
        <v>0</v>
      </c>
      <c r="R200" s="231">
        <f>Q200*H200</f>
        <v>0</v>
      </c>
      <c r="S200" s="231">
        <v>0</v>
      </c>
      <c r="T200" s="232">
        <f>S200*H200</f>
        <v>0</v>
      </c>
      <c r="U200" s="35"/>
      <c r="V200" s="35"/>
      <c r="W200" s="35"/>
      <c r="X200" s="35"/>
      <c r="Y200" s="35"/>
      <c r="Z200" s="35"/>
      <c r="AA200" s="35"/>
      <c r="AB200" s="35"/>
      <c r="AC200" s="35"/>
      <c r="AD200" s="35"/>
      <c r="AE200" s="35"/>
      <c r="AR200" s="233" t="s">
        <v>274</v>
      </c>
      <c r="AT200" s="233" t="s">
        <v>269</v>
      </c>
      <c r="AU200" s="233" t="s">
        <v>81</v>
      </c>
      <c r="AY200" s="14" t="s">
        <v>266</v>
      </c>
      <c r="BE200" s="234">
        <f>IF(N200="základní",J200,0)</f>
        <v>0</v>
      </c>
      <c r="BF200" s="234">
        <f>IF(N200="snížená",J200,0)</f>
        <v>0</v>
      </c>
      <c r="BG200" s="234">
        <f>IF(N200="zákl. přenesená",J200,0)</f>
        <v>0</v>
      </c>
      <c r="BH200" s="234">
        <f>IF(N200="sníž. přenesená",J200,0)</f>
        <v>0</v>
      </c>
      <c r="BI200" s="234">
        <f>IF(N200="nulová",J200,0)</f>
        <v>0</v>
      </c>
      <c r="BJ200" s="14" t="s">
        <v>81</v>
      </c>
      <c r="BK200" s="234">
        <f>ROUND(I200*H200,2)</f>
        <v>0</v>
      </c>
      <c r="BL200" s="14" t="s">
        <v>274</v>
      </c>
      <c r="BM200" s="233" t="s">
        <v>419</v>
      </c>
    </row>
    <row r="201" s="2" customFormat="1">
      <c r="A201" s="35"/>
      <c r="B201" s="36"/>
      <c r="C201" s="37"/>
      <c r="D201" s="235" t="s">
        <v>275</v>
      </c>
      <c r="E201" s="37"/>
      <c r="F201" s="236" t="s">
        <v>702</v>
      </c>
      <c r="G201" s="37"/>
      <c r="H201" s="37"/>
      <c r="I201" s="237"/>
      <c r="J201" s="37"/>
      <c r="K201" s="37"/>
      <c r="L201" s="41"/>
      <c r="M201" s="238"/>
      <c r="N201" s="239"/>
      <c r="O201" s="88"/>
      <c r="P201" s="88"/>
      <c r="Q201" s="88"/>
      <c r="R201" s="88"/>
      <c r="S201" s="88"/>
      <c r="T201" s="89"/>
      <c r="U201" s="35"/>
      <c r="V201" s="35"/>
      <c r="W201" s="35"/>
      <c r="X201" s="35"/>
      <c r="Y201" s="35"/>
      <c r="Z201" s="35"/>
      <c r="AA201" s="35"/>
      <c r="AB201" s="35"/>
      <c r="AC201" s="35"/>
      <c r="AD201" s="35"/>
      <c r="AE201" s="35"/>
      <c r="AT201" s="14" t="s">
        <v>275</v>
      </c>
      <c r="AU201" s="14" t="s">
        <v>81</v>
      </c>
    </row>
    <row r="202" s="2" customFormat="1" ht="62.7" customHeight="1">
      <c r="A202" s="35"/>
      <c r="B202" s="36"/>
      <c r="C202" s="222" t="s">
        <v>337</v>
      </c>
      <c r="D202" s="222" t="s">
        <v>269</v>
      </c>
      <c r="E202" s="223" t="s">
        <v>720</v>
      </c>
      <c r="F202" s="224" t="s">
        <v>721</v>
      </c>
      <c r="G202" s="225" t="s">
        <v>272</v>
      </c>
      <c r="H202" s="226">
        <v>4</v>
      </c>
      <c r="I202" s="227"/>
      <c r="J202" s="228">
        <f>ROUND(I202*H202,2)</f>
        <v>0</v>
      </c>
      <c r="K202" s="224" t="s">
        <v>273</v>
      </c>
      <c r="L202" s="41"/>
      <c r="M202" s="229" t="s">
        <v>1</v>
      </c>
      <c r="N202" s="230" t="s">
        <v>38</v>
      </c>
      <c r="O202" s="88"/>
      <c r="P202" s="231">
        <f>O202*H202</f>
        <v>0</v>
      </c>
      <c r="Q202" s="231">
        <v>0</v>
      </c>
      <c r="R202" s="231">
        <f>Q202*H202</f>
        <v>0</v>
      </c>
      <c r="S202" s="231">
        <v>0</v>
      </c>
      <c r="T202" s="232">
        <f>S202*H202</f>
        <v>0</v>
      </c>
      <c r="U202" s="35"/>
      <c r="V202" s="35"/>
      <c r="W202" s="35"/>
      <c r="X202" s="35"/>
      <c r="Y202" s="35"/>
      <c r="Z202" s="35"/>
      <c r="AA202" s="35"/>
      <c r="AB202" s="35"/>
      <c r="AC202" s="35"/>
      <c r="AD202" s="35"/>
      <c r="AE202" s="35"/>
      <c r="AR202" s="233" t="s">
        <v>274</v>
      </c>
      <c r="AT202" s="233" t="s">
        <v>269</v>
      </c>
      <c r="AU202" s="233" t="s">
        <v>81</v>
      </c>
      <c r="AY202" s="14" t="s">
        <v>266</v>
      </c>
      <c r="BE202" s="234">
        <f>IF(N202="základní",J202,0)</f>
        <v>0</v>
      </c>
      <c r="BF202" s="234">
        <f>IF(N202="snížená",J202,0)</f>
        <v>0</v>
      </c>
      <c r="BG202" s="234">
        <f>IF(N202="zákl. přenesená",J202,0)</f>
        <v>0</v>
      </c>
      <c r="BH202" s="234">
        <f>IF(N202="sníž. přenesená",J202,0)</f>
        <v>0</v>
      </c>
      <c r="BI202" s="234">
        <f>IF(N202="nulová",J202,0)</f>
        <v>0</v>
      </c>
      <c r="BJ202" s="14" t="s">
        <v>81</v>
      </c>
      <c r="BK202" s="234">
        <f>ROUND(I202*H202,2)</f>
        <v>0</v>
      </c>
      <c r="BL202" s="14" t="s">
        <v>274</v>
      </c>
      <c r="BM202" s="233" t="s">
        <v>424</v>
      </c>
    </row>
    <row r="203" s="2" customFormat="1">
      <c r="A203" s="35"/>
      <c r="B203" s="36"/>
      <c r="C203" s="37"/>
      <c r="D203" s="235" t="s">
        <v>275</v>
      </c>
      <c r="E203" s="37"/>
      <c r="F203" s="236" t="s">
        <v>702</v>
      </c>
      <c r="G203" s="37"/>
      <c r="H203" s="37"/>
      <c r="I203" s="237"/>
      <c r="J203" s="37"/>
      <c r="K203" s="37"/>
      <c r="L203" s="41"/>
      <c r="M203" s="238"/>
      <c r="N203" s="239"/>
      <c r="O203" s="88"/>
      <c r="P203" s="88"/>
      <c r="Q203" s="88"/>
      <c r="R203" s="88"/>
      <c r="S203" s="88"/>
      <c r="T203" s="89"/>
      <c r="U203" s="35"/>
      <c r="V203" s="35"/>
      <c r="W203" s="35"/>
      <c r="X203" s="35"/>
      <c r="Y203" s="35"/>
      <c r="Z203" s="35"/>
      <c r="AA203" s="35"/>
      <c r="AB203" s="35"/>
      <c r="AC203" s="35"/>
      <c r="AD203" s="35"/>
      <c r="AE203" s="35"/>
      <c r="AT203" s="14" t="s">
        <v>275</v>
      </c>
      <c r="AU203" s="14" t="s">
        <v>81</v>
      </c>
    </row>
    <row r="204" s="2" customFormat="1" ht="24.15" customHeight="1">
      <c r="A204" s="35"/>
      <c r="B204" s="36"/>
      <c r="C204" s="222" t="s">
        <v>428</v>
      </c>
      <c r="D204" s="222" t="s">
        <v>269</v>
      </c>
      <c r="E204" s="223" t="s">
        <v>523</v>
      </c>
      <c r="F204" s="224" t="s">
        <v>524</v>
      </c>
      <c r="G204" s="225" t="s">
        <v>272</v>
      </c>
      <c r="H204" s="226">
        <v>10</v>
      </c>
      <c r="I204" s="227"/>
      <c r="J204" s="228">
        <f>ROUND(I204*H204,2)</f>
        <v>0</v>
      </c>
      <c r="K204" s="224" t="s">
        <v>273</v>
      </c>
      <c r="L204" s="41"/>
      <c r="M204" s="229" t="s">
        <v>1</v>
      </c>
      <c r="N204" s="230" t="s">
        <v>38</v>
      </c>
      <c r="O204" s="88"/>
      <c r="P204" s="231">
        <f>O204*H204</f>
        <v>0</v>
      </c>
      <c r="Q204" s="231">
        <v>0</v>
      </c>
      <c r="R204" s="231">
        <f>Q204*H204</f>
        <v>0</v>
      </c>
      <c r="S204" s="231">
        <v>0</v>
      </c>
      <c r="T204" s="232">
        <f>S204*H204</f>
        <v>0</v>
      </c>
      <c r="U204" s="35"/>
      <c r="V204" s="35"/>
      <c r="W204" s="35"/>
      <c r="X204" s="35"/>
      <c r="Y204" s="35"/>
      <c r="Z204" s="35"/>
      <c r="AA204" s="35"/>
      <c r="AB204" s="35"/>
      <c r="AC204" s="35"/>
      <c r="AD204" s="35"/>
      <c r="AE204" s="35"/>
      <c r="AR204" s="233" t="s">
        <v>274</v>
      </c>
      <c r="AT204" s="233" t="s">
        <v>269</v>
      </c>
      <c r="AU204" s="233" t="s">
        <v>81</v>
      </c>
      <c r="AY204" s="14" t="s">
        <v>266</v>
      </c>
      <c r="BE204" s="234">
        <f>IF(N204="základní",J204,0)</f>
        <v>0</v>
      </c>
      <c r="BF204" s="234">
        <f>IF(N204="snížená",J204,0)</f>
        <v>0</v>
      </c>
      <c r="BG204" s="234">
        <f>IF(N204="zákl. přenesená",J204,0)</f>
        <v>0</v>
      </c>
      <c r="BH204" s="234">
        <f>IF(N204="sníž. přenesená",J204,0)</f>
        <v>0</v>
      </c>
      <c r="BI204" s="234">
        <f>IF(N204="nulová",J204,0)</f>
        <v>0</v>
      </c>
      <c r="BJ204" s="14" t="s">
        <v>81</v>
      </c>
      <c r="BK204" s="234">
        <f>ROUND(I204*H204,2)</f>
        <v>0</v>
      </c>
      <c r="BL204" s="14" t="s">
        <v>274</v>
      </c>
      <c r="BM204" s="233" t="s">
        <v>426</v>
      </c>
    </row>
    <row r="205" s="2" customFormat="1">
      <c r="A205" s="35"/>
      <c r="B205" s="36"/>
      <c r="C205" s="37"/>
      <c r="D205" s="235" t="s">
        <v>275</v>
      </c>
      <c r="E205" s="37"/>
      <c r="F205" s="236" t="s">
        <v>1188</v>
      </c>
      <c r="G205" s="37"/>
      <c r="H205" s="37"/>
      <c r="I205" s="237"/>
      <c r="J205" s="37"/>
      <c r="K205" s="37"/>
      <c r="L205" s="41"/>
      <c r="M205" s="238"/>
      <c r="N205" s="239"/>
      <c r="O205" s="88"/>
      <c r="P205" s="88"/>
      <c r="Q205" s="88"/>
      <c r="R205" s="88"/>
      <c r="S205" s="88"/>
      <c r="T205" s="89"/>
      <c r="U205" s="35"/>
      <c r="V205" s="35"/>
      <c r="W205" s="35"/>
      <c r="X205" s="35"/>
      <c r="Y205" s="35"/>
      <c r="Z205" s="35"/>
      <c r="AA205" s="35"/>
      <c r="AB205" s="35"/>
      <c r="AC205" s="35"/>
      <c r="AD205" s="35"/>
      <c r="AE205" s="35"/>
      <c r="AT205" s="14" t="s">
        <v>275</v>
      </c>
      <c r="AU205" s="14" t="s">
        <v>81</v>
      </c>
    </row>
    <row r="206" s="2" customFormat="1" ht="76.35" customHeight="1">
      <c r="A206" s="35"/>
      <c r="B206" s="36"/>
      <c r="C206" s="222" t="s">
        <v>341</v>
      </c>
      <c r="D206" s="222" t="s">
        <v>269</v>
      </c>
      <c r="E206" s="223" t="s">
        <v>527</v>
      </c>
      <c r="F206" s="224" t="s">
        <v>528</v>
      </c>
      <c r="G206" s="225" t="s">
        <v>272</v>
      </c>
      <c r="H206" s="226">
        <v>10</v>
      </c>
      <c r="I206" s="227"/>
      <c r="J206" s="228">
        <f>ROUND(I206*H206,2)</f>
        <v>0</v>
      </c>
      <c r="K206" s="224" t="s">
        <v>273</v>
      </c>
      <c r="L206" s="41"/>
      <c r="M206" s="229" t="s">
        <v>1</v>
      </c>
      <c r="N206" s="230" t="s">
        <v>38</v>
      </c>
      <c r="O206" s="88"/>
      <c r="P206" s="231">
        <f>O206*H206</f>
        <v>0</v>
      </c>
      <c r="Q206" s="231">
        <v>0</v>
      </c>
      <c r="R206" s="231">
        <f>Q206*H206</f>
        <v>0</v>
      </c>
      <c r="S206" s="231">
        <v>0</v>
      </c>
      <c r="T206" s="232">
        <f>S206*H206</f>
        <v>0</v>
      </c>
      <c r="U206" s="35"/>
      <c r="V206" s="35"/>
      <c r="W206" s="35"/>
      <c r="X206" s="35"/>
      <c r="Y206" s="35"/>
      <c r="Z206" s="35"/>
      <c r="AA206" s="35"/>
      <c r="AB206" s="35"/>
      <c r="AC206" s="35"/>
      <c r="AD206" s="35"/>
      <c r="AE206" s="35"/>
      <c r="AR206" s="233" t="s">
        <v>274</v>
      </c>
      <c r="AT206" s="233" t="s">
        <v>269</v>
      </c>
      <c r="AU206" s="233" t="s">
        <v>81</v>
      </c>
      <c r="AY206" s="14" t="s">
        <v>266</v>
      </c>
      <c r="BE206" s="234">
        <f>IF(N206="základní",J206,0)</f>
        <v>0</v>
      </c>
      <c r="BF206" s="234">
        <f>IF(N206="snížená",J206,0)</f>
        <v>0</v>
      </c>
      <c r="BG206" s="234">
        <f>IF(N206="zákl. přenesená",J206,0)</f>
        <v>0</v>
      </c>
      <c r="BH206" s="234">
        <f>IF(N206="sníž. přenesená",J206,0)</f>
        <v>0</v>
      </c>
      <c r="BI206" s="234">
        <f>IF(N206="nulová",J206,0)</f>
        <v>0</v>
      </c>
      <c r="BJ206" s="14" t="s">
        <v>81</v>
      </c>
      <c r="BK206" s="234">
        <f>ROUND(I206*H206,2)</f>
        <v>0</v>
      </c>
      <c r="BL206" s="14" t="s">
        <v>274</v>
      </c>
      <c r="BM206" s="233" t="s">
        <v>429</v>
      </c>
    </row>
    <row r="207" s="2" customFormat="1">
      <c r="A207" s="35"/>
      <c r="B207" s="36"/>
      <c r="C207" s="37"/>
      <c r="D207" s="235" t="s">
        <v>275</v>
      </c>
      <c r="E207" s="37"/>
      <c r="F207" s="236" t="s">
        <v>1188</v>
      </c>
      <c r="G207" s="37"/>
      <c r="H207" s="37"/>
      <c r="I207" s="237"/>
      <c r="J207" s="37"/>
      <c r="K207" s="37"/>
      <c r="L207" s="41"/>
      <c r="M207" s="238"/>
      <c r="N207" s="239"/>
      <c r="O207" s="88"/>
      <c r="P207" s="88"/>
      <c r="Q207" s="88"/>
      <c r="R207" s="88"/>
      <c r="S207" s="88"/>
      <c r="T207" s="89"/>
      <c r="U207" s="35"/>
      <c r="V207" s="35"/>
      <c r="W207" s="35"/>
      <c r="X207" s="35"/>
      <c r="Y207" s="35"/>
      <c r="Z207" s="35"/>
      <c r="AA207" s="35"/>
      <c r="AB207" s="35"/>
      <c r="AC207" s="35"/>
      <c r="AD207" s="35"/>
      <c r="AE207" s="35"/>
      <c r="AT207" s="14" t="s">
        <v>275</v>
      </c>
      <c r="AU207" s="14" t="s">
        <v>81</v>
      </c>
    </row>
    <row r="208" s="2" customFormat="1" ht="49.05" customHeight="1">
      <c r="A208" s="35"/>
      <c r="B208" s="36"/>
      <c r="C208" s="222" t="s">
        <v>433</v>
      </c>
      <c r="D208" s="222" t="s">
        <v>269</v>
      </c>
      <c r="E208" s="223" t="s">
        <v>530</v>
      </c>
      <c r="F208" s="224" t="s">
        <v>531</v>
      </c>
      <c r="G208" s="225" t="s">
        <v>272</v>
      </c>
      <c r="H208" s="226">
        <v>60</v>
      </c>
      <c r="I208" s="227"/>
      <c r="J208" s="228">
        <f>ROUND(I208*H208,2)</f>
        <v>0</v>
      </c>
      <c r="K208" s="224" t="s">
        <v>273</v>
      </c>
      <c r="L208" s="41"/>
      <c r="M208" s="229" t="s">
        <v>1</v>
      </c>
      <c r="N208" s="230" t="s">
        <v>38</v>
      </c>
      <c r="O208" s="88"/>
      <c r="P208" s="231">
        <f>O208*H208</f>
        <v>0</v>
      </c>
      <c r="Q208" s="231">
        <v>0</v>
      </c>
      <c r="R208" s="231">
        <f>Q208*H208</f>
        <v>0</v>
      </c>
      <c r="S208" s="231">
        <v>0</v>
      </c>
      <c r="T208" s="232">
        <f>S208*H208</f>
        <v>0</v>
      </c>
      <c r="U208" s="35"/>
      <c r="V208" s="35"/>
      <c r="W208" s="35"/>
      <c r="X208" s="35"/>
      <c r="Y208" s="35"/>
      <c r="Z208" s="35"/>
      <c r="AA208" s="35"/>
      <c r="AB208" s="35"/>
      <c r="AC208" s="35"/>
      <c r="AD208" s="35"/>
      <c r="AE208" s="35"/>
      <c r="AR208" s="233" t="s">
        <v>274</v>
      </c>
      <c r="AT208" s="233" t="s">
        <v>269</v>
      </c>
      <c r="AU208" s="233" t="s">
        <v>81</v>
      </c>
      <c r="AY208" s="14" t="s">
        <v>266</v>
      </c>
      <c r="BE208" s="234">
        <f>IF(N208="základní",J208,0)</f>
        <v>0</v>
      </c>
      <c r="BF208" s="234">
        <f>IF(N208="snížená",J208,0)</f>
        <v>0</v>
      </c>
      <c r="BG208" s="234">
        <f>IF(N208="zákl. přenesená",J208,0)</f>
        <v>0</v>
      </c>
      <c r="BH208" s="234">
        <f>IF(N208="sníž. přenesená",J208,0)</f>
        <v>0</v>
      </c>
      <c r="BI208" s="234">
        <f>IF(N208="nulová",J208,0)</f>
        <v>0</v>
      </c>
      <c r="BJ208" s="14" t="s">
        <v>81</v>
      </c>
      <c r="BK208" s="234">
        <f>ROUND(I208*H208,2)</f>
        <v>0</v>
      </c>
      <c r="BL208" s="14" t="s">
        <v>274</v>
      </c>
      <c r="BM208" s="233" t="s">
        <v>431</v>
      </c>
    </row>
    <row r="209" s="2" customFormat="1">
      <c r="A209" s="35"/>
      <c r="B209" s="36"/>
      <c r="C209" s="37"/>
      <c r="D209" s="235" t="s">
        <v>275</v>
      </c>
      <c r="E209" s="37"/>
      <c r="F209" s="236" t="s">
        <v>1355</v>
      </c>
      <c r="G209" s="37"/>
      <c r="H209" s="37"/>
      <c r="I209" s="237"/>
      <c r="J209" s="37"/>
      <c r="K209" s="37"/>
      <c r="L209" s="41"/>
      <c r="M209" s="238"/>
      <c r="N209" s="239"/>
      <c r="O209" s="88"/>
      <c r="P209" s="88"/>
      <c r="Q209" s="88"/>
      <c r="R209" s="88"/>
      <c r="S209" s="88"/>
      <c r="T209" s="89"/>
      <c r="U209" s="35"/>
      <c r="V209" s="35"/>
      <c r="W209" s="35"/>
      <c r="X209" s="35"/>
      <c r="Y209" s="35"/>
      <c r="Z209" s="35"/>
      <c r="AA209" s="35"/>
      <c r="AB209" s="35"/>
      <c r="AC209" s="35"/>
      <c r="AD209" s="35"/>
      <c r="AE209" s="35"/>
      <c r="AT209" s="14" t="s">
        <v>275</v>
      </c>
      <c r="AU209" s="14" t="s">
        <v>81</v>
      </c>
    </row>
    <row r="210" s="2" customFormat="1" ht="49.05" customHeight="1">
      <c r="A210" s="35"/>
      <c r="B210" s="36"/>
      <c r="C210" s="222" t="s">
        <v>345</v>
      </c>
      <c r="D210" s="222" t="s">
        <v>269</v>
      </c>
      <c r="E210" s="223" t="s">
        <v>535</v>
      </c>
      <c r="F210" s="224" t="s">
        <v>536</v>
      </c>
      <c r="G210" s="225" t="s">
        <v>272</v>
      </c>
      <c r="H210" s="226">
        <v>10</v>
      </c>
      <c r="I210" s="227"/>
      <c r="J210" s="228">
        <f>ROUND(I210*H210,2)</f>
        <v>0</v>
      </c>
      <c r="K210" s="224" t="s">
        <v>273</v>
      </c>
      <c r="L210" s="41"/>
      <c r="M210" s="229" t="s">
        <v>1</v>
      </c>
      <c r="N210" s="230" t="s">
        <v>38</v>
      </c>
      <c r="O210" s="88"/>
      <c r="P210" s="231">
        <f>O210*H210</f>
        <v>0</v>
      </c>
      <c r="Q210" s="231">
        <v>0</v>
      </c>
      <c r="R210" s="231">
        <f>Q210*H210</f>
        <v>0</v>
      </c>
      <c r="S210" s="231">
        <v>0</v>
      </c>
      <c r="T210" s="232">
        <f>S210*H210</f>
        <v>0</v>
      </c>
      <c r="U210" s="35"/>
      <c r="V210" s="35"/>
      <c r="W210" s="35"/>
      <c r="X210" s="35"/>
      <c r="Y210" s="35"/>
      <c r="Z210" s="35"/>
      <c r="AA210" s="35"/>
      <c r="AB210" s="35"/>
      <c r="AC210" s="35"/>
      <c r="AD210" s="35"/>
      <c r="AE210" s="35"/>
      <c r="AR210" s="233" t="s">
        <v>274</v>
      </c>
      <c r="AT210" s="233" t="s">
        <v>269</v>
      </c>
      <c r="AU210" s="233" t="s">
        <v>81</v>
      </c>
      <c r="AY210" s="14" t="s">
        <v>266</v>
      </c>
      <c r="BE210" s="234">
        <f>IF(N210="základní",J210,0)</f>
        <v>0</v>
      </c>
      <c r="BF210" s="234">
        <f>IF(N210="snížená",J210,0)</f>
        <v>0</v>
      </c>
      <c r="BG210" s="234">
        <f>IF(N210="zákl. přenesená",J210,0)</f>
        <v>0</v>
      </c>
      <c r="BH210" s="234">
        <f>IF(N210="sníž. přenesená",J210,0)</f>
        <v>0</v>
      </c>
      <c r="BI210" s="234">
        <f>IF(N210="nulová",J210,0)</f>
        <v>0</v>
      </c>
      <c r="BJ210" s="14" t="s">
        <v>81</v>
      </c>
      <c r="BK210" s="234">
        <f>ROUND(I210*H210,2)</f>
        <v>0</v>
      </c>
      <c r="BL210" s="14" t="s">
        <v>274</v>
      </c>
      <c r="BM210" s="233" t="s">
        <v>434</v>
      </c>
    </row>
    <row r="211" s="2" customFormat="1">
      <c r="A211" s="35"/>
      <c r="B211" s="36"/>
      <c r="C211" s="37"/>
      <c r="D211" s="235" t="s">
        <v>275</v>
      </c>
      <c r="E211" s="37"/>
      <c r="F211" s="236" t="s">
        <v>975</v>
      </c>
      <c r="G211" s="37"/>
      <c r="H211" s="37"/>
      <c r="I211" s="237"/>
      <c r="J211" s="37"/>
      <c r="K211" s="37"/>
      <c r="L211" s="41"/>
      <c r="M211" s="238"/>
      <c r="N211" s="239"/>
      <c r="O211" s="88"/>
      <c r="P211" s="88"/>
      <c r="Q211" s="88"/>
      <c r="R211" s="88"/>
      <c r="S211" s="88"/>
      <c r="T211" s="89"/>
      <c r="U211" s="35"/>
      <c r="V211" s="35"/>
      <c r="W211" s="35"/>
      <c r="X211" s="35"/>
      <c r="Y211" s="35"/>
      <c r="Z211" s="35"/>
      <c r="AA211" s="35"/>
      <c r="AB211" s="35"/>
      <c r="AC211" s="35"/>
      <c r="AD211" s="35"/>
      <c r="AE211" s="35"/>
      <c r="AT211" s="14" t="s">
        <v>275</v>
      </c>
      <c r="AU211" s="14" t="s">
        <v>81</v>
      </c>
    </row>
    <row r="212" s="2" customFormat="1" ht="37.8" customHeight="1">
      <c r="A212" s="35"/>
      <c r="B212" s="36"/>
      <c r="C212" s="222" t="s">
        <v>440</v>
      </c>
      <c r="D212" s="222" t="s">
        <v>269</v>
      </c>
      <c r="E212" s="223" t="s">
        <v>547</v>
      </c>
      <c r="F212" s="224" t="s">
        <v>548</v>
      </c>
      <c r="G212" s="225" t="s">
        <v>272</v>
      </c>
      <c r="H212" s="226">
        <v>208</v>
      </c>
      <c r="I212" s="227"/>
      <c r="J212" s="228">
        <f>ROUND(I212*H212,2)</f>
        <v>0</v>
      </c>
      <c r="K212" s="224" t="s">
        <v>273</v>
      </c>
      <c r="L212" s="41"/>
      <c r="M212" s="229" t="s">
        <v>1</v>
      </c>
      <c r="N212" s="230" t="s">
        <v>38</v>
      </c>
      <c r="O212" s="88"/>
      <c r="P212" s="231">
        <f>O212*H212</f>
        <v>0</v>
      </c>
      <c r="Q212" s="231">
        <v>0</v>
      </c>
      <c r="R212" s="231">
        <f>Q212*H212</f>
        <v>0</v>
      </c>
      <c r="S212" s="231">
        <v>0</v>
      </c>
      <c r="T212" s="232">
        <f>S212*H212</f>
        <v>0</v>
      </c>
      <c r="U212" s="35"/>
      <c r="V212" s="35"/>
      <c r="W212" s="35"/>
      <c r="X212" s="35"/>
      <c r="Y212" s="35"/>
      <c r="Z212" s="35"/>
      <c r="AA212" s="35"/>
      <c r="AB212" s="35"/>
      <c r="AC212" s="35"/>
      <c r="AD212" s="35"/>
      <c r="AE212" s="35"/>
      <c r="AR212" s="233" t="s">
        <v>274</v>
      </c>
      <c r="AT212" s="233" t="s">
        <v>269</v>
      </c>
      <c r="AU212" s="233" t="s">
        <v>81</v>
      </c>
      <c r="AY212" s="14" t="s">
        <v>266</v>
      </c>
      <c r="BE212" s="234">
        <f>IF(N212="základní",J212,0)</f>
        <v>0</v>
      </c>
      <c r="BF212" s="234">
        <f>IF(N212="snížená",J212,0)</f>
        <v>0</v>
      </c>
      <c r="BG212" s="234">
        <f>IF(N212="zákl. přenesená",J212,0)</f>
        <v>0</v>
      </c>
      <c r="BH212" s="234">
        <f>IF(N212="sníž. přenesená",J212,0)</f>
        <v>0</v>
      </c>
      <c r="BI212" s="234">
        <f>IF(N212="nulová",J212,0)</f>
        <v>0</v>
      </c>
      <c r="BJ212" s="14" t="s">
        <v>81</v>
      </c>
      <c r="BK212" s="234">
        <f>ROUND(I212*H212,2)</f>
        <v>0</v>
      </c>
      <c r="BL212" s="14" t="s">
        <v>274</v>
      </c>
      <c r="BM212" s="233" t="s">
        <v>438</v>
      </c>
    </row>
    <row r="213" s="2" customFormat="1">
      <c r="A213" s="35"/>
      <c r="B213" s="36"/>
      <c r="C213" s="37"/>
      <c r="D213" s="235" t="s">
        <v>275</v>
      </c>
      <c r="E213" s="37"/>
      <c r="F213" s="236" t="s">
        <v>1356</v>
      </c>
      <c r="G213" s="37"/>
      <c r="H213" s="37"/>
      <c r="I213" s="237"/>
      <c r="J213" s="37"/>
      <c r="K213" s="37"/>
      <c r="L213" s="41"/>
      <c r="M213" s="238"/>
      <c r="N213" s="239"/>
      <c r="O213" s="88"/>
      <c r="P213" s="88"/>
      <c r="Q213" s="88"/>
      <c r="R213" s="88"/>
      <c r="S213" s="88"/>
      <c r="T213" s="89"/>
      <c r="U213" s="35"/>
      <c r="V213" s="35"/>
      <c r="W213" s="35"/>
      <c r="X213" s="35"/>
      <c r="Y213" s="35"/>
      <c r="Z213" s="35"/>
      <c r="AA213" s="35"/>
      <c r="AB213" s="35"/>
      <c r="AC213" s="35"/>
      <c r="AD213" s="35"/>
      <c r="AE213" s="35"/>
      <c r="AT213" s="14" t="s">
        <v>275</v>
      </c>
      <c r="AU213" s="14" t="s">
        <v>81</v>
      </c>
    </row>
    <row r="214" s="2" customFormat="1" ht="16.5" customHeight="1">
      <c r="A214" s="35"/>
      <c r="B214" s="36"/>
      <c r="C214" s="222" t="s">
        <v>350</v>
      </c>
      <c r="D214" s="222" t="s">
        <v>269</v>
      </c>
      <c r="E214" s="223" t="s">
        <v>1197</v>
      </c>
      <c r="F214" s="224" t="s">
        <v>1198</v>
      </c>
      <c r="G214" s="225" t="s">
        <v>272</v>
      </c>
      <c r="H214" s="226">
        <v>32</v>
      </c>
      <c r="I214" s="227"/>
      <c r="J214" s="228">
        <f>ROUND(I214*H214,2)</f>
        <v>0</v>
      </c>
      <c r="K214" s="224" t="s">
        <v>273</v>
      </c>
      <c r="L214" s="41"/>
      <c r="M214" s="229" t="s">
        <v>1</v>
      </c>
      <c r="N214" s="230" t="s">
        <v>38</v>
      </c>
      <c r="O214" s="88"/>
      <c r="P214" s="231">
        <f>O214*H214</f>
        <v>0</v>
      </c>
      <c r="Q214" s="231">
        <v>0</v>
      </c>
      <c r="R214" s="231">
        <f>Q214*H214</f>
        <v>0</v>
      </c>
      <c r="S214" s="231">
        <v>0</v>
      </c>
      <c r="T214" s="232">
        <f>S214*H214</f>
        <v>0</v>
      </c>
      <c r="U214" s="35"/>
      <c r="V214" s="35"/>
      <c r="W214" s="35"/>
      <c r="X214" s="35"/>
      <c r="Y214" s="35"/>
      <c r="Z214" s="35"/>
      <c r="AA214" s="35"/>
      <c r="AB214" s="35"/>
      <c r="AC214" s="35"/>
      <c r="AD214" s="35"/>
      <c r="AE214" s="35"/>
      <c r="AR214" s="233" t="s">
        <v>274</v>
      </c>
      <c r="AT214" s="233" t="s">
        <v>269</v>
      </c>
      <c r="AU214" s="233" t="s">
        <v>81</v>
      </c>
      <c r="AY214" s="14" t="s">
        <v>266</v>
      </c>
      <c r="BE214" s="234">
        <f>IF(N214="základní",J214,0)</f>
        <v>0</v>
      </c>
      <c r="BF214" s="234">
        <f>IF(N214="snížená",J214,0)</f>
        <v>0</v>
      </c>
      <c r="BG214" s="234">
        <f>IF(N214="zákl. přenesená",J214,0)</f>
        <v>0</v>
      </c>
      <c r="BH214" s="234">
        <f>IF(N214="sníž. přenesená",J214,0)</f>
        <v>0</v>
      </c>
      <c r="BI214" s="234">
        <f>IF(N214="nulová",J214,0)</f>
        <v>0</v>
      </c>
      <c r="BJ214" s="14" t="s">
        <v>81</v>
      </c>
      <c r="BK214" s="234">
        <f>ROUND(I214*H214,2)</f>
        <v>0</v>
      </c>
      <c r="BL214" s="14" t="s">
        <v>274</v>
      </c>
      <c r="BM214" s="233" t="s">
        <v>443</v>
      </c>
    </row>
    <row r="215" s="2" customFormat="1">
      <c r="A215" s="35"/>
      <c r="B215" s="36"/>
      <c r="C215" s="37"/>
      <c r="D215" s="235" t="s">
        <v>275</v>
      </c>
      <c r="E215" s="37"/>
      <c r="F215" s="236" t="s">
        <v>1357</v>
      </c>
      <c r="G215" s="37"/>
      <c r="H215" s="37"/>
      <c r="I215" s="237"/>
      <c r="J215" s="37"/>
      <c r="K215" s="37"/>
      <c r="L215" s="41"/>
      <c r="M215" s="238"/>
      <c r="N215" s="239"/>
      <c r="O215" s="88"/>
      <c r="P215" s="88"/>
      <c r="Q215" s="88"/>
      <c r="R215" s="88"/>
      <c r="S215" s="88"/>
      <c r="T215" s="89"/>
      <c r="U215" s="35"/>
      <c r="V215" s="35"/>
      <c r="W215" s="35"/>
      <c r="X215" s="35"/>
      <c r="Y215" s="35"/>
      <c r="Z215" s="35"/>
      <c r="AA215" s="35"/>
      <c r="AB215" s="35"/>
      <c r="AC215" s="35"/>
      <c r="AD215" s="35"/>
      <c r="AE215" s="35"/>
      <c r="AT215" s="14" t="s">
        <v>275</v>
      </c>
      <c r="AU215" s="14" t="s">
        <v>81</v>
      </c>
    </row>
    <row r="216" s="2" customFormat="1" ht="24.15" customHeight="1">
      <c r="A216" s="35"/>
      <c r="B216" s="36"/>
      <c r="C216" s="222" t="s">
        <v>449</v>
      </c>
      <c r="D216" s="222" t="s">
        <v>269</v>
      </c>
      <c r="E216" s="223" t="s">
        <v>1200</v>
      </c>
      <c r="F216" s="224" t="s">
        <v>1201</v>
      </c>
      <c r="G216" s="225" t="s">
        <v>272</v>
      </c>
      <c r="H216" s="226">
        <v>32</v>
      </c>
      <c r="I216" s="227"/>
      <c r="J216" s="228">
        <f>ROUND(I216*H216,2)</f>
        <v>0</v>
      </c>
      <c r="K216" s="224" t="s">
        <v>273</v>
      </c>
      <c r="L216" s="41"/>
      <c r="M216" s="229" t="s">
        <v>1</v>
      </c>
      <c r="N216" s="230" t="s">
        <v>38</v>
      </c>
      <c r="O216" s="88"/>
      <c r="P216" s="231">
        <f>O216*H216</f>
        <v>0</v>
      </c>
      <c r="Q216" s="231">
        <v>0</v>
      </c>
      <c r="R216" s="231">
        <f>Q216*H216</f>
        <v>0</v>
      </c>
      <c r="S216" s="231">
        <v>0</v>
      </c>
      <c r="T216" s="232">
        <f>S216*H216</f>
        <v>0</v>
      </c>
      <c r="U216" s="35"/>
      <c r="V216" s="35"/>
      <c r="W216" s="35"/>
      <c r="X216" s="35"/>
      <c r="Y216" s="35"/>
      <c r="Z216" s="35"/>
      <c r="AA216" s="35"/>
      <c r="AB216" s="35"/>
      <c r="AC216" s="35"/>
      <c r="AD216" s="35"/>
      <c r="AE216" s="35"/>
      <c r="AR216" s="233" t="s">
        <v>274</v>
      </c>
      <c r="AT216" s="233" t="s">
        <v>269</v>
      </c>
      <c r="AU216" s="233" t="s">
        <v>81</v>
      </c>
      <c r="AY216" s="14" t="s">
        <v>266</v>
      </c>
      <c r="BE216" s="234">
        <f>IF(N216="základní",J216,0)</f>
        <v>0</v>
      </c>
      <c r="BF216" s="234">
        <f>IF(N216="snížená",J216,0)</f>
        <v>0</v>
      </c>
      <c r="BG216" s="234">
        <f>IF(N216="zákl. přenesená",J216,0)</f>
        <v>0</v>
      </c>
      <c r="BH216" s="234">
        <f>IF(N216="sníž. přenesená",J216,0)</f>
        <v>0</v>
      </c>
      <c r="BI216" s="234">
        <f>IF(N216="nulová",J216,0)</f>
        <v>0</v>
      </c>
      <c r="BJ216" s="14" t="s">
        <v>81</v>
      </c>
      <c r="BK216" s="234">
        <f>ROUND(I216*H216,2)</f>
        <v>0</v>
      </c>
      <c r="BL216" s="14" t="s">
        <v>274</v>
      </c>
      <c r="BM216" s="233" t="s">
        <v>447</v>
      </c>
    </row>
    <row r="217" s="2" customFormat="1">
      <c r="A217" s="35"/>
      <c r="B217" s="36"/>
      <c r="C217" s="37"/>
      <c r="D217" s="235" t="s">
        <v>275</v>
      </c>
      <c r="E217" s="37"/>
      <c r="F217" s="236" t="s">
        <v>1357</v>
      </c>
      <c r="G217" s="37"/>
      <c r="H217" s="37"/>
      <c r="I217" s="237"/>
      <c r="J217" s="37"/>
      <c r="K217" s="37"/>
      <c r="L217" s="41"/>
      <c r="M217" s="238"/>
      <c r="N217" s="239"/>
      <c r="O217" s="88"/>
      <c r="P217" s="88"/>
      <c r="Q217" s="88"/>
      <c r="R217" s="88"/>
      <c r="S217" s="88"/>
      <c r="T217" s="89"/>
      <c r="U217" s="35"/>
      <c r="V217" s="35"/>
      <c r="W217" s="35"/>
      <c r="X217" s="35"/>
      <c r="Y217" s="35"/>
      <c r="Z217" s="35"/>
      <c r="AA217" s="35"/>
      <c r="AB217" s="35"/>
      <c r="AC217" s="35"/>
      <c r="AD217" s="35"/>
      <c r="AE217" s="35"/>
      <c r="AT217" s="14" t="s">
        <v>275</v>
      </c>
      <c r="AU217" s="14" t="s">
        <v>81</v>
      </c>
    </row>
    <row r="218" s="2" customFormat="1" ht="78" customHeight="1">
      <c r="A218" s="35"/>
      <c r="B218" s="36"/>
      <c r="C218" s="222" t="s">
        <v>354</v>
      </c>
      <c r="D218" s="222" t="s">
        <v>269</v>
      </c>
      <c r="E218" s="223" t="s">
        <v>977</v>
      </c>
      <c r="F218" s="224" t="s">
        <v>978</v>
      </c>
      <c r="G218" s="225" t="s">
        <v>296</v>
      </c>
      <c r="H218" s="226">
        <v>125</v>
      </c>
      <c r="I218" s="227"/>
      <c r="J218" s="228">
        <f>ROUND(I218*H218,2)</f>
        <v>0</v>
      </c>
      <c r="K218" s="224" t="s">
        <v>273</v>
      </c>
      <c r="L218" s="41"/>
      <c r="M218" s="229" t="s">
        <v>1</v>
      </c>
      <c r="N218" s="230" t="s">
        <v>38</v>
      </c>
      <c r="O218" s="88"/>
      <c r="P218" s="231">
        <f>O218*H218</f>
        <v>0</v>
      </c>
      <c r="Q218" s="231">
        <v>0</v>
      </c>
      <c r="R218" s="231">
        <f>Q218*H218</f>
        <v>0</v>
      </c>
      <c r="S218" s="231">
        <v>0</v>
      </c>
      <c r="T218" s="232">
        <f>S218*H218</f>
        <v>0</v>
      </c>
      <c r="U218" s="35"/>
      <c r="V218" s="35"/>
      <c r="W218" s="35"/>
      <c r="X218" s="35"/>
      <c r="Y218" s="35"/>
      <c r="Z218" s="35"/>
      <c r="AA218" s="35"/>
      <c r="AB218" s="35"/>
      <c r="AC218" s="35"/>
      <c r="AD218" s="35"/>
      <c r="AE218" s="35"/>
      <c r="AR218" s="233" t="s">
        <v>274</v>
      </c>
      <c r="AT218" s="233" t="s">
        <v>269</v>
      </c>
      <c r="AU218" s="233" t="s">
        <v>81</v>
      </c>
      <c r="AY218" s="14" t="s">
        <v>266</v>
      </c>
      <c r="BE218" s="234">
        <f>IF(N218="základní",J218,0)</f>
        <v>0</v>
      </c>
      <c r="BF218" s="234">
        <f>IF(N218="snížená",J218,0)</f>
        <v>0</v>
      </c>
      <c r="BG218" s="234">
        <f>IF(N218="zákl. přenesená",J218,0)</f>
        <v>0</v>
      </c>
      <c r="BH218" s="234">
        <f>IF(N218="sníž. přenesená",J218,0)</f>
        <v>0</v>
      </c>
      <c r="BI218" s="234">
        <f>IF(N218="nulová",J218,0)</f>
        <v>0</v>
      </c>
      <c r="BJ218" s="14" t="s">
        <v>81</v>
      </c>
      <c r="BK218" s="234">
        <f>ROUND(I218*H218,2)</f>
        <v>0</v>
      </c>
      <c r="BL218" s="14" t="s">
        <v>274</v>
      </c>
      <c r="BM218" s="233" t="s">
        <v>452</v>
      </c>
    </row>
    <row r="219" s="2" customFormat="1">
      <c r="A219" s="35"/>
      <c r="B219" s="36"/>
      <c r="C219" s="37"/>
      <c r="D219" s="235" t="s">
        <v>275</v>
      </c>
      <c r="E219" s="37"/>
      <c r="F219" s="236" t="s">
        <v>1358</v>
      </c>
      <c r="G219" s="37"/>
      <c r="H219" s="37"/>
      <c r="I219" s="237"/>
      <c r="J219" s="37"/>
      <c r="K219" s="37"/>
      <c r="L219" s="41"/>
      <c r="M219" s="238"/>
      <c r="N219" s="239"/>
      <c r="O219" s="88"/>
      <c r="P219" s="88"/>
      <c r="Q219" s="88"/>
      <c r="R219" s="88"/>
      <c r="S219" s="88"/>
      <c r="T219" s="89"/>
      <c r="U219" s="35"/>
      <c r="V219" s="35"/>
      <c r="W219" s="35"/>
      <c r="X219" s="35"/>
      <c r="Y219" s="35"/>
      <c r="Z219" s="35"/>
      <c r="AA219" s="35"/>
      <c r="AB219" s="35"/>
      <c r="AC219" s="35"/>
      <c r="AD219" s="35"/>
      <c r="AE219" s="35"/>
      <c r="AT219" s="14" t="s">
        <v>275</v>
      </c>
      <c r="AU219" s="14" t="s">
        <v>81</v>
      </c>
    </row>
    <row r="220" s="2" customFormat="1" ht="78" customHeight="1">
      <c r="A220" s="35"/>
      <c r="B220" s="36"/>
      <c r="C220" s="222" t="s">
        <v>458</v>
      </c>
      <c r="D220" s="222" t="s">
        <v>269</v>
      </c>
      <c r="E220" s="223" t="s">
        <v>980</v>
      </c>
      <c r="F220" s="224" t="s">
        <v>981</v>
      </c>
      <c r="G220" s="225" t="s">
        <v>296</v>
      </c>
      <c r="H220" s="226">
        <v>250</v>
      </c>
      <c r="I220" s="227"/>
      <c r="J220" s="228">
        <f>ROUND(I220*H220,2)</f>
        <v>0</v>
      </c>
      <c r="K220" s="224" t="s">
        <v>273</v>
      </c>
      <c r="L220" s="41"/>
      <c r="M220" s="229" t="s">
        <v>1</v>
      </c>
      <c r="N220" s="230" t="s">
        <v>38</v>
      </c>
      <c r="O220" s="88"/>
      <c r="P220" s="231">
        <f>O220*H220</f>
        <v>0</v>
      </c>
      <c r="Q220" s="231">
        <v>0</v>
      </c>
      <c r="R220" s="231">
        <f>Q220*H220</f>
        <v>0</v>
      </c>
      <c r="S220" s="231">
        <v>0</v>
      </c>
      <c r="T220" s="232">
        <f>S220*H220</f>
        <v>0</v>
      </c>
      <c r="U220" s="35"/>
      <c r="V220" s="35"/>
      <c r="W220" s="35"/>
      <c r="X220" s="35"/>
      <c r="Y220" s="35"/>
      <c r="Z220" s="35"/>
      <c r="AA220" s="35"/>
      <c r="AB220" s="35"/>
      <c r="AC220" s="35"/>
      <c r="AD220" s="35"/>
      <c r="AE220" s="35"/>
      <c r="AR220" s="233" t="s">
        <v>274</v>
      </c>
      <c r="AT220" s="233" t="s">
        <v>269</v>
      </c>
      <c r="AU220" s="233" t="s">
        <v>81</v>
      </c>
      <c r="AY220" s="14" t="s">
        <v>266</v>
      </c>
      <c r="BE220" s="234">
        <f>IF(N220="základní",J220,0)</f>
        <v>0</v>
      </c>
      <c r="BF220" s="234">
        <f>IF(N220="snížená",J220,0)</f>
        <v>0</v>
      </c>
      <c r="BG220" s="234">
        <f>IF(N220="zákl. přenesená",J220,0)</f>
        <v>0</v>
      </c>
      <c r="BH220" s="234">
        <f>IF(N220="sníž. přenesená",J220,0)</f>
        <v>0</v>
      </c>
      <c r="BI220" s="234">
        <f>IF(N220="nulová",J220,0)</f>
        <v>0</v>
      </c>
      <c r="BJ220" s="14" t="s">
        <v>81</v>
      </c>
      <c r="BK220" s="234">
        <f>ROUND(I220*H220,2)</f>
        <v>0</v>
      </c>
      <c r="BL220" s="14" t="s">
        <v>274</v>
      </c>
      <c r="BM220" s="233" t="s">
        <v>456</v>
      </c>
    </row>
    <row r="221" s="2" customFormat="1">
      <c r="A221" s="35"/>
      <c r="B221" s="36"/>
      <c r="C221" s="37"/>
      <c r="D221" s="235" t="s">
        <v>275</v>
      </c>
      <c r="E221" s="37"/>
      <c r="F221" s="236" t="s">
        <v>1359</v>
      </c>
      <c r="G221" s="37"/>
      <c r="H221" s="37"/>
      <c r="I221" s="237"/>
      <c r="J221" s="37"/>
      <c r="K221" s="37"/>
      <c r="L221" s="41"/>
      <c r="M221" s="238"/>
      <c r="N221" s="239"/>
      <c r="O221" s="88"/>
      <c r="P221" s="88"/>
      <c r="Q221" s="88"/>
      <c r="R221" s="88"/>
      <c r="S221" s="88"/>
      <c r="T221" s="89"/>
      <c r="U221" s="35"/>
      <c r="V221" s="35"/>
      <c r="W221" s="35"/>
      <c r="X221" s="35"/>
      <c r="Y221" s="35"/>
      <c r="Z221" s="35"/>
      <c r="AA221" s="35"/>
      <c r="AB221" s="35"/>
      <c r="AC221" s="35"/>
      <c r="AD221" s="35"/>
      <c r="AE221" s="35"/>
      <c r="AT221" s="14" t="s">
        <v>275</v>
      </c>
      <c r="AU221" s="14" t="s">
        <v>81</v>
      </c>
    </row>
    <row r="222" s="2" customFormat="1" ht="101.25" customHeight="1">
      <c r="A222" s="35"/>
      <c r="B222" s="36"/>
      <c r="C222" s="222" t="s">
        <v>359</v>
      </c>
      <c r="D222" s="222" t="s">
        <v>269</v>
      </c>
      <c r="E222" s="223" t="s">
        <v>300</v>
      </c>
      <c r="F222" s="224" t="s">
        <v>301</v>
      </c>
      <c r="G222" s="225" t="s">
        <v>302</v>
      </c>
      <c r="H222" s="226">
        <v>562.5</v>
      </c>
      <c r="I222" s="227"/>
      <c r="J222" s="228">
        <f>ROUND(I222*H222,2)</f>
        <v>0</v>
      </c>
      <c r="K222" s="224" t="s">
        <v>273</v>
      </c>
      <c r="L222" s="41"/>
      <c r="M222" s="229" t="s">
        <v>1</v>
      </c>
      <c r="N222" s="230" t="s">
        <v>38</v>
      </c>
      <c r="O222" s="88"/>
      <c r="P222" s="231">
        <f>O222*H222</f>
        <v>0</v>
      </c>
      <c r="Q222" s="231">
        <v>0</v>
      </c>
      <c r="R222" s="231">
        <f>Q222*H222</f>
        <v>0</v>
      </c>
      <c r="S222" s="231">
        <v>0</v>
      </c>
      <c r="T222" s="232">
        <f>S222*H222</f>
        <v>0</v>
      </c>
      <c r="U222" s="35"/>
      <c r="V222" s="35"/>
      <c r="W222" s="35"/>
      <c r="X222" s="35"/>
      <c r="Y222" s="35"/>
      <c r="Z222" s="35"/>
      <c r="AA222" s="35"/>
      <c r="AB222" s="35"/>
      <c r="AC222" s="35"/>
      <c r="AD222" s="35"/>
      <c r="AE222" s="35"/>
      <c r="AR222" s="233" t="s">
        <v>274</v>
      </c>
      <c r="AT222" s="233" t="s">
        <v>269</v>
      </c>
      <c r="AU222" s="233" t="s">
        <v>81</v>
      </c>
      <c r="AY222" s="14" t="s">
        <v>266</v>
      </c>
      <c r="BE222" s="234">
        <f>IF(N222="základní",J222,0)</f>
        <v>0</v>
      </c>
      <c r="BF222" s="234">
        <f>IF(N222="snížená",J222,0)</f>
        <v>0</v>
      </c>
      <c r="BG222" s="234">
        <f>IF(N222="zákl. přenesená",J222,0)</f>
        <v>0</v>
      </c>
      <c r="BH222" s="234">
        <f>IF(N222="sníž. přenesená",J222,0)</f>
        <v>0</v>
      </c>
      <c r="BI222" s="234">
        <f>IF(N222="nulová",J222,0)</f>
        <v>0</v>
      </c>
      <c r="BJ222" s="14" t="s">
        <v>81</v>
      </c>
      <c r="BK222" s="234">
        <f>ROUND(I222*H222,2)</f>
        <v>0</v>
      </c>
      <c r="BL222" s="14" t="s">
        <v>274</v>
      </c>
      <c r="BM222" s="233" t="s">
        <v>461</v>
      </c>
    </row>
    <row r="223" s="2" customFormat="1">
      <c r="A223" s="35"/>
      <c r="B223" s="36"/>
      <c r="C223" s="37"/>
      <c r="D223" s="235" t="s">
        <v>275</v>
      </c>
      <c r="E223" s="37"/>
      <c r="F223" s="236" t="s">
        <v>1360</v>
      </c>
      <c r="G223" s="37"/>
      <c r="H223" s="37"/>
      <c r="I223" s="237"/>
      <c r="J223" s="37"/>
      <c r="K223" s="37"/>
      <c r="L223" s="41"/>
      <c r="M223" s="238"/>
      <c r="N223" s="239"/>
      <c r="O223" s="88"/>
      <c r="P223" s="88"/>
      <c r="Q223" s="88"/>
      <c r="R223" s="88"/>
      <c r="S223" s="88"/>
      <c r="T223" s="89"/>
      <c r="U223" s="35"/>
      <c r="V223" s="35"/>
      <c r="W223" s="35"/>
      <c r="X223" s="35"/>
      <c r="Y223" s="35"/>
      <c r="Z223" s="35"/>
      <c r="AA223" s="35"/>
      <c r="AB223" s="35"/>
      <c r="AC223" s="35"/>
      <c r="AD223" s="35"/>
      <c r="AE223" s="35"/>
      <c r="AT223" s="14" t="s">
        <v>275</v>
      </c>
      <c r="AU223" s="14" t="s">
        <v>81</v>
      </c>
    </row>
    <row r="224" s="2" customFormat="1" ht="55.5" customHeight="1">
      <c r="A224" s="35"/>
      <c r="B224" s="36"/>
      <c r="C224" s="222" t="s">
        <v>467</v>
      </c>
      <c r="D224" s="222" t="s">
        <v>269</v>
      </c>
      <c r="E224" s="223" t="s">
        <v>984</v>
      </c>
      <c r="F224" s="224" t="s">
        <v>985</v>
      </c>
      <c r="G224" s="225" t="s">
        <v>791</v>
      </c>
      <c r="H224" s="226">
        <v>1000</v>
      </c>
      <c r="I224" s="227"/>
      <c r="J224" s="228">
        <f>ROUND(I224*H224,2)</f>
        <v>0</v>
      </c>
      <c r="K224" s="224" t="s">
        <v>273</v>
      </c>
      <c r="L224" s="41"/>
      <c r="M224" s="229" t="s">
        <v>1</v>
      </c>
      <c r="N224" s="230" t="s">
        <v>38</v>
      </c>
      <c r="O224" s="88"/>
      <c r="P224" s="231">
        <f>O224*H224</f>
        <v>0</v>
      </c>
      <c r="Q224" s="231">
        <v>0</v>
      </c>
      <c r="R224" s="231">
        <f>Q224*H224</f>
        <v>0</v>
      </c>
      <c r="S224" s="231">
        <v>0</v>
      </c>
      <c r="T224" s="232">
        <f>S224*H224</f>
        <v>0</v>
      </c>
      <c r="U224" s="35"/>
      <c r="V224" s="35"/>
      <c r="W224" s="35"/>
      <c r="X224" s="35"/>
      <c r="Y224" s="35"/>
      <c r="Z224" s="35"/>
      <c r="AA224" s="35"/>
      <c r="AB224" s="35"/>
      <c r="AC224" s="35"/>
      <c r="AD224" s="35"/>
      <c r="AE224" s="35"/>
      <c r="AR224" s="233" t="s">
        <v>274</v>
      </c>
      <c r="AT224" s="233" t="s">
        <v>269</v>
      </c>
      <c r="AU224" s="233" t="s">
        <v>81</v>
      </c>
      <c r="AY224" s="14" t="s">
        <v>266</v>
      </c>
      <c r="BE224" s="234">
        <f>IF(N224="základní",J224,0)</f>
        <v>0</v>
      </c>
      <c r="BF224" s="234">
        <f>IF(N224="snížená",J224,0)</f>
        <v>0</v>
      </c>
      <c r="BG224" s="234">
        <f>IF(N224="zákl. přenesená",J224,0)</f>
        <v>0</v>
      </c>
      <c r="BH224" s="234">
        <f>IF(N224="sníž. přenesená",J224,0)</f>
        <v>0</v>
      </c>
      <c r="BI224" s="234">
        <f>IF(N224="nulová",J224,0)</f>
        <v>0</v>
      </c>
      <c r="BJ224" s="14" t="s">
        <v>81</v>
      </c>
      <c r="BK224" s="234">
        <f>ROUND(I224*H224,2)</f>
        <v>0</v>
      </c>
      <c r="BL224" s="14" t="s">
        <v>274</v>
      </c>
      <c r="BM224" s="233" t="s">
        <v>465</v>
      </c>
    </row>
    <row r="225" s="2" customFormat="1">
      <c r="A225" s="35"/>
      <c r="B225" s="36"/>
      <c r="C225" s="37"/>
      <c r="D225" s="235" t="s">
        <v>275</v>
      </c>
      <c r="E225" s="37"/>
      <c r="F225" s="236" t="s">
        <v>1361</v>
      </c>
      <c r="G225" s="37"/>
      <c r="H225" s="37"/>
      <c r="I225" s="237"/>
      <c r="J225" s="37"/>
      <c r="K225" s="37"/>
      <c r="L225" s="41"/>
      <c r="M225" s="238"/>
      <c r="N225" s="239"/>
      <c r="O225" s="88"/>
      <c r="P225" s="88"/>
      <c r="Q225" s="88"/>
      <c r="R225" s="88"/>
      <c r="S225" s="88"/>
      <c r="T225" s="89"/>
      <c r="U225" s="35"/>
      <c r="V225" s="35"/>
      <c r="W225" s="35"/>
      <c r="X225" s="35"/>
      <c r="Y225" s="35"/>
      <c r="Z225" s="35"/>
      <c r="AA225" s="35"/>
      <c r="AB225" s="35"/>
      <c r="AC225" s="35"/>
      <c r="AD225" s="35"/>
      <c r="AE225" s="35"/>
      <c r="AT225" s="14" t="s">
        <v>275</v>
      </c>
      <c r="AU225" s="14" t="s">
        <v>81</v>
      </c>
    </row>
    <row r="226" s="12" customFormat="1" ht="25.92" customHeight="1">
      <c r="A226" s="12"/>
      <c r="B226" s="208"/>
      <c r="C226" s="209"/>
      <c r="D226" s="210" t="s">
        <v>72</v>
      </c>
      <c r="E226" s="211" t="s">
        <v>723</v>
      </c>
      <c r="F226" s="211" t="s">
        <v>1362</v>
      </c>
      <c r="G226" s="209"/>
      <c r="H226" s="209"/>
      <c r="I226" s="212"/>
      <c r="J226" s="213">
        <f>BK226</f>
        <v>0</v>
      </c>
      <c r="K226" s="209"/>
      <c r="L226" s="214"/>
      <c r="M226" s="215"/>
      <c r="N226" s="216"/>
      <c r="O226" s="216"/>
      <c r="P226" s="217">
        <f>P227+SUM(P228:P257)</f>
        <v>0</v>
      </c>
      <c r="Q226" s="216"/>
      <c r="R226" s="217">
        <f>R227+SUM(R228:R257)</f>
        <v>184.99639999999999</v>
      </c>
      <c r="S226" s="216"/>
      <c r="T226" s="218">
        <f>T227+SUM(T228:T257)</f>
        <v>0</v>
      </c>
      <c r="U226" s="12"/>
      <c r="V226" s="12"/>
      <c r="W226" s="12"/>
      <c r="X226" s="12"/>
      <c r="Y226" s="12"/>
      <c r="Z226" s="12"/>
      <c r="AA226" s="12"/>
      <c r="AB226" s="12"/>
      <c r="AC226" s="12"/>
      <c r="AD226" s="12"/>
      <c r="AE226" s="12"/>
      <c r="AR226" s="219" t="s">
        <v>81</v>
      </c>
      <c r="AT226" s="220" t="s">
        <v>72</v>
      </c>
      <c r="AU226" s="220" t="s">
        <v>73</v>
      </c>
      <c r="AY226" s="219" t="s">
        <v>266</v>
      </c>
      <c r="BK226" s="221">
        <f>BK227+SUM(BK228:BK257)</f>
        <v>0</v>
      </c>
    </row>
    <row r="227" s="2" customFormat="1" ht="55.5" customHeight="1">
      <c r="A227" s="35"/>
      <c r="B227" s="36"/>
      <c r="C227" s="222" t="s">
        <v>363</v>
      </c>
      <c r="D227" s="222" t="s">
        <v>269</v>
      </c>
      <c r="E227" s="223" t="s">
        <v>1363</v>
      </c>
      <c r="F227" s="224" t="s">
        <v>1364</v>
      </c>
      <c r="G227" s="225" t="s">
        <v>279</v>
      </c>
      <c r="H227" s="226">
        <v>24</v>
      </c>
      <c r="I227" s="227"/>
      <c r="J227" s="228">
        <f>ROUND(I227*H227,2)</f>
        <v>0</v>
      </c>
      <c r="K227" s="224" t="s">
        <v>273</v>
      </c>
      <c r="L227" s="41"/>
      <c r="M227" s="229" t="s">
        <v>1</v>
      </c>
      <c r="N227" s="230" t="s">
        <v>38</v>
      </c>
      <c r="O227" s="88"/>
      <c r="P227" s="231">
        <f>O227*H227</f>
        <v>0</v>
      </c>
      <c r="Q227" s="231">
        <v>0</v>
      </c>
      <c r="R227" s="231">
        <f>Q227*H227</f>
        <v>0</v>
      </c>
      <c r="S227" s="231">
        <v>0</v>
      </c>
      <c r="T227" s="232">
        <f>S227*H227</f>
        <v>0</v>
      </c>
      <c r="U227" s="35"/>
      <c r="V227" s="35"/>
      <c r="W227" s="35"/>
      <c r="X227" s="35"/>
      <c r="Y227" s="35"/>
      <c r="Z227" s="35"/>
      <c r="AA227" s="35"/>
      <c r="AB227" s="35"/>
      <c r="AC227" s="35"/>
      <c r="AD227" s="35"/>
      <c r="AE227" s="35"/>
      <c r="AR227" s="233" t="s">
        <v>274</v>
      </c>
      <c r="AT227" s="233" t="s">
        <v>269</v>
      </c>
      <c r="AU227" s="233" t="s">
        <v>81</v>
      </c>
      <c r="AY227" s="14" t="s">
        <v>266</v>
      </c>
      <c r="BE227" s="234">
        <f>IF(N227="základní",J227,0)</f>
        <v>0</v>
      </c>
      <c r="BF227" s="234">
        <f>IF(N227="snížená",J227,0)</f>
        <v>0</v>
      </c>
      <c r="BG227" s="234">
        <f>IF(N227="zákl. přenesená",J227,0)</f>
        <v>0</v>
      </c>
      <c r="BH227" s="234">
        <f>IF(N227="sníž. přenesená",J227,0)</f>
        <v>0</v>
      </c>
      <c r="BI227" s="234">
        <f>IF(N227="nulová",J227,0)</f>
        <v>0</v>
      </c>
      <c r="BJ227" s="14" t="s">
        <v>81</v>
      </c>
      <c r="BK227" s="234">
        <f>ROUND(I227*H227,2)</f>
        <v>0</v>
      </c>
      <c r="BL227" s="14" t="s">
        <v>274</v>
      </c>
      <c r="BM227" s="233" t="s">
        <v>470</v>
      </c>
    </row>
    <row r="228" s="2" customFormat="1">
      <c r="A228" s="35"/>
      <c r="B228" s="36"/>
      <c r="C228" s="37"/>
      <c r="D228" s="235" t="s">
        <v>275</v>
      </c>
      <c r="E228" s="37"/>
      <c r="F228" s="236" t="s">
        <v>1365</v>
      </c>
      <c r="G228" s="37"/>
      <c r="H228" s="37"/>
      <c r="I228" s="237"/>
      <c r="J228" s="37"/>
      <c r="K228" s="37"/>
      <c r="L228" s="41"/>
      <c r="M228" s="238"/>
      <c r="N228" s="239"/>
      <c r="O228" s="88"/>
      <c r="P228" s="88"/>
      <c r="Q228" s="88"/>
      <c r="R228" s="88"/>
      <c r="S228" s="88"/>
      <c r="T228" s="89"/>
      <c r="U228" s="35"/>
      <c r="V228" s="35"/>
      <c r="W228" s="35"/>
      <c r="X228" s="35"/>
      <c r="Y228" s="35"/>
      <c r="Z228" s="35"/>
      <c r="AA228" s="35"/>
      <c r="AB228" s="35"/>
      <c r="AC228" s="35"/>
      <c r="AD228" s="35"/>
      <c r="AE228" s="35"/>
      <c r="AT228" s="14" t="s">
        <v>275</v>
      </c>
      <c r="AU228" s="14" t="s">
        <v>81</v>
      </c>
    </row>
    <row r="229" s="2" customFormat="1" ht="16.5" customHeight="1">
      <c r="A229" s="35"/>
      <c r="B229" s="36"/>
      <c r="C229" s="222" t="s">
        <v>477</v>
      </c>
      <c r="D229" s="222" t="s">
        <v>269</v>
      </c>
      <c r="E229" s="223" t="s">
        <v>760</v>
      </c>
      <c r="F229" s="224" t="s">
        <v>1366</v>
      </c>
      <c r="G229" s="225" t="s">
        <v>791</v>
      </c>
      <c r="H229" s="226">
        <v>25</v>
      </c>
      <c r="I229" s="227"/>
      <c r="J229" s="228">
        <f>ROUND(I229*H229,2)</f>
        <v>0</v>
      </c>
      <c r="K229" s="224" t="s">
        <v>1</v>
      </c>
      <c r="L229" s="41"/>
      <c r="M229" s="229" t="s">
        <v>1</v>
      </c>
      <c r="N229" s="230" t="s">
        <v>38</v>
      </c>
      <c r="O229" s="88"/>
      <c r="P229" s="231">
        <f>O229*H229</f>
        <v>0</v>
      </c>
      <c r="Q229" s="231">
        <v>0</v>
      </c>
      <c r="R229" s="231">
        <f>Q229*H229</f>
        <v>0</v>
      </c>
      <c r="S229" s="231">
        <v>0</v>
      </c>
      <c r="T229" s="232">
        <f>S229*H229</f>
        <v>0</v>
      </c>
      <c r="U229" s="35"/>
      <c r="V229" s="35"/>
      <c r="W229" s="35"/>
      <c r="X229" s="35"/>
      <c r="Y229" s="35"/>
      <c r="Z229" s="35"/>
      <c r="AA229" s="35"/>
      <c r="AB229" s="35"/>
      <c r="AC229" s="35"/>
      <c r="AD229" s="35"/>
      <c r="AE229" s="35"/>
      <c r="AR229" s="233" t="s">
        <v>274</v>
      </c>
      <c r="AT229" s="233" t="s">
        <v>269</v>
      </c>
      <c r="AU229" s="233" t="s">
        <v>81</v>
      </c>
      <c r="AY229" s="14" t="s">
        <v>266</v>
      </c>
      <c r="BE229" s="234">
        <f>IF(N229="základní",J229,0)</f>
        <v>0</v>
      </c>
      <c r="BF229" s="234">
        <f>IF(N229="snížená",J229,0)</f>
        <v>0</v>
      </c>
      <c r="BG229" s="234">
        <f>IF(N229="zákl. přenesená",J229,0)</f>
        <v>0</v>
      </c>
      <c r="BH229" s="234">
        <f>IF(N229="sníž. přenesená",J229,0)</f>
        <v>0</v>
      </c>
      <c r="BI229" s="234">
        <f>IF(N229="nulová",J229,0)</f>
        <v>0</v>
      </c>
      <c r="BJ229" s="14" t="s">
        <v>81</v>
      </c>
      <c r="BK229" s="234">
        <f>ROUND(I229*H229,2)</f>
        <v>0</v>
      </c>
      <c r="BL229" s="14" t="s">
        <v>274</v>
      </c>
      <c r="BM229" s="233" t="s">
        <v>475</v>
      </c>
    </row>
    <row r="230" s="2" customFormat="1">
      <c r="A230" s="35"/>
      <c r="B230" s="36"/>
      <c r="C230" s="37"/>
      <c r="D230" s="235" t="s">
        <v>275</v>
      </c>
      <c r="E230" s="37"/>
      <c r="F230" s="236" t="s">
        <v>1367</v>
      </c>
      <c r="G230" s="37"/>
      <c r="H230" s="37"/>
      <c r="I230" s="237"/>
      <c r="J230" s="37"/>
      <c r="K230" s="37"/>
      <c r="L230" s="41"/>
      <c r="M230" s="238"/>
      <c r="N230" s="239"/>
      <c r="O230" s="88"/>
      <c r="P230" s="88"/>
      <c r="Q230" s="88"/>
      <c r="R230" s="88"/>
      <c r="S230" s="88"/>
      <c r="T230" s="89"/>
      <c r="U230" s="35"/>
      <c r="V230" s="35"/>
      <c r="W230" s="35"/>
      <c r="X230" s="35"/>
      <c r="Y230" s="35"/>
      <c r="Z230" s="35"/>
      <c r="AA230" s="35"/>
      <c r="AB230" s="35"/>
      <c r="AC230" s="35"/>
      <c r="AD230" s="35"/>
      <c r="AE230" s="35"/>
      <c r="AT230" s="14" t="s">
        <v>275</v>
      </c>
      <c r="AU230" s="14" t="s">
        <v>81</v>
      </c>
    </row>
    <row r="231" s="2" customFormat="1" ht="111.75" customHeight="1">
      <c r="A231" s="35"/>
      <c r="B231" s="36"/>
      <c r="C231" s="222" t="s">
        <v>368</v>
      </c>
      <c r="D231" s="222" t="s">
        <v>269</v>
      </c>
      <c r="E231" s="223" t="s">
        <v>394</v>
      </c>
      <c r="F231" s="224" t="s">
        <v>395</v>
      </c>
      <c r="G231" s="225" t="s">
        <v>279</v>
      </c>
      <c r="H231" s="226">
        <v>50</v>
      </c>
      <c r="I231" s="227"/>
      <c r="J231" s="228">
        <f>ROUND(I231*H231,2)</f>
        <v>0</v>
      </c>
      <c r="K231" s="224" t="s">
        <v>273</v>
      </c>
      <c r="L231" s="41"/>
      <c r="M231" s="229" t="s">
        <v>1</v>
      </c>
      <c r="N231" s="230" t="s">
        <v>38</v>
      </c>
      <c r="O231" s="88"/>
      <c r="P231" s="231">
        <f>O231*H231</f>
        <v>0</v>
      </c>
      <c r="Q231" s="231">
        <v>0</v>
      </c>
      <c r="R231" s="231">
        <f>Q231*H231</f>
        <v>0</v>
      </c>
      <c r="S231" s="231">
        <v>0</v>
      </c>
      <c r="T231" s="232">
        <f>S231*H231</f>
        <v>0</v>
      </c>
      <c r="U231" s="35"/>
      <c r="V231" s="35"/>
      <c r="W231" s="35"/>
      <c r="X231" s="35"/>
      <c r="Y231" s="35"/>
      <c r="Z231" s="35"/>
      <c r="AA231" s="35"/>
      <c r="AB231" s="35"/>
      <c r="AC231" s="35"/>
      <c r="AD231" s="35"/>
      <c r="AE231" s="35"/>
      <c r="AR231" s="233" t="s">
        <v>274</v>
      </c>
      <c r="AT231" s="233" t="s">
        <v>269</v>
      </c>
      <c r="AU231" s="233" t="s">
        <v>81</v>
      </c>
      <c r="AY231" s="14" t="s">
        <v>266</v>
      </c>
      <c r="BE231" s="234">
        <f>IF(N231="základní",J231,0)</f>
        <v>0</v>
      </c>
      <c r="BF231" s="234">
        <f>IF(N231="snížená",J231,0)</f>
        <v>0</v>
      </c>
      <c r="BG231" s="234">
        <f>IF(N231="zákl. přenesená",J231,0)</f>
        <v>0</v>
      </c>
      <c r="BH231" s="234">
        <f>IF(N231="sníž. přenesená",J231,0)</f>
        <v>0</v>
      </c>
      <c r="BI231" s="234">
        <f>IF(N231="nulová",J231,0)</f>
        <v>0</v>
      </c>
      <c r="BJ231" s="14" t="s">
        <v>81</v>
      </c>
      <c r="BK231" s="234">
        <f>ROUND(I231*H231,2)</f>
        <v>0</v>
      </c>
      <c r="BL231" s="14" t="s">
        <v>274</v>
      </c>
      <c r="BM231" s="233" t="s">
        <v>480</v>
      </c>
    </row>
    <row r="232" s="2" customFormat="1">
      <c r="A232" s="35"/>
      <c r="B232" s="36"/>
      <c r="C232" s="37"/>
      <c r="D232" s="235" t="s">
        <v>275</v>
      </c>
      <c r="E232" s="37"/>
      <c r="F232" s="236" t="s">
        <v>1368</v>
      </c>
      <c r="G232" s="37"/>
      <c r="H232" s="37"/>
      <c r="I232" s="237"/>
      <c r="J232" s="37"/>
      <c r="K232" s="37"/>
      <c r="L232" s="41"/>
      <c r="M232" s="238"/>
      <c r="N232" s="239"/>
      <c r="O232" s="88"/>
      <c r="P232" s="88"/>
      <c r="Q232" s="88"/>
      <c r="R232" s="88"/>
      <c r="S232" s="88"/>
      <c r="T232" s="89"/>
      <c r="U232" s="35"/>
      <c r="V232" s="35"/>
      <c r="W232" s="35"/>
      <c r="X232" s="35"/>
      <c r="Y232" s="35"/>
      <c r="Z232" s="35"/>
      <c r="AA232" s="35"/>
      <c r="AB232" s="35"/>
      <c r="AC232" s="35"/>
      <c r="AD232" s="35"/>
      <c r="AE232" s="35"/>
      <c r="AT232" s="14" t="s">
        <v>275</v>
      </c>
      <c r="AU232" s="14" t="s">
        <v>81</v>
      </c>
    </row>
    <row r="233" s="2" customFormat="1" ht="180.75" customHeight="1">
      <c r="A233" s="35"/>
      <c r="B233" s="36"/>
      <c r="C233" s="222" t="s">
        <v>486</v>
      </c>
      <c r="D233" s="222" t="s">
        <v>269</v>
      </c>
      <c r="E233" s="223" t="s">
        <v>339</v>
      </c>
      <c r="F233" s="224" t="s">
        <v>340</v>
      </c>
      <c r="G233" s="225" t="s">
        <v>272</v>
      </c>
      <c r="H233" s="226">
        <v>30</v>
      </c>
      <c r="I233" s="227"/>
      <c r="J233" s="228">
        <f>ROUND(I233*H233,2)</f>
        <v>0</v>
      </c>
      <c r="K233" s="224" t="s">
        <v>273</v>
      </c>
      <c r="L233" s="41"/>
      <c r="M233" s="229" t="s">
        <v>1</v>
      </c>
      <c r="N233" s="230" t="s">
        <v>38</v>
      </c>
      <c r="O233" s="88"/>
      <c r="P233" s="231">
        <f>O233*H233</f>
        <v>0</v>
      </c>
      <c r="Q233" s="231">
        <v>0</v>
      </c>
      <c r="R233" s="231">
        <f>Q233*H233</f>
        <v>0</v>
      </c>
      <c r="S233" s="231">
        <v>0</v>
      </c>
      <c r="T233" s="232">
        <f>S233*H233</f>
        <v>0</v>
      </c>
      <c r="U233" s="35"/>
      <c r="V233" s="35"/>
      <c r="W233" s="35"/>
      <c r="X233" s="35"/>
      <c r="Y233" s="35"/>
      <c r="Z233" s="35"/>
      <c r="AA233" s="35"/>
      <c r="AB233" s="35"/>
      <c r="AC233" s="35"/>
      <c r="AD233" s="35"/>
      <c r="AE233" s="35"/>
      <c r="AR233" s="233" t="s">
        <v>274</v>
      </c>
      <c r="AT233" s="233" t="s">
        <v>269</v>
      </c>
      <c r="AU233" s="233" t="s">
        <v>81</v>
      </c>
      <c r="AY233" s="14" t="s">
        <v>266</v>
      </c>
      <c r="BE233" s="234">
        <f>IF(N233="základní",J233,0)</f>
        <v>0</v>
      </c>
      <c r="BF233" s="234">
        <f>IF(N233="snížená",J233,0)</f>
        <v>0</v>
      </c>
      <c r="BG233" s="234">
        <f>IF(N233="zákl. přenesená",J233,0)</f>
        <v>0</v>
      </c>
      <c r="BH233" s="234">
        <f>IF(N233="sníž. přenesená",J233,0)</f>
        <v>0</v>
      </c>
      <c r="BI233" s="234">
        <f>IF(N233="nulová",J233,0)</f>
        <v>0</v>
      </c>
      <c r="BJ233" s="14" t="s">
        <v>81</v>
      </c>
      <c r="BK233" s="234">
        <f>ROUND(I233*H233,2)</f>
        <v>0</v>
      </c>
      <c r="BL233" s="14" t="s">
        <v>274</v>
      </c>
      <c r="BM233" s="233" t="s">
        <v>484</v>
      </c>
    </row>
    <row r="234" s="2" customFormat="1">
      <c r="A234" s="35"/>
      <c r="B234" s="36"/>
      <c r="C234" s="37"/>
      <c r="D234" s="235" t="s">
        <v>275</v>
      </c>
      <c r="E234" s="37"/>
      <c r="F234" s="236" t="s">
        <v>1369</v>
      </c>
      <c r="G234" s="37"/>
      <c r="H234" s="37"/>
      <c r="I234" s="237"/>
      <c r="J234" s="37"/>
      <c r="K234" s="37"/>
      <c r="L234" s="41"/>
      <c r="M234" s="238"/>
      <c r="N234" s="239"/>
      <c r="O234" s="88"/>
      <c r="P234" s="88"/>
      <c r="Q234" s="88"/>
      <c r="R234" s="88"/>
      <c r="S234" s="88"/>
      <c r="T234" s="89"/>
      <c r="U234" s="35"/>
      <c r="V234" s="35"/>
      <c r="W234" s="35"/>
      <c r="X234" s="35"/>
      <c r="Y234" s="35"/>
      <c r="Z234" s="35"/>
      <c r="AA234" s="35"/>
      <c r="AB234" s="35"/>
      <c r="AC234" s="35"/>
      <c r="AD234" s="35"/>
      <c r="AE234" s="35"/>
      <c r="AT234" s="14" t="s">
        <v>275</v>
      </c>
      <c r="AU234" s="14" t="s">
        <v>81</v>
      </c>
    </row>
    <row r="235" s="2" customFormat="1" ht="78" customHeight="1">
      <c r="A235" s="35"/>
      <c r="B235" s="36"/>
      <c r="C235" s="222" t="s">
        <v>486</v>
      </c>
      <c r="D235" s="222" t="s">
        <v>269</v>
      </c>
      <c r="E235" s="223" t="s">
        <v>357</v>
      </c>
      <c r="F235" s="224" t="s">
        <v>358</v>
      </c>
      <c r="G235" s="225" t="s">
        <v>272</v>
      </c>
      <c r="H235" s="226">
        <v>80</v>
      </c>
      <c r="I235" s="227"/>
      <c r="J235" s="228">
        <f>ROUND(I235*H235,2)</f>
        <v>0</v>
      </c>
      <c r="K235" s="224" t="s">
        <v>273</v>
      </c>
      <c r="L235" s="41"/>
      <c r="M235" s="229" t="s">
        <v>1</v>
      </c>
      <c r="N235" s="230" t="s">
        <v>38</v>
      </c>
      <c r="O235" s="88"/>
      <c r="P235" s="231">
        <f>O235*H235</f>
        <v>0</v>
      </c>
      <c r="Q235" s="231">
        <v>0</v>
      </c>
      <c r="R235" s="231">
        <f>Q235*H235</f>
        <v>0</v>
      </c>
      <c r="S235" s="231">
        <v>0</v>
      </c>
      <c r="T235" s="232">
        <f>S235*H235</f>
        <v>0</v>
      </c>
      <c r="U235" s="35"/>
      <c r="V235" s="35"/>
      <c r="W235" s="35"/>
      <c r="X235" s="35"/>
      <c r="Y235" s="35"/>
      <c r="Z235" s="35"/>
      <c r="AA235" s="35"/>
      <c r="AB235" s="35"/>
      <c r="AC235" s="35"/>
      <c r="AD235" s="35"/>
      <c r="AE235" s="35"/>
      <c r="AR235" s="233" t="s">
        <v>274</v>
      </c>
      <c r="AT235" s="233" t="s">
        <v>269</v>
      </c>
      <c r="AU235" s="233" t="s">
        <v>81</v>
      </c>
      <c r="AY235" s="14" t="s">
        <v>266</v>
      </c>
      <c r="BE235" s="234">
        <f>IF(N235="základní",J235,0)</f>
        <v>0</v>
      </c>
      <c r="BF235" s="234">
        <f>IF(N235="snížená",J235,0)</f>
        <v>0</v>
      </c>
      <c r="BG235" s="234">
        <f>IF(N235="zákl. přenesená",J235,0)</f>
        <v>0</v>
      </c>
      <c r="BH235" s="234">
        <f>IF(N235="sníž. přenesená",J235,0)</f>
        <v>0</v>
      </c>
      <c r="BI235" s="234">
        <f>IF(N235="nulová",J235,0)</f>
        <v>0</v>
      </c>
      <c r="BJ235" s="14" t="s">
        <v>81</v>
      </c>
      <c r="BK235" s="234">
        <f>ROUND(I235*H235,2)</f>
        <v>0</v>
      </c>
      <c r="BL235" s="14" t="s">
        <v>274</v>
      </c>
      <c r="BM235" s="233" t="s">
        <v>489</v>
      </c>
    </row>
    <row r="236" s="2" customFormat="1">
      <c r="A236" s="35"/>
      <c r="B236" s="36"/>
      <c r="C236" s="37"/>
      <c r="D236" s="235" t="s">
        <v>275</v>
      </c>
      <c r="E236" s="37"/>
      <c r="F236" s="236" t="s">
        <v>1249</v>
      </c>
      <c r="G236" s="37"/>
      <c r="H236" s="37"/>
      <c r="I236" s="237"/>
      <c r="J236" s="37"/>
      <c r="K236" s="37"/>
      <c r="L236" s="41"/>
      <c r="M236" s="238"/>
      <c r="N236" s="239"/>
      <c r="O236" s="88"/>
      <c r="P236" s="88"/>
      <c r="Q236" s="88"/>
      <c r="R236" s="88"/>
      <c r="S236" s="88"/>
      <c r="T236" s="89"/>
      <c r="U236" s="35"/>
      <c r="V236" s="35"/>
      <c r="W236" s="35"/>
      <c r="X236" s="35"/>
      <c r="Y236" s="35"/>
      <c r="Z236" s="35"/>
      <c r="AA236" s="35"/>
      <c r="AB236" s="35"/>
      <c r="AC236" s="35"/>
      <c r="AD236" s="35"/>
      <c r="AE236" s="35"/>
      <c r="AT236" s="14" t="s">
        <v>275</v>
      </c>
      <c r="AU236" s="14" t="s">
        <v>81</v>
      </c>
    </row>
    <row r="237" s="2" customFormat="1" ht="90" customHeight="1">
      <c r="A237" s="35"/>
      <c r="B237" s="36"/>
      <c r="C237" s="222" t="s">
        <v>373</v>
      </c>
      <c r="D237" s="222" t="s">
        <v>269</v>
      </c>
      <c r="E237" s="223" t="s">
        <v>376</v>
      </c>
      <c r="F237" s="224" t="s">
        <v>377</v>
      </c>
      <c r="G237" s="225" t="s">
        <v>302</v>
      </c>
      <c r="H237" s="226">
        <v>12.894</v>
      </c>
      <c r="I237" s="227"/>
      <c r="J237" s="228">
        <f>ROUND(I237*H237,2)</f>
        <v>0</v>
      </c>
      <c r="K237" s="224" t="s">
        <v>273</v>
      </c>
      <c r="L237" s="41"/>
      <c r="M237" s="229" t="s">
        <v>1</v>
      </c>
      <c r="N237" s="230" t="s">
        <v>38</v>
      </c>
      <c r="O237" s="88"/>
      <c r="P237" s="231">
        <f>O237*H237</f>
        <v>0</v>
      </c>
      <c r="Q237" s="231">
        <v>0</v>
      </c>
      <c r="R237" s="231">
        <f>Q237*H237</f>
        <v>0</v>
      </c>
      <c r="S237" s="231">
        <v>0</v>
      </c>
      <c r="T237" s="232">
        <f>S237*H237</f>
        <v>0</v>
      </c>
      <c r="U237" s="35"/>
      <c r="V237" s="35"/>
      <c r="W237" s="35"/>
      <c r="X237" s="35"/>
      <c r="Y237" s="35"/>
      <c r="Z237" s="35"/>
      <c r="AA237" s="35"/>
      <c r="AB237" s="35"/>
      <c r="AC237" s="35"/>
      <c r="AD237" s="35"/>
      <c r="AE237" s="35"/>
      <c r="AR237" s="233" t="s">
        <v>274</v>
      </c>
      <c r="AT237" s="233" t="s">
        <v>269</v>
      </c>
      <c r="AU237" s="233" t="s">
        <v>81</v>
      </c>
      <c r="AY237" s="14" t="s">
        <v>266</v>
      </c>
      <c r="BE237" s="234">
        <f>IF(N237="základní",J237,0)</f>
        <v>0</v>
      </c>
      <c r="BF237" s="234">
        <f>IF(N237="snížená",J237,0)</f>
        <v>0</v>
      </c>
      <c r="BG237" s="234">
        <f>IF(N237="zákl. přenesená",J237,0)</f>
        <v>0</v>
      </c>
      <c r="BH237" s="234">
        <f>IF(N237="sníž. přenesená",J237,0)</f>
        <v>0</v>
      </c>
      <c r="BI237" s="234">
        <f>IF(N237="nulová",J237,0)</f>
        <v>0</v>
      </c>
      <c r="BJ237" s="14" t="s">
        <v>81</v>
      </c>
      <c r="BK237" s="234">
        <f>ROUND(I237*H237,2)</f>
        <v>0</v>
      </c>
      <c r="BL237" s="14" t="s">
        <v>274</v>
      </c>
      <c r="BM237" s="233" t="s">
        <v>492</v>
      </c>
    </row>
    <row r="238" s="2" customFormat="1">
      <c r="A238" s="35"/>
      <c r="B238" s="36"/>
      <c r="C238" s="37"/>
      <c r="D238" s="235" t="s">
        <v>275</v>
      </c>
      <c r="E238" s="37"/>
      <c r="F238" s="236" t="s">
        <v>1370</v>
      </c>
      <c r="G238" s="37"/>
      <c r="H238" s="37"/>
      <c r="I238" s="237"/>
      <c r="J238" s="37"/>
      <c r="K238" s="37"/>
      <c r="L238" s="41"/>
      <c r="M238" s="238"/>
      <c r="N238" s="239"/>
      <c r="O238" s="88"/>
      <c r="P238" s="88"/>
      <c r="Q238" s="88"/>
      <c r="R238" s="88"/>
      <c r="S238" s="88"/>
      <c r="T238" s="89"/>
      <c r="U238" s="35"/>
      <c r="V238" s="35"/>
      <c r="W238" s="35"/>
      <c r="X238" s="35"/>
      <c r="Y238" s="35"/>
      <c r="Z238" s="35"/>
      <c r="AA238" s="35"/>
      <c r="AB238" s="35"/>
      <c r="AC238" s="35"/>
      <c r="AD238" s="35"/>
      <c r="AE238" s="35"/>
      <c r="AT238" s="14" t="s">
        <v>275</v>
      </c>
      <c r="AU238" s="14" t="s">
        <v>81</v>
      </c>
    </row>
    <row r="239" s="2" customFormat="1" ht="114.9" customHeight="1">
      <c r="A239" s="35"/>
      <c r="B239" s="36"/>
      <c r="C239" s="222" t="s">
        <v>494</v>
      </c>
      <c r="D239" s="222" t="s">
        <v>269</v>
      </c>
      <c r="E239" s="223" t="s">
        <v>380</v>
      </c>
      <c r="F239" s="224" t="s">
        <v>381</v>
      </c>
      <c r="G239" s="225" t="s">
        <v>302</v>
      </c>
      <c r="H239" s="226">
        <v>12.894</v>
      </c>
      <c r="I239" s="227"/>
      <c r="J239" s="228">
        <f>ROUND(I239*H239,2)</f>
        <v>0</v>
      </c>
      <c r="K239" s="224" t="s">
        <v>273</v>
      </c>
      <c r="L239" s="41"/>
      <c r="M239" s="229" t="s">
        <v>1</v>
      </c>
      <c r="N239" s="230" t="s">
        <v>38</v>
      </c>
      <c r="O239" s="88"/>
      <c r="P239" s="231">
        <f>O239*H239</f>
        <v>0</v>
      </c>
      <c r="Q239" s="231">
        <v>0</v>
      </c>
      <c r="R239" s="231">
        <f>Q239*H239</f>
        <v>0</v>
      </c>
      <c r="S239" s="231">
        <v>0</v>
      </c>
      <c r="T239" s="232">
        <f>S239*H239</f>
        <v>0</v>
      </c>
      <c r="U239" s="35"/>
      <c r="V239" s="35"/>
      <c r="W239" s="35"/>
      <c r="X239" s="35"/>
      <c r="Y239" s="35"/>
      <c r="Z239" s="35"/>
      <c r="AA239" s="35"/>
      <c r="AB239" s="35"/>
      <c r="AC239" s="35"/>
      <c r="AD239" s="35"/>
      <c r="AE239" s="35"/>
      <c r="AR239" s="233" t="s">
        <v>274</v>
      </c>
      <c r="AT239" s="233" t="s">
        <v>269</v>
      </c>
      <c r="AU239" s="233" t="s">
        <v>81</v>
      </c>
      <c r="AY239" s="14" t="s">
        <v>266</v>
      </c>
      <c r="BE239" s="234">
        <f>IF(N239="základní",J239,0)</f>
        <v>0</v>
      </c>
      <c r="BF239" s="234">
        <f>IF(N239="snížená",J239,0)</f>
        <v>0</v>
      </c>
      <c r="BG239" s="234">
        <f>IF(N239="zákl. přenesená",J239,0)</f>
        <v>0</v>
      </c>
      <c r="BH239" s="234">
        <f>IF(N239="sníž. přenesená",J239,0)</f>
        <v>0</v>
      </c>
      <c r="BI239" s="234">
        <f>IF(N239="nulová",J239,0)</f>
        <v>0</v>
      </c>
      <c r="BJ239" s="14" t="s">
        <v>81</v>
      </c>
      <c r="BK239" s="234">
        <f>ROUND(I239*H239,2)</f>
        <v>0</v>
      </c>
      <c r="BL239" s="14" t="s">
        <v>274</v>
      </c>
      <c r="BM239" s="233" t="s">
        <v>497</v>
      </c>
    </row>
    <row r="240" s="2" customFormat="1">
      <c r="A240" s="35"/>
      <c r="B240" s="36"/>
      <c r="C240" s="37"/>
      <c r="D240" s="235" t="s">
        <v>275</v>
      </c>
      <c r="E240" s="37"/>
      <c r="F240" s="236" t="s">
        <v>1371</v>
      </c>
      <c r="G240" s="37"/>
      <c r="H240" s="37"/>
      <c r="I240" s="237"/>
      <c r="J240" s="37"/>
      <c r="K240" s="37"/>
      <c r="L240" s="41"/>
      <c r="M240" s="238"/>
      <c r="N240" s="239"/>
      <c r="O240" s="88"/>
      <c r="P240" s="88"/>
      <c r="Q240" s="88"/>
      <c r="R240" s="88"/>
      <c r="S240" s="88"/>
      <c r="T240" s="89"/>
      <c r="U240" s="35"/>
      <c r="V240" s="35"/>
      <c r="W240" s="35"/>
      <c r="X240" s="35"/>
      <c r="Y240" s="35"/>
      <c r="Z240" s="35"/>
      <c r="AA240" s="35"/>
      <c r="AB240" s="35"/>
      <c r="AC240" s="35"/>
      <c r="AD240" s="35"/>
      <c r="AE240" s="35"/>
      <c r="AT240" s="14" t="s">
        <v>275</v>
      </c>
      <c r="AU240" s="14" t="s">
        <v>81</v>
      </c>
    </row>
    <row r="241" s="2" customFormat="1" ht="90" customHeight="1">
      <c r="A241" s="35"/>
      <c r="B241" s="36"/>
      <c r="C241" s="222" t="s">
        <v>378</v>
      </c>
      <c r="D241" s="222" t="s">
        <v>269</v>
      </c>
      <c r="E241" s="223" t="s">
        <v>376</v>
      </c>
      <c r="F241" s="224" t="s">
        <v>377</v>
      </c>
      <c r="G241" s="225" t="s">
        <v>302</v>
      </c>
      <c r="H241" s="226">
        <v>12.894</v>
      </c>
      <c r="I241" s="227"/>
      <c r="J241" s="228">
        <f>ROUND(I241*H241,2)</f>
        <v>0</v>
      </c>
      <c r="K241" s="224" t="s">
        <v>273</v>
      </c>
      <c r="L241" s="41"/>
      <c r="M241" s="229" t="s">
        <v>1</v>
      </c>
      <c r="N241" s="230" t="s">
        <v>38</v>
      </c>
      <c r="O241" s="88"/>
      <c r="P241" s="231">
        <f>O241*H241</f>
        <v>0</v>
      </c>
      <c r="Q241" s="231">
        <v>0</v>
      </c>
      <c r="R241" s="231">
        <f>Q241*H241</f>
        <v>0</v>
      </c>
      <c r="S241" s="231">
        <v>0</v>
      </c>
      <c r="T241" s="232">
        <f>S241*H241</f>
        <v>0</v>
      </c>
      <c r="U241" s="35"/>
      <c r="V241" s="35"/>
      <c r="W241" s="35"/>
      <c r="X241" s="35"/>
      <c r="Y241" s="35"/>
      <c r="Z241" s="35"/>
      <c r="AA241" s="35"/>
      <c r="AB241" s="35"/>
      <c r="AC241" s="35"/>
      <c r="AD241" s="35"/>
      <c r="AE241" s="35"/>
      <c r="AR241" s="233" t="s">
        <v>274</v>
      </c>
      <c r="AT241" s="233" t="s">
        <v>269</v>
      </c>
      <c r="AU241" s="233" t="s">
        <v>81</v>
      </c>
      <c r="AY241" s="14" t="s">
        <v>266</v>
      </c>
      <c r="BE241" s="234">
        <f>IF(N241="základní",J241,0)</f>
        <v>0</v>
      </c>
      <c r="BF241" s="234">
        <f>IF(N241="snížená",J241,0)</f>
        <v>0</v>
      </c>
      <c r="BG241" s="234">
        <f>IF(N241="zákl. přenesená",J241,0)</f>
        <v>0</v>
      </c>
      <c r="BH241" s="234">
        <f>IF(N241="sníž. přenesená",J241,0)</f>
        <v>0</v>
      </c>
      <c r="BI241" s="234">
        <f>IF(N241="nulová",J241,0)</f>
        <v>0</v>
      </c>
      <c r="BJ241" s="14" t="s">
        <v>81</v>
      </c>
      <c r="BK241" s="234">
        <f>ROUND(I241*H241,2)</f>
        <v>0</v>
      </c>
      <c r="BL241" s="14" t="s">
        <v>274</v>
      </c>
      <c r="BM241" s="233" t="s">
        <v>501</v>
      </c>
    </row>
    <row r="242" s="2" customFormat="1">
      <c r="A242" s="35"/>
      <c r="B242" s="36"/>
      <c r="C242" s="37"/>
      <c r="D242" s="235" t="s">
        <v>275</v>
      </c>
      <c r="E242" s="37"/>
      <c r="F242" s="236" t="s">
        <v>1372</v>
      </c>
      <c r="G242" s="37"/>
      <c r="H242" s="37"/>
      <c r="I242" s="237"/>
      <c r="J242" s="37"/>
      <c r="K242" s="37"/>
      <c r="L242" s="41"/>
      <c r="M242" s="238"/>
      <c r="N242" s="239"/>
      <c r="O242" s="88"/>
      <c r="P242" s="88"/>
      <c r="Q242" s="88"/>
      <c r="R242" s="88"/>
      <c r="S242" s="88"/>
      <c r="T242" s="89"/>
      <c r="U242" s="35"/>
      <c r="V242" s="35"/>
      <c r="W242" s="35"/>
      <c r="X242" s="35"/>
      <c r="Y242" s="35"/>
      <c r="Z242" s="35"/>
      <c r="AA242" s="35"/>
      <c r="AB242" s="35"/>
      <c r="AC242" s="35"/>
      <c r="AD242" s="35"/>
      <c r="AE242" s="35"/>
      <c r="AT242" s="14" t="s">
        <v>275</v>
      </c>
      <c r="AU242" s="14" t="s">
        <v>81</v>
      </c>
    </row>
    <row r="243" s="2" customFormat="1" ht="114.9" customHeight="1">
      <c r="A243" s="35"/>
      <c r="B243" s="36"/>
      <c r="C243" s="222" t="s">
        <v>503</v>
      </c>
      <c r="D243" s="222" t="s">
        <v>269</v>
      </c>
      <c r="E243" s="223" t="s">
        <v>380</v>
      </c>
      <c r="F243" s="224" t="s">
        <v>381</v>
      </c>
      <c r="G243" s="225" t="s">
        <v>302</v>
      </c>
      <c r="H243" s="226">
        <v>12.894</v>
      </c>
      <c r="I243" s="227"/>
      <c r="J243" s="228">
        <f>ROUND(I243*H243,2)</f>
        <v>0</v>
      </c>
      <c r="K243" s="224" t="s">
        <v>273</v>
      </c>
      <c r="L243" s="41"/>
      <c r="M243" s="229" t="s">
        <v>1</v>
      </c>
      <c r="N243" s="230" t="s">
        <v>38</v>
      </c>
      <c r="O243" s="88"/>
      <c r="P243" s="231">
        <f>O243*H243</f>
        <v>0</v>
      </c>
      <c r="Q243" s="231">
        <v>0</v>
      </c>
      <c r="R243" s="231">
        <f>Q243*H243</f>
        <v>0</v>
      </c>
      <c r="S243" s="231">
        <v>0</v>
      </c>
      <c r="T243" s="232">
        <f>S243*H243</f>
        <v>0</v>
      </c>
      <c r="U243" s="35"/>
      <c r="V243" s="35"/>
      <c r="W243" s="35"/>
      <c r="X243" s="35"/>
      <c r="Y243" s="35"/>
      <c r="Z243" s="35"/>
      <c r="AA243" s="35"/>
      <c r="AB243" s="35"/>
      <c r="AC243" s="35"/>
      <c r="AD243" s="35"/>
      <c r="AE243" s="35"/>
      <c r="AR243" s="233" t="s">
        <v>274</v>
      </c>
      <c r="AT243" s="233" t="s">
        <v>269</v>
      </c>
      <c r="AU243" s="233" t="s">
        <v>81</v>
      </c>
      <c r="AY243" s="14" t="s">
        <v>266</v>
      </c>
      <c r="BE243" s="234">
        <f>IF(N243="základní",J243,0)</f>
        <v>0</v>
      </c>
      <c r="BF243" s="234">
        <f>IF(N243="snížená",J243,0)</f>
        <v>0</v>
      </c>
      <c r="BG243" s="234">
        <f>IF(N243="zákl. přenesená",J243,0)</f>
        <v>0</v>
      </c>
      <c r="BH243" s="234">
        <f>IF(N243="sníž. přenesená",J243,0)</f>
        <v>0</v>
      </c>
      <c r="BI243" s="234">
        <f>IF(N243="nulová",J243,0)</f>
        <v>0</v>
      </c>
      <c r="BJ243" s="14" t="s">
        <v>81</v>
      </c>
      <c r="BK243" s="234">
        <f>ROUND(I243*H243,2)</f>
        <v>0</v>
      </c>
      <c r="BL243" s="14" t="s">
        <v>274</v>
      </c>
      <c r="BM243" s="233" t="s">
        <v>506</v>
      </c>
    </row>
    <row r="244" s="2" customFormat="1">
      <c r="A244" s="35"/>
      <c r="B244" s="36"/>
      <c r="C244" s="37"/>
      <c r="D244" s="235" t="s">
        <v>275</v>
      </c>
      <c r="E244" s="37"/>
      <c r="F244" s="236" t="s">
        <v>1373</v>
      </c>
      <c r="G244" s="37"/>
      <c r="H244" s="37"/>
      <c r="I244" s="237"/>
      <c r="J244" s="37"/>
      <c r="K244" s="37"/>
      <c r="L244" s="41"/>
      <c r="M244" s="238"/>
      <c r="N244" s="239"/>
      <c r="O244" s="88"/>
      <c r="P244" s="88"/>
      <c r="Q244" s="88"/>
      <c r="R244" s="88"/>
      <c r="S244" s="88"/>
      <c r="T244" s="89"/>
      <c r="U244" s="35"/>
      <c r="V244" s="35"/>
      <c r="W244" s="35"/>
      <c r="X244" s="35"/>
      <c r="Y244" s="35"/>
      <c r="Z244" s="35"/>
      <c r="AA244" s="35"/>
      <c r="AB244" s="35"/>
      <c r="AC244" s="35"/>
      <c r="AD244" s="35"/>
      <c r="AE244" s="35"/>
      <c r="AT244" s="14" t="s">
        <v>275</v>
      </c>
      <c r="AU244" s="14" t="s">
        <v>81</v>
      </c>
    </row>
    <row r="245" s="2" customFormat="1" ht="24.15" customHeight="1">
      <c r="A245" s="35"/>
      <c r="B245" s="36"/>
      <c r="C245" s="240" t="s">
        <v>382</v>
      </c>
      <c r="D245" s="240" t="s">
        <v>329</v>
      </c>
      <c r="E245" s="241" t="s">
        <v>827</v>
      </c>
      <c r="F245" s="242" t="s">
        <v>828</v>
      </c>
      <c r="G245" s="243" t="s">
        <v>272</v>
      </c>
      <c r="H245" s="244">
        <v>80</v>
      </c>
      <c r="I245" s="245"/>
      <c r="J245" s="246">
        <f>ROUND(I245*H245,2)</f>
        <v>0</v>
      </c>
      <c r="K245" s="242" t="s">
        <v>273</v>
      </c>
      <c r="L245" s="247"/>
      <c r="M245" s="248" t="s">
        <v>1</v>
      </c>
      <c r="N245" s="249" t="s">
        <v>38</v>
      </c>
      <c r="O245" s="88"/>
      <c r="P245" s="231">
        <f>O245*H245</f>
        <v>0</v>
      </c>
      <c r="Q245" s="231">
        <v>0.0010499999999999999</v>
      </c>
      <c r="R245" s="231">
        <f>Q245*H245</f>
        <v>0.083999999999999991</v>
      </c>
      <c r="S245" s="231">
        <v>0</v>
      </c>
      <c r="T245" s="232">
        <f>S245*H245</f>
        <v>0</v>
      </c>
      <c r="U245" s="35"/>
      <c r="V245" s="35"/>
      <c r="W245" s="35"/>
      <c r="X245" s="35"/>
      <c r="Y245" s="35"/>
      <c r="Z245" s="35"/>
      <c r="AA245" s="35"/>
      <c r="AB245" s="35"/>
      <c r="AC245" s="35"/>
      <c r="AD245" s="35"/>
      <c r="AE245" s="35"/>
      <c r="AR245" s="233" t="s">
        <v>286</v>
      </c>
      <c r="AT245" s="233" t="s">
        <v>329</v>
      </c>
      <c r="AU245" s="233" t="s">
        <v>81</v>
      </c>
      <c r="AY245" s="14" t="s">
        <v>266</v>
      </c>
      <c r="BE245" s="234">
        <f>IF(N245="základní",J245,0)</f>
        <v>0</v>
      </c>
      <c r="BF245" s="234">
        <f>IF(N245="snížená",J245,0)</f>
        <v>0</v>
      </c>
      <c r="BG245" s="234">
        <f>IF(N245="zákl. přenesená",J245,0)</f>
        <v>0</v>
      </c>
      <c r="BH245" s="234">
        <f>IF(N245="sníž. přenesená",J245,0)</f>
        <v>0</v>
      </c>
      <c r="BI245" s="234">
        <f>IF(N245="nulová",J245,0)</f>
        <v>0</v>
      </c>
      <c r="BJ245" s="14" t="s">
        <v>81</v>
      </c>
      <c r="BK245" s="234">
        <f>ROUND(I245*H245,2)</f>
        <v>0</v>
      </c>
      <c r="BL245" s="14" t="s">
        <v>274</v>
      </c>
      <c r="BM245" s="233" t="s">
        <v>509</v>
      </c>
    </row>
    <row r="246" s="2" customFormat="1">
      <c r="A246" s="35"/>
      <c r="B246" s="36"/>
      <c r="C246" s="37"/>
      <c r="D246" s="235" t="s">
        <v>275</v>
      </c>
      <c r="E246" s="37"/>
      <c r="F246" s="236" t="s">
        <v>1249</v>
      </c>
      <c r="G246" s="37"/>
      <c r="H246" s="37"/>
      <c r="I246" s="237"/>
      <c r="J246" s="37"/>
      <c r="K246" s="37"/>
      <c r="L246" s="41"/>
      <c r="M246" s="238"/>
      <c r="N246" s="239"/>
      <c r="O246" s="88"/>
      <c r="P246" s="88"/>
      <c r="Q246" s="88"/>
      <c r="R246" s="88"/>
      <c r="S246" s="88"/>
      <c r="T246" s="89"/>
      <c r="U246" s="35"/>
      <c r="V246" s="35"/>
      <c r="W246" s="35"/>
      <c r="X246" s="35"/>
      <c r="Y246" s="35"/>
      <c r="Z246" s="35"/>
      <c r="AA246" s="35"/>
      <c r="AB246" s="35"/>
      <c r="AC246" s="35"/>
      <c r="AD246" s="35"/>
      <c r="AE246" s="35"/>
      <c r="AT246" s="14" t="s">
        <v>275</v>
      </c>
      <c r="AU246" s="14" t="s">
        <v>81</v>
      </c>
    </row>
    <row r="247" s="2" customFormat="1" ht="114.9" customHeight="1">
      <c r="A247" s="35"/>
      <c r="B247" s="36"/>
      <c r="C247" s="222" t="s">
        <v>511</v>
      </c>
      <c r="D247" s="222" t="s">
        <v>269</v>
      </c>
      <c r="E247" s="223" t="s">
        <v>472</v>
      </c>
      <c r="F247" s="224" t="s">
        <v>473</v>
      </c>
      <c r="G247" s="225" t="s">
        <v>474</v>
      </c>
      <c r="H247" s="226">
        <v>8</v>
      </c>
      <c r="I247" s="227"/>
      <c r="J247" s="228">
        <f>ROUND(I247*H247,2)</f>
        <v>0</v>
      </c>
      <c r="K247" s="224" t="s">
        <v>273</v>
      </c>
      <c r="L247" s="41"/>
      <c r="M247" s="229" t="s">
        <v>1</v>
      </c>
      <c r="N247" s="230" t="s">
        <v>38</v>
      </c>
      <c r="O247" s="88"/>
      <c r="P247" s="231">
        <f>O247*H247</f>
        <v>0</v>
      </c>
      <c r="Q247" s="231">
        <v>0</v>
      </c>
      <c r="R247" s="231">
        <f>Q247*H247</f>
        <v>0</v>
      </c>
      <c r="S247" s="231">
        <v>0</v>
      </c>
      <c r="T247" s="232">
        <f>S247*H247</f>
        <v>0</v>
      </c>
      <c r="U247" s="35"/>
      <c r="V247" s="35"/>
      <c r="W247" s="35"/>
      <c r="X247" s="35"/>
      <c r="Y247" s="35"/>
      <c r="Z247" s="35"/>
      <c r="AA247" s="35"/>
      <c r="AB247" s="35"/>
      <c r="AC247" s="35"/>
      <c r="AD247" s="35"/>
      <c r="AE247" s="35"/>
      <c r="AR247" s="233" t="s">
        <v>274</v>
      </c>
      <c r="AT247" s="233" t="s">
        <v>269</v>
      </c>
      <c r="AU247" s="233" t="s">
        <v>81</v>
      </c>
      <c r="AY247" s="14" t="s">
        <v>266</v>
      </c>
      <c r="BE247" s="234">
        <f>IF(N247="základní",J247,0)</f>
        <v>0</v>
      </c>
      <c r="BF247" s="234">
        <f>IF(N247="snížená",J247,0)</f>
        <v>0</v>
      </c>
      <c r="BG247" s="234">
        <f>IF(N247="zákl. přenesená",J247,0)</f>
        <v>0</v>
      </c>
      <c r="BH247" s="234">
        <f>IF(N247="sníž. přenesená",J247,0)</f>
        <v>0</v>
      </c>
      <c r="BI247" s="234">
        <f>IF(N247="nulová",J247,0)</f>
        <v>0</v>
      </c>
      <c r="BJ247" s="14" t="s">
        <v>81</v>
      </c>
      <c r="BK247" s="234">
        <f>ROUND(I247*H247,2)</f>
        <v>0</v>
      </c>
      <c r="BL247" s="14" t="s">
        <v>274</v>
      </c>
      <c r="BM247" s="233" t="s">
        <v>514</v>
      </c>
    </row>
    <row r="248" s="2" customFormat="1">
      <c r="A248" s="35"/>
      <c r="B248" s="36"/>
      <c r="C248" s="37"/>
      <c r="D248" s="235" t="s">
        <v>275</v>
      </c>
      <c r="E248" s="37"/>
      <c r="F248" s="236" t="s">
        <v>1226</v>
      </c>
      <c r="G248" s="37"/>
      <c r="H248" s="37"/>
      <c r="I248" s="237"/>
      <c r="J248" s="37"/>
      <c r="K248" s="37"/>
      <c r="L248" s="41"/>
      <c r="M248" s="238"/>
      <c r="N248" s="239"/>
      <c r="O248" s="88"/>
      <c r="P248" s="88"/>
      <c r="Q248" s="88"/>
      <c r="R248" s="88"/>
      <c r="S248" s="88"/>
      <c r="T248" s="89"/>
      <c r="U248" s="35"/>
      <c r="V248" s="35"/>
      <c r="W248" s="35"/>
      <c r="X248" s="35"/>
      <c r="Y248" s="35"/>
      <c r="Z248" s="35"/>
      <c r="AA248" s="35"/>
      <c r="AB248" s="35"/>
      <c r="AC248" s="35"/>
      <c r="AD248" s="35"/>
      <c r="AE248" s="35"/>
      <c r="AT248" s="14" t="s">
        <v>275</v>
      </c>
      <c r="AU248" s="14" t="s">
        <v>81</v>
      </c>
    </row>
    <row r="249" s="2" customFormat="1" ht="90" customHeight="1">
      <c r="A249" s="35"/>
      <c r="B249" s="36"/>
      <c r="C249" s="222" t="s">
        <v>385</v>
      </c>
      <c r="D249" s="222" t="s">
        <v>269</v>
      </c>
      <c r="E249" s="223" t="s">
        <v>478</v>
      </c>
      <c r="F249" s="224" t="s">
        <v>479</v>
      </c>
      <c r="G249" s="225" t="s">
        <v>474</v>
      </c>
      <c r="H249" s="226">
        <v>4</v>
      </c>
      <c r="I249" s="227"/>
      <c r="J249" s="228">
        <f>ROUND(I249*H249,2)</f>
        <v>0</v>
      </c>
      <c r="K249" s="224" t="s">
        <v>273</v>
      </c>
      <c r="L249" s="41"/>
      <c r="M249" s="229" t="s">
        <v>1</v>
      </c>
      <c r="N249" s="230" t="s">
        <v>38</v>
      </c>
      <c r="O249" s="88"/>
      <c r="P249" s="231">
        <f>O249*H249</f>
        <v>0</v>
      </c>
      <c r="Q249" s="231">
        <v>0</v>
      </c>
      <c r="R249" s="231">
        <f>Q249*H249</f>
        <v>0</v>
      </c>
      <c r="S249" s="231">
        <v>0</v>
      </c>
      <c r="T249" s="232">
        <f>S249*H249</f>
        <v>0</v>
      </c>
      <c r="U249" s="35"/>
      <c r="V249" s="35"/>
      <c r="W249" s="35"/>
      <c r="X249" s="35"/>
      <c r="Y249" s="35"/>
      <c r="Z249" s="35"/>
      <c r="AA249" s="35"/>
      <c r="AB249" s="35"/>
      <c r="AC249" s="35"/>
      <c r="AD249" s="35"/>
      <c r="AE249" s="35"/>
      <c r="AR249" s="233" t="s">
        <v>274</v>
      </c>
      <c r="AT249" s="233" t="s">
        <v>269</v>
      </c>
      <c r="AU249" s="233" t="s">
        <v>81</v>
      </c>
      <c r="AY249" s="14" t="s">
        <v>266</v>
      </c>
      <c r="BE249" s="234">
        <f>IF(N249="základní",J249,0)</f>
        <v>0</v>
      </c>
      <c r="BF249" s="234">
        <f>IF(N249="snížená",J249,0)</f>
        <v>0</v>
      </c>
      <c r="BG249" s="234">
        <f>IF(N249="zákl. přenesená",J249,0)</f>
        <v>0</v>
      </c>
      <c r="BH249" s="234">
        <f>IF(N249="sníž. přenesená",J249,0)</f>
        <v>0</v>
      </c>
      <c r="BI249" s="234">
        <f>IF(N249="nulová",J249,0)</f>
        <v>0</v>
      </c>
      <c r="BJ249" s="14" t="s">
        <v>81</v>
      </c>
      <c r="BK249" s="234">
        <f>ROUND(I249*H249,2)</f>
        <v>0</v>
      </c>
      <c r="BL249" s="14" t="s">
        <v>274</v>
      </c>
      <c r="BM249" s="233" t="s">
        <v>517</v>
      </c>
    </row>
    <row r="250" s="2" customFormat="1">
      <c r="A250" s="35"/>
      <c r="B250" s="36"/>
      <c r="C250" s="37"/>
      <c r="D250" s="235" t="s">
        <v>275</v>
      </c>
      <c r="E250" s="37"/>
      <c r="F250" s="236" t="s">
        <v>1003</v>
      </c>
      <c r="G250" s="37"/>
      <c r="H250" s="37"/>
      <c r="I250" s="237"/>
      <c r="J250" s="37"/>
      <c r="K250" s="37"/>
      <c r="L250" s="41"/>
      <c r="M250" s="238"/>
      <c r="N250" s="239"/>
      <c r="O250" s="88"/>
      <c r="P250" s="88"/>
      <c r="Q250" s="88"/>
      <c r="R250" s="88"/>
      <c r="S250" s="88"/>
      <c r="T250" s="89"/>
      <c r="U250" s="35"/>
      <c r="V250" s="35"/>
      <c r="W250" s="35"/>
      <c r="X250" s="35"/>
      <c r="Y250" s="35"/>
      <c r="Z250" s="35"/>
      <c r="AA250" s="35"/>
      <c r="AB250" s="35"/>
      <c r="AC250" s="35"/>
      <c r="AD250" s="35"/>
      <c r="AE250" s="35"/>
      <c r="AT250" s="14" t="s">
        <v>275</v>
      </c>
      <c r="AU250" s="14" t="s">
        <v>81</v>
      </c>
    </row>
    <row r="251" s="2" customFormat="1" ht="90" customHeight="1">
      <c r="A251" s="35"/>
      <c r="B251" s="36"/>
      <c r="C251" s="222" t="s">
        <v>519</v>
      </c>
      <c r="D251" s="222" t="s">
        <v>269</v>
      </c>
      <c r="E251" s="223" t="s">
        <v>482</v>
      </c>
      <c r="F251" s="224" t="s">
        <v>483</v>
      </c>
      <c r="G251" s="225" t="s">
        <v>279</v>
      </c>
      <c r="H251" s="226">
        <v>520</v>
      </c>
      <c r="I251" s="227"/>
      <c r="J251" s="228">
        <f>ROUND(I251*H251,2)</f>
        <v>0</v>
      </c>
      <c r="K251" s="224" t="s">
        <v>273</v>
      </c>
      <c r="L251" s="41"/>
      <c r="M251" s="229" t="s">
        <v>1</v>
      </c>
      <c r="N251" s="230" t="s">
        <v>38</v>
      </c>
      <c r="O251" s="88"/>
      <c r="P251" s="231">
        <f>O251*H251</f>
        <v>0</v>
      </c>
      <c r="Q251" s="231">
        <v>0</v>
      </c>
      <c r="R251" s="231">
        <f>Q251*H251</f>
        <v>0</v>
      </c>
      <c r="S251" s="231">
        <v>0</v>
      </c>
      <c r="T251" s="232">
        <f>S251*H251</f>
        <v>0</v>
      </c>
      <c r="U251" s="35"/>
      <c r="V251" s="35"/>
      <c r="W251" s="35"/>
      <c r="X251" s="35"/>
      <c r="Y251" s="35"/>
      <c r="Z251" s="35"/>
      <c r="AA251" s="35"/>
      <c r="AB251" s="35"/>
      <c r="AC251" s="35"/>
      <c r="AD251" s="35"/>
      <c r="AE251" s="35"/>
      <c r="AR251" s="233" t="s">
        <v>274</v>
      </c>
      <c r="AT251" s="233" t="s">
        <v>269</v>
      </c>
      <c r="AU251" s="233" t="s">
        <v>81</v>
      </c>
      <c r="AY251" s="14" t="s">
        <v>266</v>
      </c>
      <c r="BE251" s="234">
        <f>IF(N251="základní",J251,0)</f>
        <v>0</v>
      </c>
      <c r="BF251" s="234">
        <f>IF(N251="snížená",J251,0)</f>
        <v>0</v>
      </c>
      <c r="BG251" s="234">
        <f>IF(N251="zákl. přenesená",J251,0)</f>
        <v>0</v>
      </c>
      <c r="BH251" s="234">
        <f>IF(N251="sníž. přenesená",J251,0)</f>
        <v>0</v>
      </c>
      <c r="BI251" s="234">
        <f>IF(N251="nulová",J251,0)</f>
        <v>0</v>
      </c>
      <c r="BJ251" s="14" t="s">
        <v>81</v>
      </c>
      <c r="BK251" s="234">
        <f>ROUND(I251*H251,2)</f>
        <v>0</v>
      </c>
      <c r="BL251" s="14" t="s">
        <v>274</v>
      </c>
      <c r="BM251" s="233" t="s">
        <v>522</v>
      </c>
    </row>
    <row r="252" s="2" customFormat="1">
      <c r="A252" s="35"/>
      <c r="B252" s="36"/>
      <c r="C252" s="37"/>
      <c r="D252" s="235" t="s">
        <v>275</v>
      </c>
      <c r="E252" s="37"/>
      <c r="F252" s="236" t="s">
        <v>1004</v>
      </c>
      <c r="G252" s="37"/>
      <c r="H252" s="37"/>
      <c r="I252" s="237"/>
      <c r="J252" s="37"/>
      <c r="K252" s="37"/>
      <c r="L252" s="41"/>
      <c r="M252" s="238"/>
      <c r="N252" s="239"/>
      <c r="O252" s="88"/>
      <c r="P252" s="88"/>
      <c r="Q252" s="88"/>
      <c r="R252" s="88"/>
      <c r="S252" s="88"/>
      <c r="T252" s="89"/>
      <c r="U252" s="35"/>
      <c r="V252" s="35"/>
      <c r="W252" s="35"/>
      <c r="X252" s="35"/>
      <c r="Y252" s="35"/>
      <c r="Z252" s="35"/>
      <c r="AA252" s="35"/>
      <c r="AB252" s="35"/>
      <c r="AC252" s="35"/>
      <c r="AD252" s="35"/>
      <c r="AE252" s="35"/>
      <c r="AT252" s="14" t="s">
        <v>275</v>
      </c>
      <c r="AU252" s="14" t="s">
        <v>81</v>
      </c>
    </row>
    <row r="253" s="2" customFormat="1" ht="90" customHeight="1">
      <c r="A253" s="35"/>
      <c r="B253" s="36"/>
      <c r="C253" s="222" t="s">
        <v>387</v>
      </c>
      <c r="D253" s="222" t="s">
        <v>269</v>
      </c>
      <c r="E253" s="223" t="s">
        <v>487</v>
      </c>
      <c r="F253" s="224" t="s">
        <v>488</v>
      </c>
      <c r="G253" s="225" t="s">
        <v>279</v>
      </c>
      <c r="H253" s="226">
        <v>520</v>
      </c>
      <c r="I253" s="227"/>
      <c r="J253" s="228">
        <f>ROUND(I253*H253,2)</f>
        <v>0</v>
      </c>
      <c r="K253" s="224" t="s">
        <v>273</v>
      </c>
      <c r="L253" s="41"/>
      <c r="M253" s="229" t="s">
        <v>1</v>
      </c>
      <c r="N253" s="230" t="s">
        <v>38</v>
      </c>
      <c r="O253" s="88"/>
      <c r="P253" s="231">
        <f>O253*H253</f>
        <v>0</v>
      </c>
      <c r="Q253" s="231">
        <v>0</v>
      </c>
      <c r="R253" s="231">
        <f>Q253*H253</f>
        <v>0</v>
      </c>
      <c r="S253" s="231">
        <v>0</v>
      </c>
      <c r="T253" s="232">
        <f>S253*H253</f>
        <v>0</v>
      </c>
      <c r="U253" s="35"/>
      <c r="V253" s="35"/>
      <c r="W253" s="35"/>
      <c r="X253" s="35"/>
      <c r="Y253" s="35"/>
      <c r="Z253" s="35"/>
      <c r="AA253" s="35"/>
      <c r="AB253" s="35"/>
      <c r="AC253" s="35"/>
      <c r="AD253" s="35"/>
      <c r="AE253" s="35"/>
      <c r="AR253" s="233" t="s">
        <v>274</v>
      </c>
      <c r="AT253" s="233" t="s">
        <v>269</v>
      </c>
      <c r="AU253" s="233" t="s">
        <v>81</v>
      </c>
      <c r="AY253" s="14" t="s">
        <v>266</v>
      </c>
      <c r="BE253" s="234">
        <f>IF(N253="základní",J253,0)</f>
        <v>0</v>
      </c>
      <c r="BF253" s="234">
        <f>IF(N253="snížená",J253,0)</f>
        <v>0</v>
      </c>
      <c r="BG253" s="234">
        <f>IF(N253="zákl. přenesená",J253,0)</f>
        <v>0</v>
      </c>
      <c r="BH253" s="234">
        <f>IF(N253="sníž. přenesená",J253,0)</f>
        <v>0</v>
      </c>
      <c r="BI253" s="234">
        <f>IF(N253="nulová",J253,0)</f>
        <v>0</v>
      </c>
      <c r="BJ253" s="14" t="s">
        <v>81</v>
      </c>
      <c r="BK253" s="234">
        <f>ROUND(I253*H253,2)</f>
        <v>0</v>
      </c>
      <c r="BL253" s="14" t="s">
        <v>274</v>
      </c>
      <c r="BM253" s="233" t="s">
        <v>525</v>
      </c>
    </row>
    <row r="254" s="2" customFormat="1">
      <c r="A254" s="35"/>
      <c r="B254" s="36"/>
      <c r="C254" s="37"/>
      <c r="D254" s="235" t="s">
        <v>275</v>
      </c>
      <c r="E254" s="37"/>
      <c r="F254" s="236" t="s">
        <v>1004</v>
      </c>
      <c r="G254" s="37"/>
      <c r="H254" s="37"/>
      <c r="I254" s="237"/>
      <c r="J254" s="37"/>
      <c r="K254" s="37"/>
      <c r="L254" s="41"/>
      <c r="M254" s="238"/>
      <c r="N254" s="239"/>
      <c r="O254" s="88"/>
      <c r="P254" s="88"/>
      <c r="Q254" s="88"/>
      <c r="R254" s="88"/>
      <c r="S254" s="88"/>
      <c r="T254" s="89"/>
      <c r="U254" s="35"/>
      <c r="V254" s="35"/>
      <c r="W254" s="35"/>
      <c r="X254" s="35"/>
      <c r="Y254" s="35"/>
      <c r="Z254" s="35"/>
      <c r="AA254" s="35"/>
      <c r="AB254" s="35"/>
      <c r="AC254" s="35"/>
      <c r="AD254" s="35"/>
      <c r="AE254" s="35"/>
      <c r="AT254" s="14" t="s">
        <v>275</v>
      </c>
      <c r="AU254" s="14" t="s">
        <v>81</v>
      </c>
    </row>
    <row r="255" s="2" customFormat="1" ht="55.5" customHeight="1">
      <c r="A255" s="35"/>
      <c r="B255" s="36"/>
      <c r="C255" s="222" t="s">
        <v>526</v>
      </c>
      <c r="D255" s="222" t="s">
        <v>269</v>
      </c>
      <c r="E255" s="223" t="s">
        <v>1374</v>
      </c>
      <c r="F255" s="224" t="s">
        <v>1375</v>
      </c>
      <c r="G255" s="225" t="s">
        <v>279</v>
      </c>
      <c r="H255" s="226">
        <v>24</v>
      </c>
      <c r="I255" s="227"/>
      <c r="J255" s="228">
        <f>ROUND(I255*H255,2)</f>
        <v>0</v>
      </c>
      <c r="K255" s="224" t="s">
        <v>273</v>
      </c>
      <c r="L255" s="41"/>
      <c r="M255" s="229" t="s">
        <v>1</v>
      </c>
      <c r="N255" s="230" t="s">
        <v>38</v>
      </c>
      <c r="O255" s="88"/>
      <c r="P255" s="231">
        <f>O255*H255</f>
        <v>0</v>
      </c>
      <c r="Q255" s="231">
        <v>0</v>
      </c>
      <c r="R255" s="231">
        <f>Q255*H255</f>
        <v>0</v>
      </c>
      <c r="S255" s="231">
        <v>0</v>
      </c>
      <c r="T255" s="232">
        <f>S255*H255</f>
        <v>0</v>
      </c>
      <c r="U255" s="35"/>
      <c r="V255" s="35"/>
      <c r="W255" s="35"/>
      <c r="X255" s="35"/>
      <c r="Y255" s="35"/>
      <c r="Z255" s="35"/>
      <c r="AA255" s="35"/>
      <c r="AB255" s="35"/>
      <c r="AC255" s="35"/>
      <c r="AD255" s="35"/>
      <c r="AE255" s="35"/>
      <c r="AR255" s="233" t="s">
        <v>274</v>
      </c>
      <c r="AT255" s="233" t="s">
        <v>269</v>
      </c>
      <c r="AU255" s="233" t="s">
        <v>81</v>
      </c>
      <c r="AY255" s="14" t="s">
        <v>266</v>
      </c>
      <c r="BE255" s="234">
        <f>IF(N255="základní",J255,0)</f>
        <v>0</v>
      </c>
      <c r="BF255" s="234">
        <f>IF(N255="snížená",J255,0)</f>
        <v>0</v>
      </c>
      <c r="BG255" s="234">
        <f>IF(N255="zákl. přenesená",J255,0)</f>
        <v>0</v>
      </c>
      <c r="BH255" s="234">
        <f>IF(N255="sníž. přenesená",J255,0)</f>
        <v>0</v>
      </c>
      <c r="BI255" s="234">
        <f>IF(N255="nulová",J255,0)</f>
        <v>0</v>
      </c>
      <c r="BJ255" s="14" t="s">
        <v>81</v>
      </c>
      <c r="BK255" s="234">
        <f>ROUND(I255*H255,2)</f>
        <v>0</v>
      </c>
      <c r="BL255" s="14" t="s">
        <v>274</v>
      </c>
      <c r="BM255" s="233" t="s">
        <v>529</v>
      </c>
    </row>
    <row r="256" s="2" customFormat="1">
      <c r="A256" s="35"/>
      <c r="B256" s="36"/>
      <c r="C256" s="37"/>
      <c r="D256" s="235" t="s">
        <v>275</v>
      </c>
      <c r="E256" s="37"/>
      <c r="F256" s="236" t="s">
        <v>1376</v>
      </c>
      <c r="G256" s="37"/>
      <c r="H256" s="37"/>
      <c r="I256" s="237"/>
      <c r="J256" s="37"/>
      <c r="K256" s="37"/>
      <c r="L256" s="41"/>
      <c r="M256" s="238"/>
      <c r="N256" s="239"/>
      <c r="O256" s="88"/>
      <c r="P256" s="88"/>
      <c r="Q256" s="88"/>
      <c r="R256" s="88"/>
      <c r="S256" s="88"/>
      <c r="T256" s="89"/>
      <c r="U256" s="35"/>
      <c r="V256" s="35"/>
      <c r="W256" s="35"/>
      <c r="X256" s="35"/>
      <c r="Y256" s="35"/>
      <c r="Z256" s="35"/>
      <c r="AA256" s="35"/>
      <c r="AB256" s="35"/>
      <c r="AC256" s="35"/>
      <c r="AD256" s="35"/>
      <c r="AE256" s="35"/>
      <c r="AT256" s="14" t="s">
        <v>275</v>
      </c>
      <c r="AU256" s="14" t="s">
        <v>81</v>
      </c>
    </row>
    <row r="257" s="12" customFormat="1" ht="22.8" customHeight="1">
      <c r="A257" s="12"/>
      <c r="B257" s="208"/>
      <c r="C257" s="209"/>
      <c r="D257" s="210" t="s">
        <v>72</v>
      </c>
      <c r="E257" s="250" t="s">
        <v>777</v>
      </c>
      <c r="F257" s="250" t="s">
        <v>1377</v>
      </c>
      <c r="G257" s="209"/>
      <c r="H257" s="209"/>
      <c r="I257" s="212"/>
      <c r="J257" s="251">
        <f>BK257</f>
        <v>0</v>
      </c>
      <c r="K257" s="209"/>
      <c r="L257" s="214"/>
      <c r="M257" s="215"/>
      <c r="N257" s="216"/>
      <c r="O257" s="216"/>
      <c r="P257" s="217">
        <f>P258+SUM(P259:P328)</f>
        <v>0</v>
      </c>
      <c r="Q257" s="216"/>
      <c r="R257" s="217">
        <f>R258+SUM(R259:R328)</f>
        <v>184.91239999999999</v>
      </c>
      <c r="S257" s="216"/>
      <c r="T257" s="218">
        <f>T258+SUM(T259:T328)</f>
        <v>0</v>
      </c>
      <c r="U257" s="12"/>
      <c r="V257" s="12"/>
      <c r="W257" s="12"/>
      <c r="X257" s="12"/>
      <c r="Y257" s="12"/>
      <c r="Z257" s="12"/>
      <c r="AA257" s="12"/>
      <c r="AB257" s="12"/>
      <c r="AC257" s="12"/>
      <c r="AD257" s="12"/>
      <c r="AE257" s="12"/>
      <c r="AR257" s="219" t="s">
        <v>81</v>
      </c>
      <c r="AT257" s="220" t="s">
        <v>72</v>
      </c>
      <c r="AU257" s="220" t="s">
        <v>81</v>
      </c>
      <c r="AY257" s="219" t="s">
        <v>266</v>
      </c>
      <c r="BK257" s="221">
        <f>BK258+SUM(BK259:BK328)</f>
        <v>0</v>
      </c>
    </row>
    <row r="258" s="2" customFormat="1" ht="55.5" customHeight="1">
      <c r="A258" s="35"/>
      <c r="B258" s="36"/>
      <c r="C258" s="222" t="s">
        <v>391</v>
      </c>
      <c r="D258" s="222" t="s">
        <v>269</v>
      </c>
      <c r="E258" s="223" t="s">
        <v>1087</v>
      </c>
      <c r="F258" s="224" t="s">
        <v>1088</v>
      </c>
      <c r="G258" s="225" t="s">
        <v>279</v>
      </c>
      <c r="H258" s="226">
        <v>24</v>
      </c>
      <c r="I258" s="227"/>
      <c r="J258" s="228">
        <f>ROUND(I258*H258,2)</f>
        <v>0</v>
      </c>
      <c r="K258" s="224" t="s">
        <v>273</v>
      </c>
      <c r="L258" s="41"/>
      <c r="M258" s="229" t="s">
        <v>1</v>
      </c>
      <c r="N258" s="230" t="s">
        <v>38</v>
      </c>
      <c r="O258" s="88"/>
      <c r="P258" s="231">
        <f>O258*H258</f>
        <v>0</v>
      </c>
      <c r="Q258" s="231">
        <v>0</v>
      </c>
      <c r="R258" s="231">
        <f>Q258*H258</f>
        <v>0</v>
      </c>
      <c r="S258" s="231">
        <v>0</v>
      </c>
      <c r="T258" s="232">
        <f>S258*H258</f>
        <v>0</v>
      </c>
      <c r="U258" s="35"/>
      <c r="V258" s="35"/>
      <c r="W258" s="35"/>
      <c r="X258" s="35"/>
      <c r="Y258" s="35"/>
      <c r="Z258" s="35"/>
      <c r="AA258" s="35"/>
      <c r="AB258" s="35"/>
      <c r="AC258" s="35"/>
      <c r="AD258" s="35"/>
      <c r="AE258" s="35"/>
      <c r="AR258" s="233" t="s">
        <v>274</v>
      </c>
      <c r="AT258" s="233" t="s">
        <v>269</v>
      </c>
      <c r="AU258" s="233" t="s">
        <v>83</v>
      </c>
      <c r="AY258" s="14" t="s">
        <v>266</v>
      </c>
      <c r="BE258" s="234">
        <f>IF(N258="základní",J258,0)</f>
        <v>0</v>
      </c>
      <c r="BF258" s="234">
        <f>IF(N258="snížená",J258,0)</f>
        <v>0</v>
      </c>
      <c r="BG258" s="234">
        <f>IF(N258="zákl. přenesená",J258,0)</f>
        <v>0</v>
      </c>
      <c r="BH258" s="234">
        <f>IF(N258="sníž. přenesená",J258,0)</f>
        <v>0</v>
      </c>
      <c r="BI258" s="234">
        <f>IF(N258="nulová",J258,0)</f>
        <v>0</v>
      </c>
      <c r="BJ258" s="14" t="s">
        <v>81</v>
      </c>
      <c r="BK258" s="234">
        <f>ROUND(I258*H258,2)</f>
        <v>0</v>
      </c>
      <c r="BL258" s="14" t="s">
        <v>274</v>
      </c>
      <c r="BM258" s="233" t="s">
        <v>532</v>
      </c>
    </row>
    <row r="259" s="2" customFormat="1">
      <c r="A259" s="35"/>
      <c r="B259" s="36"/>
      <c r="C259" s="37"/>
      <c r="D259" s="235" t="s">
        <v>275</v>
      </c>
      <c r="E259" s="37"/>
      <c r="F259" s="236" t="s">
        <v>1365</v>
      </c>
      <c r="G259" s="37"/>
      <c r="H259" s="37"/>
      <c r="I259" s="237"/>
      <c r="J259" s="37"/>
      <c r="K259" s="37"/>
      <c r="L259" s="41"/>
      <c r="M259" s="238"/>
      <c r="N259" s="239"/>
      <c r="O259" s="88"/>
      <c r="P259" s="88"/>
      <c r="Q259" s="88"/>
      <c r="R259" s="88"/>
      <c r="S259" s="88"/>
      <c r="T259" s="89"/>
      <c r="U259" s="35"/>
      <c r="V259" s="35"/>
      <c r="W259" s="35"/>
      <c r="X259" s="35"/>
      <c r="Y259" s="35"/>
      <c r="Z259" s="35"/>
      <c r="AA259" s="35"/>
      <c r="AB259" s="35"/>
      <c r="AC259" s="35"/>
      <c r="AD259" s="35"/>
      <c r="AE259" s="35"/>
      <c r="AT259" s="14" t="s">
        <v>275</v>
      </c>
      <c r="AU259" s="14" t="s">
        <v>83</v>
      </c>
    </row>
    <row r="260" s="2" customFormat="1" ht="37.8" customHeight="1">
      <c r="A260" s="35"/>
      <c r="B260" s="36"/>
      <c r="C260" s="222" t="s">
        <v>534</v>
      </c>
      <c r="D260" s="222" t="s">
        <v>269</v>
      </c>
      <c r="E260" s="223" t="s">
        <v>784</v>
      </c>
      <c r="F260" s="224" t="s">
        <v>785</v>
      </c>
      <c r="G260" s="225" t="s">
        <v>279</v>
      </c>
      <c r="H260" s="226">
        <v>14</v>
      </c>
      <c r="I260" s="227"/>
      <c r="J260" s="228">
        <f>ROUND(I260*H260,2)</f>
        <v>0</v>
      </c>
      <c r="K260" s="224" t="s">
        <v>273</v>
      </c>
      <c r="L260" s="41"/>
      <c r="M260" s="229" t="s">
        <v>1</v>
      </c>
      <c r="N260" s="230" t="s">
        <v>38</v>
      </c>
      <c r="O260" s="88"/>
      <c r="P260" s="231">
        <f>O260*H260</f>
        <v>0</v>
      </c>
      <c r="Q260" s="231">
        <v>0</v>
      </c>
      <c r="R260" s="231">
        <f>Q260*H260</f>
        <v>0</v>
      </c>
      <c r="S260" s="231">
        <v>0</v>
      </c>
      <c r="T260" s="232">
        <f>S260*H260</f>
        <v>0</v>
      </c>
      <c r="U260" s="35"/>
      <c r="V260" s="35"/>
      <c r="W260" s="35"/>
      <c r="X260" s="35"/>
      <c r="Y260" s="35"/>
      <c r="Z260" s="35"/>
      <c r="AA260" s="35"/>
      <c r="AB260" s="35"/>
      <c r="AC260" s="35"/>
      <c r="AD260" s="35"/>
      <c r="AE260" s="35"/>
      <c r="AR260" s="233" t="s">
        <v>274</v>
      </c>
      <c r="AT260" s="233" t="s">
        <v>269</v>
      </c>
      <c r="AU260" s="233" t="s">
        <v>83</v>
      </c>
      <c r="AY260" s="14" t="s">
        <v>266</v>
      </c>
      <c r="BE260" s="234">
        <f>IF(N260="základní",J260,0)</f>
        <v>0</v>
      </c>
      <c r="BF260" s="234">
        <f>IF(N260="snížená",J260,0)</f>
        <v>0</v>
      </c>
      <c r="BG260" s="234">
        <f>IF(N260="zákl. přenesená",J260,0)</f>
        <v>0</v>
      </c>
      <c r="BH260" s="234">
        <f>IF(N260="sníž. přenesená",J260,0)</f>
        <v>0</v>
      </c>
      <c r="BI260" s="234">
        <f>IF(N260="nulová",J260,0)</f>
        <v>0</v>
      </c>
      <c r="BJ260" s="14" t="s">
        <v>81</v>
      </c>
      <c r="BK260" s="234">
        <f>ROUND(I260*H260,2)</f>
        <v>0</v>
      </c>
      <c r="BL260" s="14" t="s">
        <v>274</v>
      </c>
      <c r="BM260" s="233" t="s">
        <v>537</v>
      </c>
    </row>
    <row r="261" s="2" customFormat="1">
      <c r="A261" s="35"/>
      <c r="B261" s="36"/>
      <c r="C261" s="37"/>
      <c r="D261" s="235" t="s">
        <v>275</v>
      </c>
      <c r="E261" s="37"/>
      <c r="F261" s="236" t="s">
        <v>1378</v>
      </c>
      <c r="G261" s="37"/>
      <c r="H261" s="37"/>
      <c r="I261" s="237"/>
      <c r="J261" s="37"/>
      <c r="K261" s="37"/>
      <c r="L261" s="41"/>
      <c r="M261" s="238"/>
      <c r="N261" s="239"/>
      <c r="O261" s="88"/>
      <c r="P261" s="88"/>
      <c r="Q261" s="88"/>
      <c r="R261" s="88"/>
      <c r="S261" s="88"/>
      <c r="T261" s="89"/>
      <c r="U261" s="35"/>
      <c r="V261" s="35"/>
      <c r="W261" s="35"/>
      <c r="X261" s="35"/>
      <c r="Y261" s="35"/>
      <c r="Z261" s="35"/>
      <c r="AA261" s="35"/>
      <c r="AB261" s="35"/>
      <c r="AC261" s="35"/>
      <c r="AD261" s="35"/>
      <c r="AE261" s="35"/>
      <c r="AT261" s="14" t="s">
        <v>275</v>
      </c>
      <c r="AU261" s="14" t="s">
        <v>83</v>
      </c>
    </row>
    <row r="262" s="2" customFormat="1" ht="55.5" customHeight="1">
      <c r="A262" s="35"/>
      <c r="B262" s="36"/>
      <c r="C262" s="222" t="s">
        <v>396</v>
      </c>
      <c r="D262" s="222" t="s">
        <v>269</v>
      </c>
      <c r="E262" s="223" t="s">
        <v>789</v>
      </c>
      <c r="F262" s="224" t="s">
        <v>790</v>
      </c>
      <c r="G262" s="225" t="s">
        <v>791</v>
      </c>
      <c r="H262" s="226">
        <v>98</v>
      </c>
      <c r="I262" s="227"/>
      <c r="J262" s="228">
        <f>ROUND(I262*H262,2)</f>
        <v>0</v>
      </c>
      <c r="K262" s="224" t="s">
        <v>273</v>
      </c>
      <c r="L262" s="41"/>
      <c r="M262" s="229" t="s">
        <v>1</v>
      </c>
      <c r="N262" s="230" t="s">
        <v>38</v>
      </c>
      <c r="O262" s="88"/>
      <c r="P262" s="231">
        <f>O262*H262</f>
        <v>0</v>
      </c>
      <c r="Q262" s="231">
        <v>0</v>
      </c>
      <c r="R262" s="231">
        <f>Q262*H262</f>
        <v>0</v>
      </c>
      <c r="S262" s="231">
        <v>0</v>
      </c>
      <c r="T262" s="232">
        <f>S262*H262</f>
        <v>0</v>
      </c>
      <c r="U262" s="35"/>
      <c r="V262" s="35"/>
      <c r="W262" s="35"/>
      <c r="X262" s="35"/>
      <c r="Y262" s="35"/>
      <c r="Z262" s="35"/>
      <c r="AA262" s="35"/>
      <c r="AB262" s="35"/>
      <c r="AC262" s="35"/>
      <c r="AD262" s="35"/>
      <c r="AE262" s="35"/>
      <c r="AR262" s="233" t="s">
        <v>274</v>
      </c>
      <c r="AT262" s="233" t="s">
        <v>269</v>
      </c>
      <c r="AU262" s="233" t="s">
        <v>83</v>
      </c>
      <c r="AY262" s="14" t="s">
        <v>266</v>
      </c>
      <c r="BE262" s="234">
        <f>IF(N262="základní",J262,0)</f>
        <v>0</v>
      </c>
      <c r="BF262" s="234">
        <f>IF(N262="snížená",J262,0)</f>
        <v>0</v>
      </c>
      <c r="BG262" s="234">
        <f>IF(N262="zákl. přenesená",J262,0)</f>
        <v>0</v>
      </c>
      <c r="BH262" s="234">
        <f>IF(N262="sníž. přenesená",J262,0)</f>
        <v>0</v>
      </c>
      <c r="BI262" s="234">
        <f>IF(N262="nulová",J262,0)</f>
        <v>0</v>
      </c>
      <c r="BJ262" s="14" t="s">
        <v>81</v>
      </c>
      <c r="BK262" s="234">
        <f>ROUND(I262*H262,2)</f>
        <v>0</v>
      </c>
      <c r="BL262" s="14" t="s">
        <v>274</v>
      </c>
      <c r="BM262" s="233" t="s">
        <v>541</v>
      </c>
    </row>
    <row r="263" s="2" customFormat="1">
      <c r="A263" s="35"/>
      <c r="B263" s="36"/>
      <c r="C263" s="37"/>
      <c r="D263" s="235" t="s">
        <v>275</v>
      </c>
      <c r="E263" s="37"/>
      <c r="F263" s="236" t="s">
        <v>1379</v>
      </c>
      <c r="G263" s="37"/>
      <c r="H263" s="37"/>
      <c r="I263" s="237"/>
      <c r="J263" s="37"/>
      <c r="K263" s="37"/>
      <c r="L263" s="41"/>
      <c r="M263" s="238"/>
      <c r="N263" s="239"/>
      <c r="O263" s="88"/>
      <c r="P263" s="88"/>
      <c r="Q263" s="88"/>
      <c r="R263" s="88"/>
      <c r="S263" s="88"/>
      <c r="T263" s="89"/>
      <c r="U263" s="35"/>
      <c r="V263" s="35"/>
      <c r="W263" s="35"/>
      <c r="X263" s="35"/>
      <c r="Y263" s="35"/>
      <c r="Z263" s="35"/>
      <c r="AA263" s="35"/>
      <c r="AB263" s="35"/>
      <c r="AC263" s="35"/>
      <c r="AD263" s="35"/>
      <c r="AE263" s="35"/>
      <c r="AT263" s="14" t="s">
        <v>275</v>
      </c>
      <c r="AU263" s="14" t="s">
        <v>83</v>
      </c>
    </row>
    <row r="264" s="2" customFormat="1" ht="101.25" customHeight="1">
      <c r="A264" s="35"/>
      <c r="B264" s="36"/>
      <c r="C264" s="222" t="s">
        <v>543</v>
      </c>
      <c r="D264" s="222" t="s">
        <v>269</v>
      </c>
      <c r="E264" s="223" t="s">
        <v>300</v>
      </c>
      <c r="F264" s="224" t="s">
        <v>301</v>
      </c>
      <c r="G264" s="225" t="s">
        <v>302</v>
      </c>
      <c r="H264" s="226">
        <v>46.219999999999999</v>
      </c>
      <c r="I264" s="227"/>
      <c r="J264" s="228">
        <f>ROUND(I264*H264,2)</f>
        <v>0</v>
      </c>
      <c r="K264" s="224" t="s">
        <v>273</v>
      </c>
      <c r="L264" s="41"/>
      <c r="M264" s="229" t="s">
        <v>1</v>
      </c>
      <c r="N264" s="230" t="s">
        <v>38</v>
      </c>
      <c r="O264" s="88"/>
      <c r="P264" s="231">
        <f>O264*H264</f>
        <v>0</v>
      </c>
      <c r="Q264" s="231">
        <v>0</v>
      </c>
      <c r="R264" s="231">
        <f>Q264*H264</f>
        <v>0</v>
      </c>
      <c r="S264" s="231">
        <v>0</v>
      </c>
      <c r="T264" s="232">
        <f>S264*H264</f>
        <v>0</v>
      </c>
      <c r="U264" s="35"/>
      <c r="V264" s="35"/>
      <c r="W264" s="35"/>
      <c r="X264" s="35"/>
      <c r="Y264" s="35"/>
      <c r="Z264" s="35"/>
      <c r="AA264" s="35"/>
      <c r="AB264" s="35"/>
      <c r="AC264" s="35"/>
      <c r="AD264" s="35"/>
      <c r="AE264" s="35"/>
      <c r="AR264" s="233" t="s">
        <v>274</v>
      </c>
      <c r="AT264" s="233" t="s">
        <v>269</v>
      </c>
      <c r="AU264" s="233" t="s">
        <v>83</v>
      </c>
      <c r="AY264" s="14" t="s">
        <v>266</v>
      </c>
      <c r="BE264" s="234">
        <f>IF(N264="základní",J264,0)</f>
        <v>0</v>
      </c>
      <c r="BF264" s="234">
        <f>IF(N264="snížená",J264,0)</f>
        <v>0</v>
      </c>
      <c r="BG264" s="234">
        <f>IF(N264="zákl. přenesená",J264,0)</f>
        <v>0</v>
      </c>
      <c r="BH264" s="234">
        <f>IF(N264="sníž. přenesená",J264,0)</f>
        <v>0</v>
      </c>
      <c r="BI264" s="234">
        <f>IF(N264="nulová",J264,0)</f>
        <v>0</v>
      </c>
      <c r="BJ264" s="14" t="s">
        <v>81</v>
      </c>
      <c r="BK264" s="234">
        <f>ROUND(I264*H264,2)</f>
        <v>0</v>
      </c>
      <c r="BL264" s="14" t="s">
        <v>274</v>
      </c>
      <c r="BM264" s="233" t="s">
        <v>546</v>
      </c>
    </row>
    <row r="265" s="2" customFormat="1">
      <c r="A265" s="35"/>
      <c r="B265" s="36"/>
      <c r="C265" s="37"/>
      <c r="D265" s="235" t="s">
        <v>275</v>
      </c>
      <c r="E265" s="37"/>
      <c r="F265" s="236" t="s">
        <v>1380</v>
      </c>
      <c r="G265" s="37"/>
      <c r="H265" s="37"/>
      <c r="I265" s="237"/>
      <c r="J265" s="37"/>
      <c r="K265" s="37"/>
      <c r="L265" s="41"/>
      <c r="M265" s="238"/>
      <c r="N265" s="239"/>
      <c r="O265" s="88"/>
      <c r="P265" s="88"/>
      <c r="Q265" s="88"/>
      <c r="R265" s="88"/>
      <c r="S265" s="88"/>
      <c r="T265" s="89"/>
      <c r="U265" s="35"/>
      <c r="V265" s="35"/>
      <c r="W265" s="35"/>
      <c r="X265" s="35"/>
      <c r="Y265" s="35"/>
      <c r="Z265" s="35"/>
      <c r="AA265" s="35"/>
      <c r="AB265" s="35"/>
      <c r="AC265" s="35"/>
      <c r="AD265" s="35"/>
      <c r="AE265" s="35"/>
      <c r="AT265" s="14" t="s">
        <v>275</v>
      </c>
      <c r="AU265" s="14" t="s">
        <v>83</v>
      </c>
    </row>
    <row r="266" s="2" customFormat="1" ht="111.75" customHeight="1">
      <c r="A266" s="35"/>
      <c r="B266" s="36"/>
      <c r="C266" s="222" t="s">
        <v>400</v>
      </c>
      <c r="D266" s="222" t="s">
        <v>269</v>
      </c>
      <c r="E266" s="223" t="s">
        <v>312</v>
      </c>
      <c r="F266" s="224" t="s">
        <v>313</v>
      </c>
      <c r="G266" s="225" t="s">
        <v>302</v>
      </c>
      <c r="H266" s="226">
        <v>46.219999999999999</v>
      </c>
      <c r="I266" s="227"/>
      <c r="J266" s="228">
        <f>ROUND(I266*H266,2)</f>
        <v>0</v>
      </c>
      <c r="K266" s="224" t="s">
        <v>273</v>
      </c>
      <c r="L266" s="41"/>
      <c r="M266" s="229" t="s">
        <v>1</v>
      </c>
      <c r="N266" s="230" t="s">
        <v>38</v>
      </c>
      <c r="O266" s="88"/>
      <c r="P266" s="231">
        <f>O266*H266</f>
        <v>0</v>
      </c>
      <c r="Q266" s="231">
        <v>0</v>
      </c>
      <c r="R266" s="231">
        <f>Q266*H266</f>
        <v>0</v>
      </c>
      <c r="S266" s="231">
        <v>0</v>
      </c>
      <c r="T266" s="232">
        <f>S266*H266</f>
        <v>0</v>
      </c>
      <c r="U266" s="35"/>
      <c r="V266" s="35"/>
      <c r="W266" s="35"/>
      <c r="X266" s="35"/>
      <c r="Y266" s="35"/>
      <c r="Z266" s="35"/>
      <c r="AA266" s="35"/>
      <c r="AB266" s="35"/>
      <c r="AC266" s="35"/>
      <c r="AD266" s="35"/>
      <c r="AE266" s="35"/>
      <c r="AR266" s="233" t="s">
        <v>274</v>
      </c>
      <c r="AT266" s="233" t="s">
        <v>269</v>
      </c>
      <c r="AU266" s="233" t="s">
        <v>83</v>
      </c>
      <c r="AY266" s="14" t="s">
        <v>266</v>
      </c>
      <c r="BE266" s="234">
        <f>IF(N266="základní",J266,0)</f>
        <v>0</v>
      </c>
      <c r="BF266" s="234">
        <f>IF(N266="snížená",J266,0)</f>
        <v>0</v>
      </c>
      <c r="BG266" s="234">
        <f>IF(N266="zákl. přenesená",J266,0)</f>
        <v>0</v>
      </c>
      <c r="BH266" s="234">
        <f>IF(N266="sníž. přenesená",J266,0)</f>
        <v>0</v>
      </c>
      <c r="BI266" s="234">
        <f>IF(N266="nulová",J266,0)</f>
        <v>0</v>
      </c>
      <c r="BJ266" s="14" t="s">
        <v>81</v>
      </c>
      <c r="BK266" s="234">
        <f>ROUND(I266*H266,2)</f>
        <v>0</v>
      </c>
      <c r="BL266" s="14" t="s">
        <v>274</v>
      </c>
      <c r="BM266" s="233" t="s">
        <v>549</v>
      </c>
    </row>
    <row r="267" s="2" customFormat="1">
      <c r="A267" s="35"/>
      <c r="B267" s="36"/>
      <c r="C267" s="37"/>
      <c r="D267" s="235" t="s">
        <v>275</v>
      </c>
      <c r="E267" s="37"/>
      <c r="F267" s="236" t="s">
        <v>1381</v>
      </c>
      <c r="G267" s="37"/>
      <c r="H267" s="37"/>
      <c r="I267" s="237"/>
      <c r="J267" s="37"/>
      <c r="K267" s="37"/>
      <c r="L267" s="41"/>
      <c r="M267" s="238"/>
      <c r="N267" s="239"/>
      <c r="O267" s="88"/>
      <c r="P267" s="88"/>
      <c r="Q267" s="88"/>
      <c r="R267" s="88"/>
      <c r="S267" s="88"/>
      <c r="T267" s="89"/>
      <c r="U267" s="35"/>
      <c r="V267" s="35"/>
      <c r="W267" s="35"/>
      <c r="X267" s="35"/>
      <c r="Y267" s="35"/>
      <c r="Z267" s="35"/>
      <c r="AA267" s="35"/>
      <c r="AB267" s="35"/>
      <c r="AC267" s="35"/>
      <c r="AD267" s="35"/>
      <c r="AE267" s="35"/>
      <c r="AT267" s="14" t="s">
        <v>275</v>
      </c>
      <c r="AU267" s="14" t="s">
        <v>83</v>
      </c>
    </row>
    <row r="268" s="2" customFormat="1" ht="100.5" customHeight="1">
      <c r="A268" s="35"/>
      <c r="B268" s="36"/>
      <c r="C268" s="222" t="s">
        <v>551</v>
      </c>
      <c r="D268" s="222" t="s">
        <v>269</v>
      </c>
      <c r="E268" s="223" t="s">
        <v>797</v>
      </c>
      <c r="F268" s="224" t="s">
        <v>798</v>
      </c>
      <c r="G268" s="225" t="s">
        <v>302</v>
      </c>
      <c r="H268" s="226">
        <v>46.219999999999999</v>
      </c>
      <c r="I268" s="227"/>
      <c r="J268" s="228">
        <f>ROUND(I268*H268,2)</f>
        <v>0</v>
      </c>
      <c r="K268" s="224" t="s">
        <v>273</v>
      </c>
      <c r="L268" s="41"/>
      <c r="M268" s="229" t="s">
        <v>1</v>
      </c>
      <c r="N268" s="230" t="s">
        <v>38</v>
      </c>
      <c r="O268" s="88"/>
      <c r="P268" s="231">
        <f>O268*H268</f>
        <v>0</v>
      </c>
      <c r="Q268" s="231">
        <v>0</v>
      </c>
      <c r="R268" s="231">
        <f>Q268*H268</f>
        <v>0</v>
      </c>
      <c r="S268" s="231">
        <v>0</v>
      </c>
      <c r="T268" s="232">
        <f>S268*H268</f>
        <v>0</v>
      </c>
      <c r="U268" s="35"/>
      <c r="V268" s="35"/>
      <c r="W268" s="35"/>
      <c r="X268" s="35"/>
      <c r="Y268" s="35"/>
      <c r="Z268" s="35"/>
      <c r="AA268" s="35"/>
      <c r="AB268" s="35"/>
      <c r="AC268" s="35"/>
      <c r="AD268" s="35"/>
      <c r="AE268" s="35"/>
      <c r="AR268" s="233" t="s">
        <v>274</v>
      </c>
      <c r="AT268" s="233" t="s">
        <v>269</v>
      </c>
      <c r="AU268" s="233" t="s">
        <v>83</v>
      </c>
      <c r="AY268" s="14" t="s">
        <v>266</v>
      </c>
      <c r="BE268" s="234">
        <f>IF(N268="základní",J268,0)</f>
        <v>0</v>
      </c>
      <c r="BF268" s="234">
        <f>IF(N268="snížená",J268,0)</f>
        <v>0</v>
      </c>
      <c r="BG268" s="234">
        <f>IF(N268="zákl. přenesená",J268,0)</f>
        <v>0</v>
      </c>
      <c r="BH268" s="234">
        <f>IF(N268="sníž. přenesená",J268,0)</f>
        <v>0</v>
      </c>
      <c r="BI268" s="234">
        <f>IF(N268="nulová",J268,0)</f>
        <v>0</v>
      </c>
      <c r="BJ268" s="14" t="s">
        <v>81</v>
      </c>
      <c r="BK268" s="234">
        <f>ROUND(I268*H268,2)</f>
        <v>0</v>
      </c>
      <c r="BL268" s="14" t="s">
        <v>274</v>
      </c>
      <c r="BM268" s="233" t="s">
        <v>554</v>
      </c>
    </row>
    <row r="269" s="2" customFormat="1">
      <c r="A269" s="35"/>
      <c r="B269" s="36"/>
      <c r="C269" s="37"/>
      <c r="D269" s="235" t="s">
        <v>275</v>
      </c>
      <c r="E269" s="37"/>
      <c r="F269" s="236" t="s">
        <v>1382</v>
      </c>
      <c r="G269" s="37"/>
      <c r="H269" s="37"/>
      <c r="I269" s="237"/>
      <c r="J269" s="37"/>
      <c r="K269" s="37"/>
      <c r="L269" s="41"/>
      <c r="M269" s="238"/>
      <c r="N269" s="239"/>
      <c r="O269" s="88"/>
      <c r="P269" s="88"/>
      <c r="Q269" s="88"/>
      <c r="R269" s="88"/>
      <c r="S269" s="88"/>
      <c r="T269" s="89"/>
      <c r="U269" s="35"/>
      <c r="V269" s="35"/>
      <c r="W269" s="35"/>
      <c r="X269" s="35"/>
      <c r="Y269" s="35"/>
      <c r="Z269" s="35"/>
      <c r="AA269" s="35"/>
      <c r="AB269" s="35"/>
      <c r="AC269" s="35"/>
      <c r="AD269" s="35"/>
      <c r="AE269" s="35"/>
      <c r="AT269" s="14" t="s">
        <v>275</v>
      </c>
      <c r="AU269" s="14" t="s">
        <v>83</v>
      </c>
    </row>
    <row r="270" s="2" customFormat="1" ht="49.05" customHeight="1">
      <c r="A270" s="35"/>
      <c r="B270" s="36"/>
      <c r="C270" s="222" t="s">
        <v>405</v>
      </c>
      <c r="D270" s="222" t="s">
        <v>269</v>
      </c>
      <c r="E270" s="223" t="s">
        <v>270</v>
      </c>
      <c r="F270" s="224" t="s">
        <v>271</v>
      </c>
      <c r="G270" s="225" t="s">
        <v>272</v>
      </c>
      <c r="H270" s="226">
        <v>8</v>
      </c>
      <c r="I270" s="227"/>
      <c r="J270" s="228">
        <f>ROUND(I270*H270,2)</f>
        <v>0</v>
      </c>
      <c r="K270" s="224" t="s">
        <v>273</v>
      </c>
      <c r="L270" s="41"/>
      <c r="M270" s="229" t="s">
        <v>1</v>
      </c>
      <c r="N270" s="230" t="s">
        <v>38</v>
      </c>
      <c r="O270" s="88"/>
      <c r="P270" s="231">
        <f>O270*H270</f>
        <v>0</v>
      </c>
      <c r="Q270" s="231">
        <v>0</v>
      </c>
      <c r="R270" s="231">
        <f>Q270*H270</f>
        <v>0</v>
      </c>
      <c r="S270" s="231">
        <v>0</v>
      </c>
      <c r="T270" s="232">
        <f>S270*H270</f>
        <v>0</v>
      </c>
      <c r="U270" s="35"/>
      <c r="V270" s="35"/>
      <c r="W270" s="35"/>
      <c r="X270" s="35"/>
      <c r="Y270" s="35"/>
      <c r="Z270" s="35"/>
      <c r="AA270" s="35"/>
      <c r="AB270" s="35"/>
      <c r="AC270" s="35"/>
      <c r="AD270" s="35"/>
      <c r="AE270" s="35"/>
      <c r="AR270" s="233" t="s">
        <v>274</v>
      </c>
      <c r="AT270" s="233" t="s">
        <v>269</v>
      </c>
      <c r="AU270" s="233" t="s">
        <v>83</v>
      </c>
      <c r="AY270" s="14" t="s">
        <v>266</v>
      </c>
      <c r="BE270" s="234">
        <f>IF(N270="základní",J270,0)</f>
        <v>0</v>
      </c>
      <c r="BF270" s="234">
        <f>IF(N270="snížená",J270,0)</f>
        <v>0</v>
      </c>
      <c r="BG270" s="234">
        <f>IF(N270="zákl. přenesená",J270,0)</f>
        <v>0</v>
      </c>
      <c r="BH270" s="234">
        <f>IF(N270="sníž. přenesená",J270,0)</f>
        <v>0</v>
      </c>
      <c r="BI270" s="234">
        <f>IF(N270="nulová",J270,0)</f>
        <v>0</v>
      </c>
      <c r="BJ270" s="14" t="s">
        <v>81</v>
      </c>
      <c r="BK270" s="234">
        <f>ROUND(I270*H270,2)</f>
        <v>0</v>
      </c>
      <c r="BL270" s="14" t="s">
        <v>274</v>
      </c>
      <c r="BM270" s="233" t="s">
        <v>558</v>
      </c>
    </row>
    <row r="271" s="2" customFormat="1">
      <c r="A271" s="35"/>
      <c r="B271" s="36"/>
      <c r="C271" s="37"/>
      <c r="D271" s="235" t="s">
        <v>275</v>
      </c>
      <c r="E271" s="37"/>
      <c r="F271" s="236" t="s">
        <v>993</v>
      </c>
      <c r="G271" s="37"/>
      <c r="H271" s="37"/>
      <c r="I271" s="237"/>
      <c r="J271" s="37"/>
      <c r="K271" s="37"/>
      <c r="L271" s="41"/>
      <c r="M271" s="238"/>
      <c r="N271" s="239"/>
      <c r="O271" s="88"/>
      <c r="P271" s="88"/>
      <c r="Q271" s="88"/>
      <c r="R271" s="88"/>
      <c r="S271" s="88"/>
      <c r="T271" s="89"/>
      <c r="U271" s="35"/>
      <c r="V271" s="35"/>
      <c r="W271" s="35"/>
      <c r="X271" s="35"/>
      <c r="Y271" s="35"/>
      <c r="Z271" s="35"/>
      <c r="AA271" s="35"/>
      <c r="AB271" s="35"/>
      <c r="AC271" s="35"/>
      <c r="AD271" s="35"/>
      <c r="AE271" s="35"/>
      <c r="AT271" s="14" t="s">
        <v>275</v>
      </c>
      <c r="AU271" s="14" t="s">
        <v>83</v>
      </c>
    </row>
    <row r="272" s="2" customFormat="1" ht="90" customHeight="1">
      <c r="A272" s="35"/>
      <c r="B272" s="36"/>
      <c r="C272" s="222" t="s">
        <v>560</v>
      </c>
      <c r="D272" s="222" t="s">
        <v>269</v>
      </c>
      <c r="E272" s="223" t="s">
        <v>287</v>
      </c>
      <c r="F272" s="224" t="s">
        <v>288</v>
      </c>
      <c r="G272" s="225" t="s">
        <v>289</v>
      </c>
      <c r="H272" s="226">
        <v>0.040000000000000001</v>
      </c>
      <c r="I272" s="227"/>
      <c r="J272" s="228">
        <f>ROUND(I272*H272,2)</f>
        <v>0</v>
      </c>
      <c r="K272" s="224" t="s">
        <v>273</v>
      </c>
      <c r="L272" s="41"/>
      <c r="M272" s="229" t="s">
        <v>1</v>
      </c>
      <c r="N272" s="230" t="s">
        <v>38</v>
      </c>
      <c r="O272" s="88"/>
      <c r="P272" s="231">
        <f>O272*H272</f>
        <v>0</v>
      </c>
      <c r="Q272" s="231">
        <v>0</v>
      </c>
      <c r="R272" s="231">
        <f>Q272*H272</f>
        <v>0</v>
      </c>
      <c r="S272" s="231">
        <v>0</v>
      </c>
      <c r="T272" s="232">
        <f>S272*H272</f>
        <v>0</v>
      </c>
      <c r="U272" s="35"/>
      <c r="V272" s="35"/>
      <c r="W272" s="35"/>
      <c r="X272" s="35"/>
      <c r="Y272" s="35"/>
      <c r="Z272" s="35"/>
      <c r="AA272" s="35"/>
      <c r="AB272" s="35"/>
      <c r="AC272" s="35"/>
      <c r="AD272" s="35"/>
      <c r="AE272" s="35"/>
      <c r="AR272" s="233" t="s">
        <v>274</v>
      </c>
      <c r="AT272" s="233" t="s">
        <v>269</v>
      </c>
      <c r="AU272" s="233" t="s">
        <v>83</v>
      </c>
      <c r="AY272" s="14" t="s">
        <v>266</v>
      </c>
      <c r="BE272" s="234">
        <f>IF(N272="základní",J272,0)</f>
        <v>0</v>
      </c>
      <c r="BF272" s="234">
        <f>IF(N272="snížená",J272,0)</f>
        <v>0</v>
      </c>
      <c r="BG272" s="234">
        <f>IF(N272="zákl. přenesená",J272,0)</f>
        <v>0</v>
      </c>
      <c r="BH272" s="234">
        <f>IF(N272="sníž. přenesená",J272,0)</f>
        <v>0</v>
      </c>
      <c r="BI272" s="234">
        <f>IF(N272="nulová",J272,0)</f>
        <v>0</v>
      </c>
      <c r="BJ272" s="14" t="s">
        <v>81</v>
      </c>
      <c r="BK272" s="234">
        <f>ROUND(I272*H272,2)</f>
        <v>0</v>
      </c>
      <c r="BL272" s="14" t="s">
        <v>274</v>
      </c>
      <c r="BM272" s="233" t="s">
        <v>563</v>
      </c>
    </row>
    <row r="273" s="2" customFormat="1">
      <c r="A273" s="35"/>
      <c r="B273" s="36"/>
      <c r="C273" s="37"/>
      <c r="D273" s="235" t="s">
        <v>275</v>
      </c>
      <c r="E273" s="37"/>
      <c r="F273" s="236" t="s">
        <v>1218</v>
      </c>
      <c r="G273" s="37"/>
      <c r="H273" s="37"/>
      <c r="I273" s="237"/>
      <c r="J273" s="37"/>
      <c r="K273" s="37"/>
      <c r="L273" s="41"/>
      <c r="M273" s="238"/>
      <c r="N273" s="239"/>
      <c r="O273" s="88"/>
      <c r="P273" s="88"/>
      <c r="Q273" s="88"/>
      <c r="R273" s="88"/>
      <c r="S273" s="88"/>
      <c r="T273" s="89"/>
      <c r="U273" s="35"/>
      <c r="V273" s="35"/>
      <c r="W273" s="35"/>
      <c r="X273" s="35"/>
      <c r="Y273" s="35"/>
      <c r="Z273" s="35"/>
      <c r="AA273" s="35"/>
      <c r="AB273" s="35"/>
      <c r="AC273" s="35"/>
      <c r="AD273" s="35"/>
      <c r="AE273" s="35"/>
      <c r="AT273" s="14" t="s">
        <v>275</v>
      </c>
      <c r="AU273" s="14" t="s">
        <v>83</v>
      </c>
    </row>
    <row r="274" s="2" customFormat="1" ht="234.75" customHeight="1">
      <c r="A274" s="35"/>
      <c r="B274" s="36"/>
      <c r="C274" s="222" t="s">
        <v>410</v>
      </c>
      <c r="D274" s="222" t="s">
        <v>269</v>
      </c>
      <c r="E274" s="223" t="s">
        <v>292</v>
      </c>
      <c r="F274" s="224" t="s">
        <v>293</v>
      </c>
      <c r="G274" s="225" t="s">
        <v>289</v>
      </c>
      <c r="H274" s="226">
        <v>0.040000000000000001</v>
      </c>
      <c r="I274" s="227"/>
      <c r="J274" s="228">
        <f>ROUND(I274*H274,2)</f>
        <v>0</v>
      </c>
      <c r="K274" s="224" t="s">
        <v>273</v>
      </c>
      <c r="L274" s="41"/>
      <c r="M274" s="229" t="s">
        <v>1</v>
      </c>
      <c r="N274" s="230" t="s">
        <v>38</v>
      </c>
      <c r="O274" s="88"/>
      <c r="P274" s="231">
        <f>O274*H274</f>
        <v>0</v>
      </c>
      <c r="Q274" s="231">
        <v>0</v>
      </c>
      <c r="R274" s="231">
        <f>Q274*H274</f>
        <v>0</v>
      </c>
      <c r="S274" s="231">
        <v>0</v>
      </c>
      <c r="T274" s="232">
        <f>S274*H274</f>
        <v>0</v>
      </c>
      <c r="U274" s="35"/>
      <c r="V274" s="35"/>
      <c r="W274" s="35"/>
      <c r="X274" s="35"/>
      <c r="Y274" s="35"/>
      <c r="Z274" s="35"/>
      <c r="AA274" s="35"/>
      <c r="AB274" s="35"/>
      <c r="AC274" s="35"/>
      <c r="AD274" s="35"/>
      <c r="AE274" s="35"/>
      <c r="AR274" s="233" t="s">
        <v>274</v>
      </c>
      <c r="AT274" s="233" t="s">
        <v>269</v>
      </c>
      <c r="AU274" s="233" t="s">
        <v>83</v>
      </c>
      <c r="AY274" s="14" t="s">
        <v>266</v>
      </c>
      <c r="BE274" s="234">
        <f>IF(N274="základní",J274,0)</f>
        <v>0</v>
      </c>
      <c r="BF274" s="234">
        <f>IF(N274="snížená",J274,0)</f>
        <v>0</v>
      </c>
      <c r="BG274" s="234">
        <f>IF(N274="zákl. přenesená",J274,0)</f>
        <v>0</v>
      </c>
      <c r="BH274" s="234">
        <f>IF(N274="sníž. přenesená",J274,0)</f>
        <v>0</v>
      </c>
      <c r="BI274" s="234">
        <f>IF(N274="nulová",J274,0)</f>
        <v>0</v>
      </c>
      <c r="BJ274" s="14" t="s">
        <v>81</v>
      </c>
      <c r="BK274" s="234">
        <f>ROUND(I274*H274,2)</f>
        <v>0</v>
      </c>
      <c r="BL274" s="14" t="s">
        <v>274</v>
      </c>
      <c r="BM274" s="233" t="s">
        <v>566</v>
      </c>
    </row>
    <row r="275" s="2" customFormat="1">
      <c r="A275" s="35"/>
      <c r="B275" s="36"/>
      <c r="C275" s="37"/>
      <c r="D275" s="235" t="s">
        <v>275</v>
      </c>
      <c r="E275" s="37"/>
      <c r="F275" s="236" t="s">
        <v>995</v>
      </c>
      <c r="G275" s="37"/>
      <c r="H275" s="37"/>
      <c r="I275" s="237"/>
      <c r="J275" s="37"/>
      <c r="K275" s="37"/>
      <c r="L275" s="41"/>
      <c r="M275" s="238"/>
      <c r="N275" s="239"/>
      <c r="O275" s="88"/>
      <c r="P275" s="88"/>
      <c r="Q275" s="88"/>
      <c r="R275" s="88"/>
      <c r="S275" s="88"/>
      <c r="T275" s="89"/>
      <c r="U275" s="35"/>
      <c r="V275" s="35"/>
      <c r="W275" s="35"/>
      <c r="X275" s="35"/>
      <c r="Y275" s="35"/>
      <c r="Z275" s="35"/>
      <c r="AA275" s="35"/>
      <c r="AB275" s="35"/>
      <c r="AC275" s="35"/>
      <c r="AD275" s="35"/>
      <c r="AE275" s="35"/>
      <c r="AT275" s="14" t="s">
        <v>275</v>
      </c>
      <c r="AU275" s="14" t="s">
        <v>83</v>
      </c>
    </row>
    <row r="276" s="2" customFormat="1" ht="101.25" customHeight="1">
      <c r="A276" s="35"/>
      <c r="B276" s="36"/>
      <c r="C276" s="222" t="s">
        <v>567</v>
      </c>
      <c r="D276" s="222" t="s">
        <v>269</v>
      </c>
      <c r="E276" s="223" t="s">
        <v>300</v>
      </c>
      <c r="F276" s="224" t="s">
        <v>301</v>
      </c>
      <c r="G276" s="225" t="s">
        <v>302</v>
      </c>
      <c r="H276" s="226">
        <v>158.40000000000001</v>
      </c>
      <c r="I276" s="227"/>
      <c r="J276" s="228">
        <f>ROUND(I276*H276,2)</f>
        <v>0</v>
      </c>
      <c r="K276" s="224" t="s">
        <v>273</v>
      </c>
      <c r="L276" s="41"/>
      <c r="M276" s="229" t="s">
        <v>1</v>
      </c>
      <c r="N276" s="230" t="s">
        <v>38</v>
      </c>
      <c r="O276" s="88"/>
      <c r="P276" s="231">
        <f>O276*H276</f>
        <v>0</v>
      </c>
      <c r="Q276" s="231">
        <v>0</v>
      </c>
      <c r="R276" s="231">
        <f>Q276*H276</f>
        <v>0</v>
      </c>
      <c r="S276" s="231">
        <v>0</v>
      </c>
      <c r="T276" s="232">
        <f>S276*H276</f>
        <v>0</v>
      </c>
      <c r="U276" s="35"/>
      <c r="V276" s="35"/>
      <c r="W276" s="35"/>
      <c r="X276" s="35"/>
      <c r="Y276" s="35"/>
      <c r="Z276" s="35"/>
      <c r="AA276" s="35"/>
      <c r="AB276" s="35"/>
      <c r="AC276" s="35"/>
      <c r="AD276" s="35"/>
      <c r="AE276" s="35"/>
      <c r="AR276" s="233" t="s">
        <v>274</v>
      </c>
      <c r="AT276" s="233" t="s">
        <v>269</v>
      </c>
      <c r="AU276" s="233" t="s">
        <v>83</v>
      </c>
      <c r="AY276" s="14" t="s">
        <v>266</v>
      </c>
      <c r="BE276" s="234">
        <f>IF(N276="základní",J276,0)</f>
        <v>0</v>
      </c>
      <c r="BF276" s="234">
        <f>IF(N276="snížená",J276,0)</f>
        <v>0</v>
      </c>
      <c r="BG276" s="234">
        <f>IF(N276="zákl. přenesená",J276,0)</f>
        <v>0</v>
      </c>
      <c r="BH276" s="234">
        <f>IF(N276="sníž. přenesená",J276,0)</f>
        <v>0</v>
      </c>
      <c r="BI276" s="234">
        <f>IF(N276="nulová",J276,0)</f>
        <v>0</v>
      </c>
      <c r="BJ276" s="14" t="s">
        <v>81</v>
      </c>
      <c r="BK276" s="234">
        <f>ROUND(I276*H276,2)</f>
        <v>0</v>
      </c>
      <c r="BL276" s="14" t="s">
        <v>274</v>
      </c>
      <c r="BM276" s="233" t="s">
        <v>570</v>
      </c>
    </row>
    <row r="277" s="2" customFormat="1">
      <c r="A277" s="35"/>
      <c r="B277" s="36"/>
      <c r="C277" s="37"/>
      <c r="D277" s="235" t="s">
        <v>275</v>
      </c>
      <c r="E277" s="37"/>
      <c r="F277" s="236" t="s">
        <v>996</v>
      </c>
      <c r="G277" s="37"/>
      <c r="H277" s="37"/>
      <c r="I277" s="237"/>
      <c r="J277" s="37"/>
      <c r="K277" s="37"/>
      <c r="L277" s="41"/>
      <c r="M277" s="238"/>
      <c r="N277" s="239"/>
      <c r="O277" s="88"/>
      <c r="P277" s="88"/>
      <c r="Q277" s="88"/>
      <c r="R277" s="88"/>
      <c r="S277" s="88"/>
      <c r="T277" s="89"/>
      <c r="U277" s="35"/>
      <c r="V277" s="35"/>
      <c r="W277" s="35"/>
      <c r="X277" s="35"/>
      <c r="Y277" s="35"/>
      <c r="Z277" s="35"/>
      <c r="AA277" s="35"/>
      <c r="AB277" s="35"/>
      <c r="AC277" s="35"/>
      <c r="AD277" s="35"/>
      <c r="AE277" s="35"/>
      <c r="AT277" s="14" t="s">
        <v>275</v>
      </c>
      <c r="AU277" s="14" t="s">
        <v>83</v>
      </c>
    </row>
    <row r="278" s="2" customFormat="1" ht="111.75" customHeight="1">
      <c r="A278" s="35"/>
      <c r="B278" s="36"/>
      <c r="C278" s="222" t="s">
        <v>415</v>
      </c>
      <c r="D278" s="222" t="s">
        <v>269</v>
      </c>
      <c r="E278" s="223" t="s">
        <v>312</v>
      </c>
      <c r="F278" s="224" t="s">
        <v>313</v>
      </c>
      <c r="G278" s="225" t="s">
        <v>302</v>
      </c>
      <c r="H278" s="226">
        <v>475.19999999999999</v>
      </c>
      <c r="I278" s="227"/>
      <c r="J278" s="228">
        <f>ROUND(I278*H278,2)</f>
        <v>0</v>
      </c>
      <c r="K278" s="224" t="s">
        <v>273</v>
      </c>
      <c r="L278" s="41"/>
      <c r="M278" s="229" t="s">
        <v>1</v>
      </c>
      <c r="N278" s="230" t="s">
        <v>38</v>
      </c>
      <c r="O278" s="88"/>
      <c r="P278" s="231">
        <f>O278*H278</f>
        <v>0</v>
      </c>
      <c r="Q278" s="231">
        <v>0</v>
      </c>
      <c r="R278" s="231">
        <f>Q278*H278</f>
        <v>0</v>
      </c>
      <c r="S278" s="231">
        <v>0</v>
      </c>
      <c r="T278" s="232">
        <f>S278*H278</f>
        <v>0</v>
      </c>
      <c r="U278" s="35"/>
      <c r="V278" s="35"/>
      <c r="W278" s="35"/>
      <c r="X278" s="35"/>
      <c r="Y278" s="35"/>
      <c r="Z278" s="35"/>
      <c r="AA278" s="35"/>
      <c r="AB278" s="35"/>
      <c r="AC278" s="35"/>
      <c r="AD278" s="35"/>
      <c r="AE278" s="35"/>
      <c r="AR278" s="233" t="s">
        <v>274</v>
      </c>
      <c r="AT278" s="233" t="s">
        <v>269</v>
      </c>
      <c r="AU278" s="233" t="s">
        <v>83</v>
      </c>
      <c r="AY278" s="14" t="s">
        <v>266</v>
      </c>
      <c r="BE278" s="234">
        <f>IF(N278="základní",J278,0)</f>
        <v>0</v>
      </c>
      <c r="BF278" s="234">
        <f>IF(N278="snížená",J278,0)</f>
        <v>0</v>
      </c>
      <c r="BG278" s="234">
        <f>IF(N278="zákl. přenesená",J278,0)</f>
        <v>0</v>
      </c>
      <c r="BH278" s="234">
        <f>IF(N278="sníž. přenesená",J278,0)</f>
        <v>0</v>
      </c>
      <c r="BI278" s="234">
        <f>IF(N278="nulová",J278,0)</f>
        <v>0</v>
      </c>
      <c r="BJ278" s="14" t="s">
        <v>81</v>
      </c>
      <c r="BK278" s="234">
        <f>ROUND(I278*H278,2)</f>
        <v>0</v>
      </c>
      <c r="BL278" s="14" t="s">
        <v>274</v>
      </c>
      <c r="BM278" s="233" t="s">
        <v>574</v>
      </c>
    </row>
    <row r="279" s="2" customFormat="1">
      <c r="A279" s="35"/>
      <c r="B279" s="36"/>
      <c r="C279" s="37"/>
      <c r="D279" s="235" t="s">
        <v>275</v>
      </c>
      <c r="E279" s="37"/>
      <c r="F279" s="236" t="s">
        <v>1383</v>
      </c>
      <c r="G279" s="37"/>
      <c r="H279" s="37"/>
      <c r="I279" s="237"/>
      <c r="J279" s="37"/>
      <c r="K279" s="37"/>
      <c r="L279" s="41"/>
      <c r="M279" s="238"/>
      <c r="N279" s="239"/>
      <c r="O279" s="88"/>
      <c r="P279" s="88"/>
      <c r="Q279" s="88"/>
      <c r="R279" s="88"/>
      <c r="S279" s="88"/>
      <c r="T279" s="89"/>
      <c r="U279" s="35"/>
      <c r="V279" s="35"/>
      <c r="W279" s="35"/>
      <c r="X279" s="35"/>
      <c r="Y279" s="35"/>
      <c r="Z279" s="35"/>
      <c r="AA279" s="35"/>
      <c r="AB279" s="35"/>
      <c r="AC279" s="35"/>
      <c r="AD279" s="35"/>
      <c r="AE279" s="35"/>
      <c r="AT279" s="14" t="s">
        <v>275</v>
      </c>
      <c r="AU279" s="14" t="s">
        <v>83</v>
      </c>
    </row>
    <row r="280" s="2" customFormat="1" ht="100.5" customHeight="1">
      <c r="A280" s="35"/>
      <c r="B280" s="36"/>
      <c r="C280" s="222" t="s">
        <v>576</v>
      </c>
      <c r="D280" s="222" t="s">
        <v>269</v>
      </c>
      <c r="E280" s="223" t="s">
        <v>317</v>
      </c>
      <c r="F280" s="224" t="s">
        <v>318</v>
      </c>
      <c r="G280" s="225" t="s">
        <v>302</v>
      </c>
      <c r="H280" s="226">
        <v>158.40000000000001</v>
      </c>
      <c r="I280" s="227"/>
      <c r="J280" s="228">
        <f>ROUND(I280*H280,2)</f>
        <v>0</v>
      </c>
      <c r="K280" s="224" t="s">
        <v>273</v>
      </c>
      <c r="L280" s="41"/>
      <c r="M280" s="229" t="s">
        <v>1</v>
      </c>
      <c r="N280" s="230" t="s">
        <v>38</v>
      </c>
      <c r="O280" s="88"/>
      <c r="P280" s="231">
        <f>O280*H280</f>
        <v>0</v>
      </c>
      <c r="Q280" s="231">
        <v>0</v>
      </c>
      <c r="R280" s="231">
        <f>Q280*H280</f>
        <v>0</v>
      </c>
      <c r="S280" s="231">
        <v>0</v>
      </c>
      <c r="T280" s="232">
        <f>S280*H280</f>
        <v>0</v>
      </c>
      <c r="U280" s="35"/>
      <c r="V280" s="35"/>
      <c r="W280" s="35"/>
      <c r="X280" s="35"/>
      <c r="Y280" s="35"/>
      <c r="Z280" s="35"/>
      <c r="AA280" s="35"/>
      <c r="AB280" s="35"/>
      <c r="AC280" s="35"/>
      <c r="AD280" s="35"/>
      <c r="AE280" s="35"/>
      <c r="AR280" s="233" t="s">
        <v>274</v>
      </c>
      <c r="AT280" s="233" t="s">
        <v>269</v>
      </c>
      <c r="AU280" s="233" t="s">
        <v>83</v>
      </c>
      <c r="AY280" s="14" t="s">
        <v>266</v>
      </c>
      <c r="BE280" s="234">
        <f>IF(N280="základní",J280,0)</f>
        <v>0</v>
      </c>
      <c r="BF280" s="234">
        <f>IF(N280="snížená",J280,0)</f>
        <v>0</v>
      </c>
      <c r="BG280" s="234">
        <f>IF(N280="zákl. přenesená",J280,0)</f>
        <v>0</v>
      </c>
      <c r="BH280" s="234">
        <f>IF(N280="sníž. přenesená",J280,0)</f>
        <v>0</v>
      </c>
      <c r="BI280" s="234">
        <f>IF(N280="nulová",J280,0)</f>
        <v>0</v>
      </c>
      <c r="BJ280" s="14" t="s">
        <v>81</v>
      </c>
      <c r="BK280" s="234">
        <f>ROUND(I280*H280,2)</f>
        <v>0</v>
      </c>
      <c r="BL280" s="14" t="s">
        <v>274</v>
      </c>
      <c r="BM280" s="233" t="s">
        <v>577</v>
      </c>
    </row>
    <row r="281" s="2" customFormat="1">
      <c r="A281" s="35"/>
      <c r="B281" s="36"/>
      <c r="C281" s="37"/>
      <c r="D281" s="235" t="s">
        <v>275</v>
      </c>
      <c r="E281" s="37"/>
      <c r="F281" s="236" t="s">
        <v>998</v>
      </c>
      <c r="G281" s="37"/>
      <c r="H281" s="37"/>
      <c r="I281" s="237"/>
      <c r="J281" s="37"/>
      <c r="K281" s="37"/>
      <c r="L281" s="41"/>
      <c r="M281" s="238"/>
      <c r="N281" s="239"/>
      <c r="O281" s="88"/>
      <c r="P281" s="88"/>
      <c r="Q281" s="88"/>
      <c r="R281" s="88"/>
      <c r="S281" s="88"/>
      <c r="T281" s="89"/>
      <c r="U281" s="35"/>
      <c r="V281" s="35"/>
      <c r="W281" s="35"/>
      <c r="X281" s="35"/>
      <c r="Y281" s="35"/>
      <c r="Z281" s="35"/>
      <c r="AA281" s="35"/>
      <c r="AB281" s="35"/>
      <c r="AC281" s="35"/>
      <c r="AD281" s="35"/>
      <c r="AE281" s="35"/>
      <c r="AT281" s="14" t="s">
        <v>275</v>
      </c>
      <c r="AU281" s="14" t="s">
        <v>83</v>
      </c>
    </row>
    <row r="282" s="2" customFormat="1" ht="76.35" customHeight="1">
      <c r="A282" s="35"/>
      <c r="B282" s="36"/>
      <c r="C282" s="222" t="s">
        <v>419</v>
      </c>
      <c r="D282" s="222" t="s">
        <v>269</v>
      </c>
      <c r="E282" s="223" t="s">
        <v>325</v>
      </c>
      <c r="F282" s="224" t="s">
        <v>326</v>
      </c>
      <c r="G282" s="225" t="s">
        <v>289</v>
      </c>
      <c r="H282" s="226">
        <v>0.040000000000000001</v>
      </c>
      <c r="I282" s="227"/>
      <c r="J282" s="228">
        <f>ROUND(I282*H282,2)</f>
        <v>0</v>
      </c>
      <c r="K282" s="224" t="s">
        <v>273</v>
      </c>
      <c r="L282" s="41"/>
      <c r="M282" s="229" t="s">
        <v>1</v>
      </c>
      <c r="N282" s="230" t="s">
        <v>38</v>
      </c>
      <c r="O282" s="88"/>
      <c r="P282" s="231">
        <f>O282*H282</f>
        <v>0</v>
      </c>
      <c r="Q282" s="231">
        <v>0</v>
      </c>
      <c r="R282" s="231">
        <f>Q282*H282</f>
        <v>0</v>
      </c>
      <c r="S282" s="231">
        <v>0</v>
      </c>
      <c r="T282" s="232">
        <f>S282*H282</f>
        <v>0</v>
      </c>
      <c r="U282" s="35"/>
      <c r="V282" s="35"/>
      <c r="W282" s="35"/>
      <c r="X282" s="35"/>
      <c r="Y282" s="35"/>
      <c r="Z282" s="35"/>
      <c r="AA282" s="35"/>
      <c r="AB282" s="35"/>
      <c r="AC282" s="35"/>
      <c r="AD282" s="35"/>
      <c r="AE282" s="35"/>
      <c r="AR282" s="233" t="s">
        <v>274</v>
      </c>
      <c r="AT282" s="233" t="s">
        <v>269</v>
      </c>
      <c r="AU282" s="233" t="s">
        <v>83</v>
      </c>
      <c r="AY282" s="14" t="s">
        <v>266</v>
      </c>
      <c r="BE282" s="234">
        <f>IF(N282="základní",J282,0)</f>
        <v>0</v>
      </c>
      <c r="BF282" s="234">
        <f>IF(N282="snížená",J282,0)</f>
        <v>0</v>
      </c>
      <c r="BG282" s="234">
        <f>IF(N282="zákl. přenesená",J282,0)</f>
        <v>0</v>
      </c>
      <c r="BH282" s="234">
        <f>IF(N282="sníž. přenesená",J282,0)</f>
        <v>0</v>
      </c>
      <c r="BI282" s="234">
        <f>IF(N282="nulová",J282,0)</f>
        <v>0</v>
      </c>
      <c r="BJ282" s="14" t="s">
        <v>81</v>
      </c>
      <c r="BK282" s="234">
        <f>ROUND(I282*H282,2)</f>
        <v>0</v>
      </c>
      <c r="BL282" s="14" t="s">
        <v>274</v>
      </c>
      <c r="BM282" s="233" t="s">
        <v>579</v>
      </c>
    </row>
    <row r="283" s="2" customFormat="1">
      <c r="A283" s="35"/>
      <c r="B283" s="36"/>
      <c r="C283" s="37"/>
      <c r="D283" s="235" t="s">
        <v>275</v>
      </c>
      <c r="E283" s="37"/>
      <c r="F283" s="236" t="s">
        <v>1223</v>
      </c>
      <c r="G283" s="37"/>
      <c r="H283" s="37"/>
      <c r="I283" s="237"/>
      <c r="J283" s="37"/>
      <c r="K283" s="37"/>
      <c r="L283" s="41"/>
      <c r="M283" s="238"/>
      <c r="N283" s="239"/>
      <c r="O283" s="88"/>
      <c r="P283" s="88"/>
      <c r="Q283" s="88"/>
      <c r="R283" s="88"/>
      <c r="S283" s="88"/>
      <c r="T283" s="89"/>
      <c r="U283" s="35"/>
      <c r="V283" s="35"/>
      <c r="W283" s="35"/>
      <c r="X283" s="35"/>
      <c r="Y283" s="35"/>
      <c r="Z283" s="35"/>
      <c r="AA283" s="35"/>
      <c r="AB283" s="35"/>
      <c r="AC283" s="35"/>
      <c r="AD283" s="35"/>
      <c r="AE283" s="35"/>
      <c r="AT283" s="14" t="s">
        <v>275</v>
      </c>
      <c r="AU283" s="14" t="s">
        <v>83</v>
      </c>
    </row>
    <row r="284" s="2" customFormat="1" ht="111.75" customHeight="1">
      <c r="A284" s="35"/>
      <c r="B284" s="36"/>
      <c r="C284" s="222" t="s">
        <v>581</v>
      </c>
      <c r="D284" s="222" t="s">
        <v>269</v>
      </c>
      <c r="E284" s="223" t="s">
        <v>394</v>
      </c>
      <c r="F284" s="224" t="s">
        <v>395</v>
      </c>
      <c r="G284" s="225" t="s">
        <v>279</v>
      </c>
      <c r="H284" s="226">
        <v>38</v>
      </c>
      <c r="I284" s="227"/>
      <c r="J284" s="228">
        <f>ROUND(I284*H284,2)</f>
        <v>0</v>
      </c>
      <c r="K284" s="224" t="s">
        <v>273</v>
      </c>
      <c r="L284" s="41"/>
      <c r="M284" s="229" t="s">
        <v>1</v>
      </c>
      <c r="N284" s="230" t="s">
        <v>38</v>
      </c>
      <c r="O284" s="88"/>
      <c r="P284" s="231">
        <f>O284*H284</f>
        <v>0</v>
      </c>
      <c r="Q284" s="231">
        <v>0</v>
      </c>
      <c r="R284" s="231">
        <f>Q284*H284</f>
        <v>0</v>
      </c>
      <c r="S284" s="231">
        <v>0</v>
      </c>
      <c r="T284" s="232">
        <f>S284*H284</f>
        <v>0</v>
      </c>
      <c r="U284" s="35"/>
      <c r="V284" s="35"/>
      <c r="W284" s="35"/>
      <c r="X284" s="35"/>
      <c r="Y284" s="35"/>
      <c r="Z284" s="35"/>
      <c r="AA284" s="35"/>
      <c r="AB284" s="35"/>
      <c r="AC284" s="35"/>
      <c r="AD284" s="35"/>
      <c r="AE284" s="35"/>
      <c r="AR284" s="233" t="s">
        <v>274</v>
      </c>
      <c r="AT284" s="233" t="s">
        <v>269</v>
      </c>
      <c r="AU284" s="233" t="s">
        <v>83</v>
      </c>
      <c r="AY284" s="14" t="s">
        <v>266</v>
      </c>
      <c r="BE284" s="234">
        <f>IF(N284="základní",J284,0)</f>
        <v>0</v>
      </c>
      <c r="BF284" s="234">
        <f>IF(N284="snížená",J284,0)</f>
        <v>0</v>
      </c>
      <c r="BG284" s="234">
        <f>IF(N284="zákl. přenesená",J284,0)</f>
        <v>0</v>
      </c>
      <c r="BH284" s="234">
        <f>IF(N284="sníž. přenesená",J284,0)</f>
        <v>0</v>
      </c>
      <c r="BI284" s="234">
        <f>IF(N284="nulová",J284,0)</f>
        <v>0</v>
      </c>
      <c r="BJ284" s="14" t="s">
        <v>81</v>
      </c>
      <c r="BK284" s="234">
        <f>ROUND(I284*H284,2)</f>
        <v>0</v>
      </c>
      <c r="BL284" s="14" t="s">
        <v>274</v>
      </c>
      <c r="BM284" s="233" t="s">
        <v>584</v>
      </c>
    </row>
    <row r="285" s="2" customFormat="1">
      <c r="A285" s="35"/>
      <c r="B285" s="36"/>
      <c r="C285" s="37"/>
      <c r="D285" s="235" t="s">
        <v>275</v>
      </c>
      <c r="E285" s="37"/>
      <c r="F285" s="236" t="s">
        <v>1384</v>
      </c>
      <c r="G285" s="37"/>
      <c r="H285" s="37"/>
      <c r="I285" s="237"/>
      <c r="J285" s="37"/>
      <c r="K285" s="37"/>
      <c r="L285" s="41"/>
      <c r="M285" s="238"/>
      <c r="N285" s="239"/>
      <c r="O285" s="88"/>
      <c r="P285" s="88"/>
      <c r="Q285" s="88"/>
      <c r="R285" s="88"/>
      <c r="S285" s="88"/>
      <c r="T285" s="89"/>
      <c r="U285" s="35"/>
      <c r="V285" s="35"/>
      <c r="W285" s="35"/>
      <c r="X285" s="35"/>
      <c r="Y285" s="35"/>
      <c r="Z285" s="35"/>
      <c r="AA285" s="35"/>
      <c r="AB285" s="35"/>
      <c r="AC285" s="35"/>
      <c r="AD285" s="35"/>
      <c r="AE285" s="35"/>
      <c r="AT285" s="14" t="s">
        <v>275</v>
      </c>
      <c r="AU285" s="14" t="s">
        <v>83</v>
      </c>
    </row>
    <row r="286" s="2" customFormat="1" ht="24.15" customHeight="1">
      <c r="A286" s="35"/>
      <c r="B286" s="36"/>
      <c r="C286" s="240" t="s">
        <v>424</v>
      </c>
      <c r="D286" s="240" t="s">
        <v>329</v>
      </c>
      <c r="E286" s="241" t="s">
        <v>827</v>
      </c>
      <c r="F286" s="242" t="s">
        <v>828</v>
      </c>
      <c r="G286" s="243" t="s">
        <v>272</v>
      </c>
      <c r="H286" s="244">
        <v>80</v>
      </c>
      <c r="I286" s="245"/>
      <c r="J286" s="246">
        <f>ROUND(I286*H286,2)</f>
        <v>0</v>
      </c>
      <c r="K286" s="242" t="s">
        <v>273</v>
      </c>
      <c r="L286" s="247"/>
      <c r="M286" s="248" t="s">
        <v>1</v>
      </c>
      <c r="N286" s="249" t="s">
        <v>38</v>
      </c>
      <c r="O286" s="88"/>
      <c r="P286" s="231">
        <f>O286*H286</f>
        <v>0</v>
      </c>
      <c r="Q286" s="231">
        <v>0.0010499999999999999</v>
      </c>
      <c r="R286" s="231">
        <f>Q286*H286</f>
        <v>0.083999999999999991</v>
      </c>
      <c r="S286" s="231">
        <v>0</v>
      </c>
      <c r="T286" s="232">
        <f>S286*H286</f>
        <v>0</v>
      </c>
      <c r="U286" s="35"/>
      <c r="V286" s="35"/>
      <c r="W286" s="35"/>
      <c r="X286" s="35"/>
      <c r="Y286" s="35"/>
      <c r="Z286" s="35"/>
      <c r="AA286" s="35"/>
      <c r="AB286" s="35"/>
      <c r="AC286" s="35"/>
      <c r="AD286" s="35"/>
      <c r="AE286" s="35"/>
      <c r="AR286" s="233" t="s">
        <v>286</v>
      </c>
      <c r="AT286" s="233" t="s">
        <v>329</v>
      </c>
      <c r="AU286" s="233" t="s">
        <v>83</v>
      </c>
      <c r="AY286" s="14" t="s">
        <v>266</v>
      </c>
      <c r="BE286" s="234">
        <f>IF(N286="základní",J286,0)</f>
        <v>0</v>
      </c>
      <c r="BF286" s="234">
        <f>IF(N286="snížená",J286,0)</f>
        <v>0</v>
      </c>
      <c r="BG286" s="234">
        <f>IF(N286="zákl. přenesená",J286,0)</f>
        <v>0</v>
      </c>
      <c r="BH286" s="234">
        <f>IF(N286="sníž. přenesená",J286,0)</f>
        <v>0</v>
      </c>
      <c r="BI286" s="234">
        <f>IF(N286="nulová",J286,0)</f>
        <v>0</v>
      </c>
      <c r="BJ286" s="14" t="s">
        <v>81</v>
      </c>
      <c r="BK286" s="234">
        <f>ROUND(I286*H286,2)</f>
        <v>0</v>
      </c>
      <c r="BL286" s="14" t="s">
        <v>274</v>
      </c>
      <c r="BM286" s="233" t="s">
        <v>588</v>
      </c>
    </row>
    <row r="287" s="2" customFormat="1">
      <c r="A287" s="35"/>
      <c r="B287" s="36"/>
      <c r="C287" s="37"/>
      <c r="D287" s="235" t="s">
        <v>275</v>
      </c>
      <c r="E287" s="37"/>
      <c r="F287" s="236" t="s">
        <v>1249</v>
      </c>
      <c r="G287" s="37"/>
      <c r="H287" s="37"/>
      <c r="I287" s="237"/>
      <c r="J287" s="37"/>
      <c r="K287" s="37"/>
      <c r="L287" s="41"/>
      <c r="M287" s="238"/>
      <c r="N287" s="239"/>
      <c r="O287" s="88"/>
      <c r="P287" s="88"/>
      <c r="Q287" s="88"/>
      <c r="R287" s="88"/>
      <c r="S287" s="88"/>
      <c r="T287" s="89"/>
      <c r="U287" s="35"/>
      <c r="V287" s="35"/>
      <c r="W287" s="35"/>
      <c r="X287" s="35"/>
      <c r="Y287" s="35"/>
      <c r="Z287" s="35"/>
      <c r="AA287" s="35"/>
      <c r="AB287" s="35"/>
      <c r="AC287" s="35"/>
      <c r="AD287" s="35"/>
      <c r="AE287" s="35"/>
      <c r="AT287" s="14" t="s">
        <v>275</v>
      </c>
      <c r="AU287" s="14" t="s">
        <v>83</v>
      </c>
    </row>
    <row r="288" s="2" customFormat="1" ht="21.75" customHeight="1">
      <c r="A288" s="35"/>
      <c r="B288" s="36"/>
      <c r="C288" s="240" t="s">
        <v>590</v>
      </c>
      <c r="D288" s="240" t="s">
        <v>329</v>
      </c>
      <c r="E288" s="241" t="s">
        <v>330</v>
      </c>
      <c r="F288" s="242" t="s">
        <v>331</v>
      </c>
      <c r="G288" s="243" t="s">
        <v>302</v>
      </c>
      <c r="H288" s="244">
        <v>176</v>
      </c>
      <c r="I288" s="245"/>
      <c r="J288" s="246">
        <f>ROUND(I288*H288,2)</f>
        <v>0</v>
      </c>
      <c r="K288" s="242" t="s">
        <v>273</v>
      </c>
      <c r="L288" s="247"/>
      <c r="M288" s="248" t="s">
        <v>1</v>
      </c>
      <c r="N288" s="249" t="s">
        <v>38</v>
      </c>
      <c r="O288" s="88"/>
      <c r="P288" s="231">
        <f>O288*H288</f>
        <v>0</v>
      </c>
      <c r="Q288" s="231">
        <v>1</v>
      </c>
      <c r="R288" s="231">
        <f>Q288*H288</f>
        <v>176</v>
      </c>
      <c r="S288" s="231">
        <v>0</v>
      </c>
      <c r="T288" s="232">
        <f>S288*H288</f>
        <v>0</v>
      </c>
      <c r="U288" s="35"/>
      <c r="V288" s="35"/>
      <c r="W288" s="35"/>
      <c r="X288" s="35"/>
      <c r="Y288" s="35"/>
      <c r="Z288" s="35"/>
      <c r="AA288" s="35"/>
      <c r="AB288" s="35"/>
      <c r="AC288" s="35"/>
      <c r="AD288" s="35"/>
      <c r="AE288" s="35"/>
      <c r="AR288" s="233" t="s">
        <v>286</v>
      </c>
      <c r="AT288" s="233" t="s">
        <v>329</v>
      </c>
      <c r="AU288" s="233" t="s">
        <v>83</v>
      </c>
      <c r="AY288" s="14" t="s">
        <v>266</v>
      </c>
      <c r="BE288" s="234">
        <f>IF(N288="základní",J288,0)</f>
        <v>0</v>
      </c>
      <c r="BF288" s="234">
        <f>IF(N288="snížená",J288,0)</f>
        <v>0</v>
      </c>
      <c r="BG288" s="234">
        <f>IF(N288="zákl. přenesená",J288,0)</f>
        <v>0</v>
      </c>
      <c r="BH288" s="234">
        <f>IF(N288="sníž. přenesená",J288,0)</f>
        <v>0</v>
      </c>
      <c r="BI288" s="234">
        <f>IF(N288="nulová",J288,0)</f>
        <v>0</v>
      </c>
      <c r="BJ288" s="14" t="s">
        <v>81</v>
      </c>
      <c r="BK288" s="234">
        <f>ROUND(I288*H288,2)</f>
        <v>0</v>
      </c>
      <c r="BL288" s="14" t="s">
        <v>274</v>
      </c>
      <c r="BM288" s="233" t="s">
        <v>591</v>
      </c>
    </row>
    <row r="289" s="2" customFormat="1">
      <c r="A289" s="35"/>
      <c r="B289" s="36"/>
      <c r="C289" s="37"/>
      <c r="D289" s="235" t="s">
        <v>275</v>
      </c>
      <c r="E289" s="37"/>
      <c r="F289" s="236" t="s">
        <v>1000</v>
      </c>
      <c r="G289" s="37"/>
      <c r="H289" s="37"/>
      <c r="I289" s="237"/>
      <c r="J289" s="37"/>
      <c r="K289" s="37"/>
      <c r="L289" s="41"/>
      <c r="M289" s="238"/>
      <c r="N289" s="239"/>
      <c r="O289" s="88"/>
      <c r="P289" s="88"/>
      <c r="Q289" s="88"/>
      <c r="R289" s="88"/>
      <c r="S289" s="88"/>
      <c r="T289" s="89"/>
      <c r="U289" s="35"/>
      <c r="V289" s="35"/>
      <c r="W289" s="35"/>
      <c r="X289" s="35"/>
      <c r="Y289" s="35"/>
      <c r="Z289" s="35"/>
      <c r="AA289" s="35"/>
      <c r="AB289" s="35"/>
      <c r="AC289" s="35"/>
      <c r="AD289" s="35"/>
      <c r="AE289" s="35"/>
      <c r="AT289" s="14" t="s">
        <v>275</v>
      </c>
      <c r="AU289" s="14" t="s">
        <v>83</v>
      </c>
    </row>
    <row r="290" s="2" customFormat="1" ht="101.25" customHeight="1">
      <c r="A290" s="35"/>
      <c r="B290" s="36"/>
      <c r="C290" s="222" t="s">
        <v>426</v>
      </c>
      <c r="D290" s="222" t="s">
        <v>269</v>
      </c>
      <c r="E290" s="223" t="s">
        <v>300</v>
      </c>
      <c r="F290" s="224" t="s">
        <v>301</v>
      </c>
      <c r="G290" s="225" t="s">
        <v>302</v>
      </c>
      <c r="H290" s="226">
        <v>176</v>
      </c>
      <c r="I290" s="227"/>
      <c r="J290" s="228">
        <f>ROUND(I290*H290,2)</f>
        <v>0</v>
      </c>
      <c r="K290" s="224" t="s">
        <v>273</v>
      </c>
      <c r="L290" s="41"/>
      <c r="M290" s="229" t="s">
        <v>1</v>
      </c>
      <c r="N290" s="230" t="s">
        <v>38</v>
      </c>
      <c r="O290" s="88"/>
      <c r="P290" s="231">
        <f>O290*H290</f>
        <v>0</v>
      </c>
      <c r="Q290" s="231">
        <v>0</v>
      </c>
      <c r="R290" s="231">
        <f>Q290*H290</f>
        <v>0</v>
      </c>
      <c r="S290" s="231">
        <v>0</v>
      </c>
      <c r="T290" s="232">
        <f>S290*H290</f>
        <v>0</v>
      </c>
      <c r="U290" s="35"/>
      <c r="V290" s="35"/>
      <c r="W290" s="35"/>
      <c r="X290" s="35"/>
      <c r="Y290" s="35"/>
      <c r="Z290" s="35"/>
      <c r="AA290" s="35"/>
      <c r="AB290" s="35"/>
      <c r="AC290" s="35"/>
      <c r="AD290" s="35"/>
      <c r="AE290" s="35"/>
      <c r="AR290" s="233" t="s">
        <v>274</v>
      </c>
      <c r="AT290" s="233" t="s">
        <v>269</v>
      </c>
      <c r="AU290" s="233" t="s">
        <v>83</v>
      </c>
      <c r="AY290" s="14" t="s">
        <v>266</v>
      </c>
      <c r="BE290" s="234">
        <f>IF(N290="základní",J290,0)</f>
        <v>0</v>
      </c>
      <c r="BF290" s="234">
        <f>IF(N290="snížená",J290,0)</f>
        <v>0</v>
      </c>
      <c r="BG290" s="234">
        <f>IF(N290="zákl. přenesená",J290,0)</f>
        <v>0</v>
      </c>
      <c r="BH290" s="234">
        <f>IF(N290="sníž. přenesená",J290,0)</f>
        <v>0</v>
      </c>
      <c r="BI290" s="234">
        <f>IF(N290="nulová",J290,0)</f>
        <v>0</v>
      </c>
      <c r="BJ290" s="14" t="s">
        <v>81</v>
      </c>
      <c r="BK290" s="234">
        <f>ROUND(I290*H290,2)</f>
        <v>0</v>
      </c>
      <c r="BL290" s="14" t="s">
        <v>274</v>
      </c>
      <c r="BM290" s="233" t="s">
        <v>593</v>
      </c>
    </row>
    <row r="291" s="2" customFormat="1">
      <c r="A291" s="35"/>
      <c r="B291" s="36"/>
      <c r="C291" s="37"/>
      <c r="D291" s="235" t="s">
        <v>275</v>
      </c>
      <c r="E291" s="37"/>
      <c r="F291" s="236" t="s">
        <v>1385</v>
      </c>
      <c r="G291" s="37"/>
      <c r="H291" s="37"/>
      <c r="I291" s="237"/>
      <c r="J291" s="37"/>
      <c r="K291" s="37"/>
      <c r="L291" s="41"/>
      <c r="M291" s="238"/>
      <c r="N291" s="239"/>
      <c r="O291" s="88"/>
      <c r="P291" s="88"/>
      <c r="Q291" s="88"/>
      <c r="R291" s="88"/>
      <c r="S291" s="88"/>
      <c r="T291" s="89"/>
      <c r="U291" s="35"/>
      <c r="V291" s="35"/>
      <c r="W291" s="35"/>
      <c r="X291" s="35"/>
      <c r="Y291" s="35"/>
      <c r="Z291" s="35"/>
      <c r="AA291" s="35"/>
      <c r="AB291" s="35"/>
      <c r="AC291" s="35"/>
      <c r="AD291" s="35"/>
      <c r="AE291" s="35"/>
      <c r="AT291" s="14" t="s">
        <v>275</v>
      </c>
      <c r="AU291" s="14" t="s">
        <v>83</v>
      </c>
    </row>
    <row r="292" s="2" customFormat="1" ht="111.75" customHeight="1">
      <c r="A292" s="35"/>
      <c r="B292" s="36"/>
      <c r="C292" s="222" t="s">
        <v>595</v>
      </c>
      <c r="D292" s="222" t="s">
        <v>269</v>
      </c>
      <c r="E292" s="223" t="s">
        <v>312</v>
      </c>
      <c r="F292" s="224" t="s">
        <v>313</v>
      </c>
      <c r="G292" s="225" t="s">
        <v>302</v>
      </c>
      <c r="H292" s="226">
        <v>880</v>
      </c>
      <c r="I292" s="227"/>
      <c r="J292" s="228">
        <f>ROUND(I292*H292,2)</f>
        <v>0</v>
      </c>
      <c r="K292" s="224" t="s">
        <v>273</v>
      </c>
      <c r="L292" s="41"/>
      <c r="M292" s="229" t="s">
        <v>1</v>
      </c>
      <c r="N292" s="230" t="s">
        <v>38</v>
      </c>
      <c r="O292" s="88"/>
      <c r="P292" s="231">
        <f>O292*H292</f>
        <v>0</v>
      </c>
      <c r="Q292" s="231">
        <v>0</v>
      </c>
      <c r="R292" s="231">
        <f>Q292*H292</f>
        <v>0</v>
      </c>
      <c r="S292" s="231">
        <v>0</v>
      </c>
      <c r="T292" s="232">
        <f>S292*H292</f>
        <v>0</v>
      </c>
      <c r="U292" s="35"/>
      <c r="V292" s="35"/>
      <c r="W292" s="35"/>
      <c r="X292" s="35"/>
      <c r="Y292" s="35"/>
      <c r="Z292" s="35"/>
      <c r="AA292" s="35"/>
      <c r="AB292" s="35"/>
      <c r="AC292" s="35"/>
      <c r="AD292" s="35"/>
      <c r="AE292" s="35"/>
      <c r="AR292" s="233" t="s">
        <v>274</v>
      </c>
      <c r="AT292" s="233" t="s">
        <v>269</v>
      </c>
      <c r="AU292" s="233" t="s">
        <v>83</v>
      </c>
      <c r="AY292" s="14" t="s">
        <v>266</v>
      </c>
      <c r="BE292" s="234">
        <f>IF(N292="základní",J292,0)</f>
        <v>0</v>
      </c>
      <c r="BF292" s="234">
        <f>IF(N292="snížená",J292,0)</f>
        <v>0</v>
      </c>
      <c r="BG292" s="234">
        <f>IF(N292="zákl. přenesená",J292,0)</f>
        <v>0</v>
      </c>
      <c r="BH292" s="234">
        <f>IF(N292="sníž. přenesená",J292,0)</f>
        <v>0</v>
      </c>
      <c r="BI292" s="234">
        <f>IF(N292="nulová",J292,0)</f>
        <v>0</v>
      </c>
      <c r="BJ292" s="14" t="s">
        <v>81</v>
      </c>
      <c r="BK292" s="234">
        <f>ROUND(I292*H292,2)</f>
        <v>0</v>
      </c>
      <c r="BL292" s="14" t="s">
        <v>274</v>
      </c>
      <c r="BM292" s="233" t="s">
        <v>596</v>
      </c>
    </row>
    <row r="293" s="2" customFormat="1">
      <c r="A293" s="35"/>
      <c r="B293" s="36"/>
      <c r="C293" s="37"/>
      <c r="D293" s="235" t="s">
        <v>275</v>
      </c>
      <c r="E293" s="37"/>
      <c r="F293" s="236" t="s">
        <v>1386</v>
      </c>
      <c r="G293" s="37"/>
      <c r="H293" s="37"/>
      <c r="I293" s="237"/>
      <c r="J293" s="37"/>
      <c r="K293" s="37"/>
      <c r="L293" s="41"/>
      <c r="M293" s="238"/>
      <c r="N293" s="239"/>
      <c r="O293" s="88"/>
      <c r="P293" s="88"/>
      <c r="Q293" s="88"/>
      <c r="R293" s="88"/>
      <c r="S293" s="88"/>
      <c r="T293" s="89"/>
      <c r="U293" s="35"/>
      <c r="V293" s="35"/>
      <c r="W293" s="35"/>
      <c r="X293" s="35"/>
      <c r="Y293" s="35"/>
      <c r="Z293" s="35"/>
      <c r="AA293" s="35"/>
      <c r="AB293" s="35"/>
      <c r="AC293" s="35"/>
      <c r="AD293" s="35"/>
      <c r="AE293" s="35"/>
      <c r="AT293" s="14" t="s">
        <v>275</v>
      </c>
      <c r="AU293" s="14" t="s">
        <v>83</v>
      </c>
    </row>
    <row r="294" s="2" customFormat="1" ht="114.9" customHeight="1">
      <c r="A294" s="35"/>
      <c r="B294" s="36"/>
      <c r="C294" s="222" t="s">
        <v>429</v>
      </c>
      <c r="D294" s="222" t="s">
        <v>269</v>
      </c>
      <c r="E294" s="223" t="s">
        <v>472</v>
      </c>
      <c r="F294" s="224" t="s">
        <v>473</v>
      </c>
      <c r="G294" s="225" t="s">
        <v>474</v>
      </c>
      <c r="H294" s="226">
        <v>8</v>
      </c>
      <c r="I294" s="227"/>
      <c r="J294" s="228">
        <f>ROUND(I294*H294,2)</f>
        <v>0</v>
      </c>
      <c r="K294" s="224" t="s">
        <v>273</v>
      </c>
      <c r="L294" s="41"/>
      <c r="M294" s="229" t="s">
        <v>1</v>
      </c>
      <c r="N294" s="230" t="s">
        <v>38</v>
      </c>
      <c r="O294" s="88"/>
      <c r="P294" s="231">
        <f>O294*H294</f>
        <v>0</v>
      </c>
      <c r="Q294" s="231">
        <v>0</v>
      </c>
      <c r="R294" s="231">
        <f>Q294*H294</f>
        <v>0</v>
      </c>
      <c r="S294" s="231">
        <v>0</v>
      </c>
      <c r="T294" s="232">
        <f>S294*H294</f>
        <v>0</v>
      </c>
      <c r="U294" s="35"/>
      <c r="V294" s="35"/>
      <c r="W294" s="35"/>
      <c r="X294" s="35"/>
      <c r="Y294" s="35"/>
      <c r="Z294" s="35"/>
      <c r="AA294" s="35"/>
      <c r="AB294" s="35"/>
      <c r="AC294" s="35"/>
      <c r="AD294" s="35"/>
      <c r="AE294" s="35"/>
      <c r="AR294" s="233" t="s">
        <v>274</v>
      </c>
      <c r="AT294" s="233" t="s">
        <v>269</v>
      </c>
      <c r="AU294" s="233" t="s">
        <v>83</v>
      </c>
      <c r="AY294" s="14" t="s">
        <v>266</v>
      </c>
      <c r="BE294" s="234">
        <f>IF(N294="základní",J294,0)</f>
        <v>0</v>
      </c>
      <c r="BF294" s="234">
        <f>IF(N294="snížená",J294,0)</f>
        <v>0</v>
      </c>
      <c r="BG294" s="234">
        <f>IF(N294="zákl. přenesená",J294,0)</f>
        <v>0</v>
      </c>
      <c r="BH294" s="234">
        <f>IF(N294="sníž. přenesená",J294,0)</f>
        <v>0</v>
      </c>
      <c r="BI294" s="234">
        <f>IF(N294="nulová",J294,0)</f>
        <v>0</v>
      </c>
      <c r="BJ294" s="14" t="s">
        <v>81</v>
      </c>
      <c r="BK294" s="234">
        <f>ROUND(I294*H294,2)</f>
        <v>0</v>
      </c>
      <c r="BL294" s="14" t="s">
        <v>274</v>
      </c>
      <c r="BM294" s="233" t="s">
        <v>600</v>
      </c>
    </row>
    <row r="295" s="2" customFormat="1">
      <c r="A295" s="35"/>
      <c r="B295" s="36"/>
      <c r="C295" s="37"/>
      <c r="D295" s="235" t="s">
        <v>275</v>
      </c>
      <c r="E295" s="37"/>
      <c r="F295" s="236" t="s">
        <v>1226</v>
      </c>
      <c r="G295" s="37"/>
      <c r="H295" s="37"/>
      <c r="I295" s="237"/>
      <c r="J295" s="37"/>
      <c r="K295" s="37"/>
      <c r="L295" s="41"/>
      <c r="M295" s="238"/>
      <c r="N295" s="239"/>
      <c r="O295" s="88"/>
      <c r="P295" s="88"/>
      <c r="Q295" s="88"/>
      <c r="R295" s="88"/>
      <c r="S295" s="88"/>
      <c r="T295" s="89"/>
      <c r="U295" s="35"/>
      <c r="V295" s="35"/>
      <c r="W295" s="35"/>
      <c r="X295" s="35"/>
      <c r="Y295" s="35"/>
      <c r="Z295" s="35"/>
      <c r="AA295" s="35"/>
      <c r="AB295" s="35"/>
      <c r="AC295" s="35"/>
      <c r="AD295" s="35"/>
      <c r="AE295" s="35"/>
      <c r="AT295" s="14" t="s">
        <v>275</v>
      </c>
      <c r="AU295" s="14" t="s">
        <v>83</v>
      </c>
    </row>
    <row r="296" s="2" customFormat="1" ht="90" customHeight="1">
      <c r="A296" s="35"/>
      <c r="B296" s="36"/>
      <c r="C296" s="222" t="s">
        <v>602</v>
      </c>
      <c r="D296" s="222" t="s">
        <v>269</v>
      </c>
      <c r="E296" s="223" t="s">
        <v>478</v>
      </c>
      <c r="F296" s="224" t="s">
        <v>479</v>
      </c>
      <c r="G296" s="225" t="s">
        <v>474</v>
      </c>
      <c r="H296" s="226">
        <v>4</v>
      </c>
      <c r="I296" s="227"/>
      <c r="J296" s="228">
        <f>ROUND(I296*H296,2)</f>
        <v>0</v>
      </c>
      <c r="K296" s="224" t="s">
        <v>273</v>
      </c>
      <c r="L296" s="41"/>
      <c r="M296" s="229" t="s">
        <v>1</v>
      </c>
      <c r="N296" s="230" t="s">
        <v>38</v>
      </c>
      <c r="O296" s="88"/>
      <c r="P296" s="231">
        <f>O296*H296</f>
        <v>0</v>
      </c>
      <c r="Q296" s="231">
        <v>0</v>
      </c>
      <c r="R296" s="231">
        <f>Q296*H296</f>
        <v>0</v>
      </c>
      <c r="S296" s="231">
        <v>0</v>
      </c>
      <c r="T296" s="232">
        <f>S296*H296</f>
        <v>0</v>
      </c>
      <c r="U296" s="35"/>
      <c r="V296" s="35"/>
      <c r="W296" s="35"/>
      <c r="X296" s="35"/>
      <c r="Y296" s="35"/>
      <c r="Z296" s="35"/>
      <c r="AA296" s="35"/>
      <c r="AB296" s="35"/>
      <c r="AC296" s="35"/>
      <c r="AD296" s="35"/>
      <c r="AE296" s="35"/>
      <c r="AR296" s="233" t="s">
        <v>274</v>
      </c>
      <c r="AT296" s="233" t="s">
        <v>269</v>
      </c>
      <c r="AU296" s="233" t="s">
        <v>83</v>
      </c>
      <c r="AY296" s="14" t="s">
        <v>266</v>
      </c>
      <c r="BE296" s="234">
        <f>IF(N296="základní",J296,0)</f>
        <v>0</v>
      </c>
      <c r="BF296" s="234">
        <f>IF(N296="snížená",J296,0)</f>
        <v>0</v>
      </c>
      <c r="BG296" s="234">
        <f>IF(N296="zákl. přenesená",J296,0)</f>
        <v>0</v>
      </c>
      <c r="BH296" s="234">
        <f>IF(N296="sníž. přenesená",J296,0)</f>
        <v>0</v>
      </c>
      <c r="BI296" s="234">
        <f>IF(N296="nulová",J296,0)</f>
        <v>0</v>
      </c>
      <c r="BJ296" s="14" t="s">
        <v>81</v>
      </c>
      <c r="BK296" s="234">
        <f>ROUND(I296*H296,2)</f>
        <v>0</v>
      </c>
      <c r="BL296" s="14" t="s">
        <v>274</v>
      </c>
      <c r="BM296" s="233" t="s">
        <v>605</v>
      </c>
    </row>
    <row r="297" s="2" customFormat="1">
      <c r="A297" s="35"/>
      <c r="B297" s="36"/>
      <c r="C297" s="37"/>
      <c r="D297" s="235" t="s">
        <v>275</v>
      </c>
      <c r="E297" s="37"/>
      <c r="F297" s="236" t="s">
        <v>1003</v>
      </c>
      <c r="G297" s="37"/>
      <c r="H297" s="37"/>
      <c r="I297" s="237"/>
      <c r="J297" s="37"/>
      <c r="K297" s="37"/>
      <c r="L297" s="41"/>
      <c r="M297" s="238"/>
      <c r="N297" s="239"/>
      <c r="O297" s="88"/>
      <c r="P297" s="88"/>
      <c r="Q297" s="88"/>
      <c r="R297" s="88"/>
      <c r="S297" s="88"/>
      <c r="T297" s="89"/>
      <c r="U297" s="35"/>
      <c r="V297" s="35"/>
      <c r="W297" s="35"/>
      <c r="X297" s="35"/>
      <c r="Y297" s="35"/>
      <c r="Z297" s="35"/>
      <c r="AA297" s="35"/>
      <c r="AB297" s="35"/>
      <c r="AC297" s="35"/>
      <c r="AD297" s="35"/>
      <c r="AE297" s="35"/>
      <c r="AT297" s="14" t="s">
        <v>275</v>
      </c>
      <c r="AU297" s="14" t="s">
        <v>83</v>
      </c>
    </row>
    <row r="298" s="2" customFormat="1" ht="90" customHeight="1">
      <c r="A298" s="35"/>
      <c r="B298" s="36"/>
      <c r="C298" s="222" t="s">
        <v>431</v>
      </c>
      <c r="D298" s="222" t="s">
        <v>269</v>
      </c>
      <c r="E298" s="223" t="s">
        <v>482</v>
      </c>
      <c r="F298" s="224" t="s">
        <v>483</v>
      </c>
      <c r="G298" s="225" t="s">
        <v>279</v>
      </c>
      <c r="H298" s="226">
        <v>520</v>
      </c>
      <c r="I298" s="227"/>
      <c r="J298" s="228">
        <f>ROUND(I298*H298,2)</f>
        <v>0</v>
      </c>
      <c r="K298" s="224" t="s">
        <v>273</v>
      </c>
      <c r="L298" s="41"/>
      <c r="M298" s="229" t="s">
        <v>1</v>
      </c>
      <c r="N298" s="230" t="s">
        <v>38</v>
      </c>
      <c r="O298" s="88"/>
      <c r="P298" s="231">
        <f>O298*H298</f>
        <v>0</v>
      </c>
      <c r="Q298" s="231">
        <v>0</v>
      </c>
      <c r="R298" s="231">
        <f>Q298*H298</f>
        <v>0</v>
      </c>
      <c r="S298" s="231">
        <v>0</v>
      </c>
      <c r="T298" s="232">
        <f>S298*H298</f>
        <v>0</v>
      </c>
      <c r="U298" s="35"/>
      <c r="V298" s="35"/>
      <c r="W298" s="35"/>
      <c r="X298" s="35"/>
      <c r="Y298" s="35"/>
      <c r="Z298" s="35"/>
      <c r="AA298" s="35"/>
      <c r="AB298" s="35"/>
      <c r="AC298" s="35"/>
      <c r="AD298" s="35"/>
      <c r="AE298" s="35"/>
      <c r="AR298" s="233" t="s">
        <v>274</v>
      </c>
      <c r="AT298" s="233" t="s">
        <v>269</v>
      </c>
      <c r="AU298" s="233" t="s">
        <v>83</v>
      </c>
      <c r="AY298" s="14" t="s">
        <v>266</v>
      </c>
      <c r="BE298" s="234">
        <f>IF(N298="základní",J298,0)</f>
        <v>0</v>
      </c>
      <c r="BF298" s="234">
        <f>IF(N298="snížená",J298,0)</f>
        <v>0</v>
      </c>
      <c r="BG298" s="234">
        <f>IF(N298="zákl. přenesená",J298,0)</f>
        <v>0</v>
      </c>
      <c r="BH298" s="234">
        <f>IF(N298="sníž. přenesená",J298,0)</f>
        <v>0</v>
      </c>
      <c r="BI298" s="234">
        <f>IF(N298="nulová",J298,0)</f>
        <v>0</v>
      </c>
      <c r="BJ298" s="14" t="s">
        <v>81</v>
      </c>
      <c r="BK298" s="234">
        <f>ROUND(I298*H298,2)</f>
        <v>0</v>
      </c>
      <c r="BL298" s="14" t="s">
        <v>274</v>
      </c>
      <c r="BM298" s="233" t="s">
        <v>608</v>
      </c>
    </row>
    <row r="299" s="2" customFormat="1">
      <c r="A299" s="35"/>
      <c r="B299" s="36"/>
      <c r="C299" s="37"/>
      <c r="D299" s="235" t="s">
        <v>275</v>
      </c>
      <c r="E299" s="37"/>
      <c r="F299" s="236" t="s">
        <v>1004</v>
      </c>
      <c r="G299" s="37"/>
      <c r="H299" s="37"/>
      <c r="I299" s="237"/>
      <c r="J299" s="37"/>
      <c r="K299" s="37"/>
      <c r="L299" s="41"/>
      <c r="M299" s="238"/>
      <c r="N299" s="239"/>
      <c r="O299" s="88"/>
      <c r="P299" s="88"/>
      <c r="Q299" s="88"/>
      <c r="R299" s="88"/>
      <c r="S299" s="88"/>
      <c r="T299" s="89"/>
      <c r="U299" s="35"/>
      <c r="V299" s="35"/>
      <c r="W299" s="35"/>
      <c r="X299" s="35"/>
      <c r="Y299" s="35"/>
      <c r="Z299" s="35"/>
      <c r="AA299" s="35"/>
      <c r="AB299" s="35"/>
      <c r="AC299" s="35"/>
      <c r="AD299" s="35"/>
      <c r="AE299" s="35"/>
      <c r="AT299" s="14" t="s">
        <v>275</v>
      </c>
      <c r="AU299" s="14" t="s">
        <v>83</v>
      </c>
    </row>
    <row r="300" s="2" customFormat="1" ht="90" customHeight="1">
      <c r="A300" s="35"/>
      <c r="B300" s="36"/>
      <c r="C300" s="222" t="s">
        <v>610</v>
      </c>
      <c r="D300" s="222" t="s">
        <v>269</v>
      </c>
      <c r="E300" s="223" t="s">
        <v>487</v>
      </c>
      <c r="F300" s="224" t="s">
        <v>488</v>
      </c>
      <c r="G300" s="225" t="s">
        <v>279</v>
      </c>
      <c r="H300" s="226">
        <v>520</v>
      </c>
      <c r="I300" s="227"/>
      <c r="J300" s="228">
        <f>ROUND(I300*H300,2)</f>
        <v>0</v>
      </c>
      <c r="K300" s="224" t="s">
        <v>273</v>
      </c>
      <c r="L300" s="41"/>
      <c r="M300" s="229" t="s">
        <v>1</v>
      </c>
      <c r="N300" s="230" t="s">
        <v>38</v>
      </c>
      <c r="O300" s="88"/>
      <c r="P300" s="231">
        <f>O300*H300</f>
        <v>0</v>
      </c>
      <c r="Q300" s="231">
        <v>0</v>
      </c>
      <c r="R300" s="231">
        <f>Q300*H300</f>
        <v>0</v>
      </c>
      <c r="S300" s="231">
        <v>0</v>
      </c>
      <c r="T300" s="232">
        <f>S300*H300</f>
        <v>0</v>
      </c>
      <c r="U300" s="35"/>
      <c r="V300" s="35"/>
      <c r="W300" s="35"/>
      <c r="X300" s="35"/>
      <c r="Y300" s="35"/>
      <c r="Z300" s="35"/>
      <c r="AA300" s="35"/>
      <c r="AB300" s="35"/>
      <c r="AC300" s="35"/>
      <c r="AD300" s="35"/>
      <c r="AE300" s="35"/>
      <c r="AR300" s="233" t="s">
        <v>274</v>
      </c>
      <c r="AT300" s="233" t="s">
        <v>269</v>
      </c>
      <c r="AU300" s="233" t="s">
        <v>83</v>
      </c>
      <c r="AY300" s="14" t="s">
        <v>266</v>
      </c>
      <c r="BE300" s="234">
        <f>IF(N300="základní",J300,0)</f>
        <v>0</v>
      </c>
      <c r="BF300" s="234">
        <f>IF(N300="snížená",J300,0)</f>
        <v>0</v>
      </c>
      <c r="BG300" s="234">
        <f>IF(N300="zákl. přenesená",J300,0)</f>
        <v>0</v>
      </c>
      <c r="BH300" s="234">
        <f>IF(N300="sníž. přenesená",J300,0)</f>
        <v>0</v>
      </c>
      <c r="BI300" s="234">
        <f>IF(N300="nulová",J300,0)</f>
        <v>0</v>
      </c>
      <c r="BJ300" s="14" t="s">
        <v>81</v>
      </c>
      <c r="BK300" s="234">
        <f>ROUND(I300*H300,2)</f>
        <v>0</v>
      </c>
      <c r="BL300" s="14" t="s">
        <v>274</v>
      </c>
      <c r="BM300" s="233" t="s">
        <v>613</v>
      </c>
    </row>
    <row r="301" s="2" customFormat="1">
      <c r="A301" s="35"/>
      <c r="B301" s="36"/>
      <c r="C301" s="37"/>
      <c r="D301" s="235" t="s">
        <v>275</v>
      </c>
      <c r="E301" s="37"/>
      <c r="F301" s="236" t="s">
        <v>1004</v>
      </c>
      <c r="G301" s="37"/>
      <c r="H301" s="37"/>
      <c r="I301" s="237"/>
      <c r="J301" s="37"/>
      <c r="K301" s="37"/>
      <c r="L301" s="41"/>
      <c r="M301" s="238"/>
      <c r="N301" s="239"/>
      <c r="O301" s="88"/>
      <c r="P301" s="88"/>
      <c r="Q301" s="88"/>
      <c r="R301" s="88"/>
      <c r="S301" s="88"/>
      <c r="T301" s="89"/>
      <c r="U301" s="35"/>
      <c r="V301" s="35"/>
      <c r="W301" s="35"/>
      <c r="X301" s="35"/>
      <c r="Y301" s="35"/>
      <c r="Z301" s="35"/>
      <c r="AA301" s="35"/>
      <c r="AB301" s="35"/>
      <c r="AC301" s="35"/>
      <c r="AD301" s="35"/>
      <c r="AE301" s="35"/>
      <c r="AT301" s="14" t="s">
        <v>275</v>
      </c>
      <c r="AU301" s="14" t="s">
        <v>83</v>
      </c>
    </row>
    <row r="302" s="2" customFormat="1" ht="66.75" customHeight="1">
      <c r="A302" s="35"/>
      <c r="B302" s="36"/>
      <c r="C302" s="222" t="s">
        <v>434</v>
      </c>
      <c r="D302" s="222" t="s">
        <v>269</v>
      </c>
      <c r="E302" s="223" t="s">
        <v>1005</v>
      </c>
      <c r="F302" s="224" t="s">
        <v>1006</v>
      </c>
      <c r="G302" s="225" t="s">
        <v>279</v>
      </c>
      <c r="H302" s="226">
        <v>24</v>
      </c>
      <c r="I302" s="227"/>
      <c r="J302" s="228">
        <f>ROUND(I302*H302,2)</f>
        <v>0</v>
      </c>
      <c r="K302" s="224" t="s">
        <v>273</v>
      </c>
      <c r="L302" s="41"/>
      <c r="M302" s="229" t="s">
        <v>1</v>
      </c>
      <c r="N302" s="230" t="s">
        <v>38</v>
      </c>
      <c r="O302" s="88"/>
      <c r="P302" s="231">
        <f>O302*H302</f>
        <v>0</v>
      </c>
      <c r="Q302" s="231">
        <v>0</v>
      </c>
      <c r="R302" s="231">
        <f>Q302*H302</f>
        <v>0</v>
      </c>
      <c r="S302" s="231">
        <v>0</v>
      </c>
      <c r="T302" s="232">
        <f>S302*H302</f>
        <v>0</v>
      </c>
      <c r="U302" s="35"/>
      <c r="V302" s="35"/>
      <c r="W302" s="35"/>
      <c r="X302" s="35"/>
      <c r="Y302" s="35"/>
      <c r="Z302" s="35"/>
      <c r="AA302" s="35"/>
      <c r="AB302" s="35"/>
      <c r="AC302" s="35"/>
      <c r="AD302" s="35"/>
      <c r="AE302" s="35"/>
      <c r="AR302" s="233" t="s">
        <v>274</v>
      </c>
      <c r="AT302" s="233" t="s">
        <v>269</v>
      </c>
      <c r="AU302" s="233" t="s">
        <v>83</v>
      </c>
      <c r="AY302" s="14" t="s">
        <v>266</v>
      </c>
      <c r="BE302" s="234">
        <f>IF(N302="základní",J302,0)</f>
        <v>0</v>
      </c>
      <c r="BF302" s="234">
        <f>IF(N302="snížená",J302,0)</f>
        <v>0</v>
      </c>
      <c r="BG302" s="234">
        <f>IF(N302="zákl. přenesená",J302,0)</f>
        <v>0</v>
      </c>
      <c r="BH302" s="234">
        <f>IF(N302="sníž. přenesená",J302,0)</f>
        <v>0</v>
      </c>
      <c r="BI302" s="234">
        <f>IF(N302="nulová",J302,0)</f>
        <v>0</v>
      </c>
      <c r="BJ302" s="14" t="s">
        <v>81</v>
      </c>
      <c r="BK302" s="234">
        <f>ROUND(I302*H302,2)</f>
        <v>0</v>
      </c>
      <c r="BL302" s="14" t="s">
        <v>274</v>
      </c>
      <c r="BM302" s="233" t="s">
        <v>616</v>
      </c>
    </row>
    <row r="303" s="2" customFormat="1">
      <c r="A303" s="35"/>
      <c r="B303" s="36"/>
      <c r="C303" s="37"/>
      <c r="D303" s="235" t="s">
        <v>275</v>
      </c>
      <c r="E303" s="37"/>
      <c r="F303" s="236" t="s">
        <v>1365</v>
      </c>
      <c r="G303" s="37"/>
      <c r="H303" s="37"/>
      <c r="I303" s="237"/>
      <c r="J303" s="37"/>
      <c r="K303" s="37"/>
      <c r="L303" s="41"/>
      <c r="M303" s="238"/>
      <c r="N303" s="239"/>
      <c r="O303" s="88"/>
      <c r="P303" s="88"/>
      <c r="Q303" s="88"/>
      <c r="R303" s="88"/>
      <c r="S303" s="88"/>
      <c r="T303" s="89"/>
      <c r="U303" s="35"/>
      <c r="V303" s="35"/>
      <c r="W303" s="35"/>
      <c r="X303" s="35"/>
      <c r="Y303" s="35"/>
      <c r="Z303" s="35"/>
      <c r="AA303" s="35"/>
      <c r="AB303" s="35"/>
      <c r="AC303" s="35"/>
      <c r="AD303" s="35"/>
      <c r="AE303" s="35"/>
      <c r="AT303" s="14" t="s">
        <v>275</v>
      </c>
      <c r="AU303" s="14" t="s">
        <v>83</v>
      </c>
    </row>
    <row r="304" s="2" customFormat="1" ht="24.15" customHeight="1">
      <c r="A304" s="35"/>
      <c r="B304" s="36"/>
      <c r="C304" s="240" t="s">
        <v>618</v>
      </c>
      <c r="D304" s="240" t="s">
        <v>329</v>
      </c>
      <c r="E304" s="241" t="s">
        <v>1235</v>
      </c>
      <c r="F304" s="242" t="s">
        <v>1008</v>
      </c>
      <c r="G304" s="243" t="s">
        <v>279</v>
      </c>
      <c r="H304" s="244">
        <v>12</v>
      </c>
      <c r="I304" s="245"/>
      <c r="J304" s="246">
        <f>ROUND(I304*H304,2)</f>
        <v>0</v>
      </c>
      <c r="K304" s="242" t="s">
        <v>273</v>
      </c>
      <c r="L304" s="247"/>
      <c r="M304" s="248" t="s">
        <v>1</v>
      </c>
      <c r="N304" s="249" t="s">
        <v>38</v>
      </c>
      <c r="O304" s="88"/>
      <c r="P304" s="231">
        <f>O304*H304</f>
        <v>0</v>
      </c>
      <c r="Q304" s="231">
        <v>0</v>
      </c>
      <c r="R304" s="231">
        <f>Q304*H304</f>
        <v>0</v>
      </c>
      <c r="S304" s="231">
        <v>0</v>
      </c>
      <c r="T304" s="232">
        <f>S304*H304</f>
        <v>0</v>
      </c>
      <c r="U304" s="35"/>
      <c r="V304" s="35"/>
      <c r="W304" s="35"/>
      <c r="X304" s="35"/>
      <c r="Y304" s="35"/>
      <c r="Z304" s="35"/>
      <c r="AA304" s="35"/>
      <c r="AB304" s="35"/>
      <c r="AC304" s="35"/>
      <c r="AD304" s="35"/>
      <c r="AE304" s="35"/>
      <c r="AR304" s="233" t="s">
        <v>286</v>
      </c>
      <c r="AT304" s="233" t="s">
        <v>329</v>
      </c>
      <c r="AU304" s="233" t="s">
        <v>83</v>
      </c>
      <c r="AY304" s="14" t="s">
        <v>266</v>
      </c>
      <c r="BE304" s="234">
        <f>IF(N304="základní",J304,0)</f>
        <v>0</v>
      </c>
      <c r="BF304" s="234">
        <f>IF(N304="snížená",J304,0)</f>
        <v>0</v>
      </c>
      <c r="BG304" s="234">
        <f>IF(N304="zákl. přenesená",J304,0)</f>
        <v>0</v>
      </c>
      <c r="BH304" s="234">
        <f>IF(N304="sníž. přenesená",J304,0)</f>
        <v>0</v>
      </c>
      <c r="BI304" s="234">
        <f>IF(N304="nulová",J304,0)</f>
        <v>0</v>
      </c>
      <c r="BJ304" s="14" t="s">
        <v>81</v>
      </c>
      <c r="BK304" s="234">
        <f>ROUND(I304*H304,2)</f>
        <v>0</v>
      </c>
      <c r="BL304" s="14" t="s">
        <v>274</v>
      </c>
      <c r="BM304" s="233" t="s">
        <v>619</v>
      </c>
    </row>
    <row r="305" s="2" customFormat="1">
      <c r="A305" s="35"/>
      <c r="B305" s="36"/>
      <c r="C305" s="37"/>
      <c r="D305" s="235" t="s">
        <v>275</v>
      </c>
      <c r="E305" s="37"/>
      <c r="F305" s="236" t="s">
        <v>1387</v>
      </c>
      <c r="G305" s="37"/>
      <c r="H305" s="37"/>
      <c r="I305" s="237"/>
      <c r="J305" s="37"/>
      <c r="K305" s="37"/>
      <c r="L305" s="41"/>
      <c r="M305" s="238"/>
      <c r="N305" s="239"/>
      <c r="O305" s="88"/>
      <c r="P305" s="88"/>
      <c r="Q305" s="88"/>
      <c r="R305" s="88"/>
      <c r="S305" s="88"/>
      <c r="T305" s="89"/>
      <c r="U305" s="35"/>
      <c r="V305" s="35"/>
      <c r="W305" s="35"/>
      <c r="X305" s="35"/>
      <c r="Y305" s="35"/>
      <c r="Z305" s="35"/>
      <c r="AA305" s="35"/>
      <c r="AB305" s="35"/>
      <c r="AC305" s="35"/>
      <c r="AD305" s="35"/>
      <c r="AE305" s="35"/>
      <c r="AT305" s="14" t="s">
        <v>275</v>
      </c>
      <c r="AU305" s="14" t="s">
        <v>83</v>
      </c>
    </row>
    <row r="306" s="2" customFormat="1" ht="114.9" customHeight="1">
      <c r="A306" s="35"/>
      <c r="B306" s="36"/>
      <c r="C306" s="222" t="s">
        <v>438</v>
      </c>
      <c r="D306" s="222" t="s">
        <v>269</v>
      </c>
      <c r="E306" s="223" t="s">
        <v>380</v>
      </c>
      <c r="F306" s="224" t="s">
        <v>381</v>
      </c>
      <c r="G306" s="225" t="s">
        <v>302</v>
      </c>
      <c r="H306" s="226">
        <v>10.800000000000001</v>
      </c>
      <c r="I306" s="227"/>
      <c r="J306" s="228">
        <f>ROUND(I306*H306,2)</f>
        <v>0</v>
      </c>
      <c r="K306" s="224" t="s">
        <v>273</v>
      </c>
      <c r="L306" s="41"/>
      <c r="M306" s="229" t="s">
        <v>1</v>
      </c>
      <c r="N306" s="230" t="s">
        <v>38</v>
      </c>
      <c r="O306" s="88"/>
      <c r="P306" s="231">
        <f>O306*H306</f>
        <v>0</v>
      </c>
      <c r="Q306" s="231">
        <v>0</v>
      </c>
      <c r="R306" s="231">
        <f>Q306*H306</f>
        <v>0</v>
      </c>
      <c r="S306" s="231">
        <v>0</v>
      </c>
      <c r="T306" s="232">
        <f>S306*H306</f>
        <v>0</v>
      </c>
      <c r="U306" s="35"/>
      <c r="V306" s="35"/>
      <c r="W306" s="35"/>
      <c r="X306" s="35"/>
      <c r="Y306" s="35"/>
      <c r="Z306" s="35"/>
      <c r="AA306" s="35"/>
      <c r="AB306" s="35"/>
      <c r="AC306" s="35"/>
      <c r="AD306" s="35"/>
      <c r="AE306" s="35"/>
      <c r="AR306" s="233" t="s">
        <v>274</v>
      </c>
      <c r="AT306" s="233" t="s">
        <v>269</v>
      </c>
      <c r="AU306" s="233" t="s">
        <v>83</v>
      </c>
      <c r="AY306" s="14" t="s">
        <v>266</v>
      </c>
      <c r="BE306" s="234">
        <f>IF(N306="základní",J306,0)</f>
        <v>0</v>
      </c>
      <c r="BF306" s="234">
        <f>IF(N306="snížená",J306,0)</f>
        <v>0</v>
      </c>
      <c r="BG306" s="234">
        <f>IF(N306="zákl. přenesená",J306,0)</f>
        <v>0</v>
      </c>
      <c r="BH306" s="234">
        <f>IF(N306="sníž. přenesená",J306,0)</f>
        <v>0</v>
      </c>
      <c r="BI306" s="234">
        <f>IF(N306="nulová",J306,0)</f>
        <v>0</v>
      </c>
      <c r="BJ306" s="14" t="s">
        <v>81</v>
      </c>
      <c r="BK306" s="234">
        <f>ROUND(I306*H306,2)</f>
        <v>0</v>
      </c>
      <c r="BL306" s="14" t="s">
        <v>274</v>
      </c>
      <c r="BM306" s="233" t="s">
        <v>623</v>
      </c>
    </row>
    <row r="307" s="2" customFormat="1">
      <c r="A307" s="35"/>
      <c r="B307" s="36"/>
      <c r="C307" s="37"/>
      <c r="D307" s="235" t="s">
        <v>275</v>
      </c>
      <c r="E307" s="37"/>
      <c r="F307" s="236" t="s">
        <v>1388</v>
      </c>
      <c r="G307" s="37"/>
      <c r="H307" s="37"/>
      <c r="I307" s="237"/>
      <c r="J307" s="37"/>
      <c r="K307" s="37"/>
      <c r="L307" s="41"/>
      <c r="M307" s="238"/>
      <c r="N307" s="239"/>
      <c r="O307" s="88"/>
      <c r="P307" s="88"/>
      <c r="Q307" s="88"/>
      <c r="R307" s="88"/>
      <c r="S307" s="88"/>
      <c r="T307" s="89"/>
      <c r="U307" s="35"/>
      <c r="V307" s="35"/>
      <c r="W307" s="35"/>
      <c r="X307" s="35"/>
      <c r="Y307" s="35"/>
      <c r="Z307" s="35"/>
      <c r="AA307" s="35"/>
      <c r="AB307" s="35"/>
      <c r="AC307" s="35"/>
      <c r="AD307" s="35"/>
      <c r="AE307" s="35"/>
      <c r="AT307" s="14" t="s">
        <v>275</v>
      </c>
      <c r="AU307" s="14" t="s">
        <v>83</v>
      </c>
    </row>
    <row r="308" s="2" customFormat="1" ht="123" customHeight="1">
      <c r="A308" s="35"/>
      <c r="B308" s="36"/>
      <c r="C308" s="222" t="s">
        <v>624</v>
      </c>
      <c r="D308" s="222" t="s">
        <v>269</v>
      </c>
      <c r="E308" s="223" t="s">
        <v>1011</v>
      </c>
      <c r="F308" s="224" t="s">
        <v>1012</v>
      </c>
      <c r="G308" s="225" t="s">
        <v>302</v>
      </c>
      <c r="H308" s="226">
        <v>486</v>
      </c>
      <c r="I308" s="227"/>
      <c r="J308" s="228">
        <f>ROUND(I308*H308,2)</f>
        <v>0</v>
      </c>
      <c r="K308" s="224" t="s">
        <v>273</v>
      </c>
      <c r="L308" s="41"/>
      <c r="M308" s="229" t="s">
        <v>1</v>
      </c>
      <c r="N308" s="230" t="s">
        <v>38</v>
      </c>
      <c r="O308" s="88"/>
      <c r="P308" s="231">
        <f>O308*H308</f>
        <v>0</v>
      </c>
      <c r="Q308" s="231">
        <v>0</v>
      </c>
      <c r="R308" s="231">
        <f>Q308*H308</f>
        <v>0</v>
      </c>
      <c r="S308" s="231">
        <v>0</v>
      </c>
      <c r="T308" s="232">
        <f>S308*H308</f>
        <v>0</v>
      </c>
      <c r="U308" s="35"/>
      <c r="V308" s="35"/>
      <c r="W308" s="35"/>
      <c r="X308" s="35"/>
      <c r="Y308" s="35"/>
      <c r="Z308" s="35"/>
      <c r="AA308" s="35"/>
      <c r="AB308" s="35"/>
      <c r="AC308" s="35"/>
      <c r="AD308" s="35"/>
      <c r="AE308" s="35"/>
      <c r="AR308" s="233" t="s">
        <v>274</v>
      </c>
      <c r="AT308" s="233" t="s">
        <v>269</v>
      </c>
      <c r="AU308" s="233" t="s">
        <v>83</v>
      </c>
      <c r="AY308" s="14" t="s">
        <v>266</v>
      </c>
      <c r="BE308" s="234">
        <f>IF(N308="základní",J308,0)</f>
        <v>0</v>
      </c>
      <c r="BF308" s="234">
        <f>IF(N308="snížená",J308,0)</f>
        <v>0</v>
      </c>
      <c r="BG308" s="234">
        <f>IF(N308="zákl. přenesená",J308,0)</f>
        <v>0</v>
      </c>
      <c r="BH308" s="234">
        <f>IF(N308="sníž. přenesená",J308,0)</f>
        <v>0</v>
      </c>
      <c r="BI308" s="234">
        <f>IF(N308="nulová",J308,0)</f>
        <v>0</v>
      </c>
      <c r="BJ308" s="14" t="s">
        <v>81</v>
      </c>
      <c r="BK308" s="234">
        <f>ROUND(I308*H308,2)</f>
        <v>0</v>
      </c>
      <c r="BL308" s="14" t="s">
        <v>274</v>
      </c>
      <c r="BM308" s="233" t="s">
        <v>627</v>
      </c>
    </row>
    <row r="309" s="2" customFormat="1">
      <c r="A309" s="35"/>
      <c r="B309" s="36"/>
      <c r="C309" s="37"/>
      <c r="D309" s="235" t="s">
        <v>275</v>
      </c>
      <c r="E309" s="37"/>
      <c r="F309" s="236" t="s">
        <v>1389</v>
      </c>
      <c r="G309" s="37"/>
      <c r="H309" s="37"/>
      <c r="I309" s="237"/>
      <c r="J309" s="37"/>
      <c r="K309" s="37"/>
      <c r="L309" s="41"/>
      <c r="M309" s="238"/>
      <c r="N309" s="239"/>
      <c r="O309" s="88"/>
      <c r="P309" s="88"/>
      <c r="Q309" s="88"/>
      <c r="R309" s="88"/>
      <c r="S309" s="88"/>
      <c r="T309" s="89"/>
      <c r="U309" s="35"/>
      <c r="V309" s="35"/>
      <c r="W309" s="35"/>
      <c r="X309" s="35"/>
      <c r="Y309" s="35"/>
      <c r="Z309" s="35"/>
      <c r="AA309" s="35"/>
      <c r="AB309" s="35"/>
      <c r="AC309" s="35"/>
      <c r="AD309" s="35"/>
      <c r="AE309" s="35"/>
      <c r="AT309" s="14" t="s">
        <v>275</v>
      </c>
      <c r="AU309" s="14" t="s">
        <v>83</v>
      </c>
    </row>
    <row r="310" s="2" customFormat="1" ht="21.75" customHeight="1">
      <c r="A310" s="35"/>
      <c r="B310" s="36"/>
      <c r="C310" s="240" t="s">
        <v>443</v>
      </c>
      <c r="D310" s="240" t="s">
        <v>329</v>
      </c>
      <c r="E310" s="241" t="s">
        <v>1014</v>
      </c>
      <c r="F310" s="242" t="s">
        <v>1015</v>
      </c>
      <c r="G310" s="243" t="s">
        <v>296</v>
      </c>
      <c r="H310" s="244">
        <v>3.6000000000000001</v>
      </c>
      <c r="I310" s="245"/>
      <c r="J310" s="246">
        <f>ROUND(I310*H310,2)</f>
        <v>0</v>
      </c>
      <c r="K310" s="242" t="s">
        <v>273</v>
      </c>
      <c r="L310" s="247"/>
      <c r="M310" s="248" t="s">
        <v>1</v>
      </c>
      <c r="N310" s="249" t="s">
        <v>38</v>
      </c>
      <c r="O310" s="88"/>
      <c r="P310" s="231">
        <f>O310*H310</f>
        <v>0</v>
      </c>
      <c r="Q310" s="231">
        <v>2.4289999999999998</v>
      </c>
      <c r="R310" s="231">
        <f>Q310*H310</f>
        <v>8.7443999999999988</v>
      </c>
      <c r="S310" s="231">
        <v>0</v>
      </c>
      <c r="T310" s="232">
        <f>S310*H310</f>
        <v>0</v>
      </c>
      <c r="U310" s="35"/>
      <c r="V310" s="35"/>
      <c r="W310" s="35"/>
      <c r="X310" s="35"/>
      <c r="Y310" s="35"/>
      <c r="Z310" s="35"/>
      <c r="AA310" s="35"/>
      <c r="AB310" s="35"/>
      <c r="AC310" s="35"/>
      <c r="AD310" s="35"/>
      <c r="AE310" s="35"/>
      <c r="AR310" s="233" t="s">
        <v>286</v>
      </c>
      <c r="AT310" s="233" t="s">
        <v>329</v>
      </c>
      <c r="AU310" s="233" t="s">
        <v>83</v>
      </c>
      <c r="AY310" s="14" t="s">
        <v>266</v>
      </c>
      <c r="BE310" s="234">
        <f>IF(N310="základní",J310,0)</f>
        <v>0</v>
      </c>
      <c r="BF310" s="234">
        <f>IF(N310="snížená",J310,0)</f>
        <v>0</v>
      </c>
      <c r="BG310" s="234">
        <f>IF(N310="zákl. přenesená",J310,0)</f>
        <v>0</v>
      </c>
      <c r="BH310" s="234">
        <f>IF(N310="sníž. přenesená",J310,0)</f>
        <v>0</v>
      </c>
      <c r="BI310" s="234">
        <f>IF(N310="nulová",J310,0)</f>
        <v>0</v>
      </c>
      <c r="BJ310" s="14" t="s">
        <v>81</v>
      </c>
      <c r="BK310" s="234">
        <f>ROUND(I310*H310,2)</f>
        <v>0</v>
      </c>
      <c r="BL310" s="14" t="s">
        <v>274</v>
      </c>
      <c r="BM310" s="233" t="s">
        <v>630</v>
      </c>
    </row>
    <row r="311" s="2" customFormat="1">
      <c r="A311" s="35"/>
      <c r="B311" s="36"/>
      <c r="C311" s="37"/>
      <c r="D311" s="235" t="s">
        <v>275</v>
      </c>
      <c r="E311" s="37"/>
      <c r="F311" s="236" t="s">
        <v>1390</v>
      </c>
      <c r="G311" s="37"/>
      <c r="H311" s="37"/>
      <c r="I311" s="237"/>
      <c r="J311" s="37"/>
      <c r="K311" s="37"/>
      <c r="L311" s="41"/>
      <c r="M311" s="238"/>
      <c r="N311" s="239"/>
      <c r="O311" s="88"/>
      <c r="P311" s="88"/>
      <c r="Q311" s="88"/>
      <c r="R311" s="88"/>
      <c r="S311" s="88"/>
      <c r="T311" s="89"/>
      <c r="U311" s="35"/>
      <c r="V311" s="35"/>
      <c r="W311" s="35"/>
      <c r="X311" s="35"/>
      <c r="Y311" s="35"/>
      <c r="Z311" s="35"/>
      <c r="AA311" s="35"/>
      <c r="AB311" s="35"/>
      <c r="AC311" s="35"/>
      <c r="AD311" s="35"/>
      <c r="AE311" s="35"/>
      <c r="AT311" s="14" t="s">
        <v>275</v>
      </c>
      <c r="AU311" s="14" t="s">
        <v>83</v>
      </c>
    </row>
    <row r="312" s="2" customFormat="1" ht="101.25" customHeight="1">
      <c r="A312" s="35"/>
      <c r="B312" s="36"/>
      <c r="C312" s="222" t="s">
        <v>631</v>
      </c>
      <c r="D312" s="222" t="s">
        <v>269</v>
      </c>
      <c r="E312" s="223" t="s">
        <v>300</v>
      </c>
      <c r="F312" s="224" t="s">
        <v>301</v>
      </c>
      <c r="G312" s="225" t="s">
        <v>302</v>
      </c>
      <c r="H312" s="226">
        <v>7.9199999999999999</v>
      </c>
      <c r="I312" s="227"/>
      <c r="J312" s="228">
        <f>ROUND(I312*H312,2)</f>
        <v>0</v>
      </c>
      <c r="K312" s="224" t="s">
        <v>273</v>
      </c>
      <c r="L312" s="41"/>
      <c r="M312" s="229" t="s">
        <v>1</v>
      </c>
      <c r="N312" s="230" t="s">
        <v>38</v>
      </c>
      <c r="O312" s="88"/>
      <c r="P312" s="231">
        <f>O312*H312</f>
        <v>0</v>
      </c>
      <c r="Q312" s="231">
        <v>0</v>
      </c>
      <c r="R312" s="231">
        <f>Q312*H312</f>
        <v>0</v>
      </c>
      <c r="S312" s="231">
        <v>0</v>
      </c>
      <c r="T312" s="232">
        <f>S312*H312</f>
        <v>0</v>
      </c>
      <c r="U312" s="35"/>
      <c r="V312" s="35"/>
      <c r="W312" s="35"/>
      <c r="X312" s="35"/>
      <c r="Y312" s="35"/>
      <c r="Z312" s="35"/>
      <c r="AA312" s="35"/>
      <c r="AB312" s="35"/>
      <c r="AC312" s="35"/>
      <c r="AD312" s="35"/>
      <c r="AE312" s="35"/>
      <c r="AR312" s="233" t="s">
        <v>274</v>
      </c>
      <c r="AT312" s="233" t="s">
        <v>269</v>
      </c>
      <c r="AU312" s="233" t="s">
        <v>83</v>
      </c>
      <c r="AY312" s="14" t="s">
        <v>266</v>
      </c>
      <c r="BE312" s="234">
        <f>IF(N312="základní",J312,0)</f>
        <v>0</v>
      </c>
      <c r="BF312" s="234">
        <f>IF(N312="snížená",J312,0)</f>
        <v>0</v>
      </c>
      <c r="BG312" s="234">
        <f>IF(N312="zákl. přenesená",J312,0)</f>
        <v>0</v>
      </c>
      <c r="BH312" s="234">
        <f>IF(N312="sníž. přenesená",J312,0)</f>
        <v>0</v>
      </c>
      <c r="BI312" s="234">
        <f>IF(N312="nulová",J312,0)</f>
        <v>0</v>
      </c>
      <c r="BJ312" s="14" t="s">
        <v>81</v>
      </c>
      <c r="BK312" s="234">
        <f>ROUND(I312*H312,2)</f>
        <v>0</v>
      </c>
      <c r="BL312" s="14" t="s">
        <v>274</v>
      </c>
      <c r="BM312" s="233" t="s">
        <v>634</v>
      </c>
    </row>
    <row r="313" s="2" customFormat="1">
      <c r="A313" s="35"/>
      <c r="B313" s="36"/>
      <c r="C313" s="37"/>
      <c r="D313" s="235" t="s">
        <v>275</v>
      </c>
      <c r="E313" s="37"/>
      <c r="F313" s="236" t="s">
        <v>1391</v>
      </c>
      <c r="G313" s="37"/>
      <c r="H313" s="37"/>
      <c r="I313" s="237"/>
      <c r="J313" s="37"/>
      <c r="K313" s="37"/>
      <c r="L313" s="41"/>
      <c r="M313" s="238"/>
      <c r="N313" s="239"/>
      <c r="O313" s="88"/>
      <c r="P313" s="88"/>
      <c r="Q313" s="88"/>
      <c r="R313" s="88"/>
      <c r="S313" s="88"/>
      <c r="T313" s="89"/>
      <c r="U313" s="35"/>
      <c r="V313" s="35"/>
      <c r="W313" s="35"/>
      <c r="X313" s="35"/>
      <c r="Y313" s="35"/>
      <c r="Z313" s="35"/>
      <c r="AA313" s="35"/>
      <c r="AB313" s="35"/>
      <c r="AC313" s="35"/>
      <c r="AD313" s="35"/>
      <c r="AE313" s="35"/>
      <c r="AT313" s="14" t="s">
        <v>275</v>
      </c>
      <c r="AU313" s="14" t="s">
        <v>83</v>
      </c>
    </row>
    <row r="314" s="2" customFormat="1" ht="78" customHeight="1">
      <c r="A314" s="35"/>
      <c r="B314" s="36"/>
      <c r="C314" s="222" t="s">
        <v>447</v>
      </c>
      <c r="D314" s="222" t="s">
        <v>269</v>
      </c>
      <c r="E314" s="223" t="s">
        <v>856</v>
      </c>
      <c r="F314" s="224" t="s">
        <v>857</v>
      </c>
      <c r="G314" s="225" t="s">
        <v>791</v>
      </c>
      <c r="H314" s="226">
        <v>98</v>
      </c>
      <c r="I314" s="227"/>
      <c r="J314" s="228">
        <f>ROUND(I314*H314,2)</f>
        <v>0</v>
      </c>
      <c r="K314" s="224" t="s">
        <v>273</v>
      </c>
      <c r="L314" s="41"/>
      <c r="M314" s="229" t="s">
        <v>1</v>
      </c>
      <c r="N314" s="230" t="s">
        <v>38</v>
      </c>
      <c r="O314" s="88"/>
      <c r="P314" s="231">
        <f>O314*H314</f>
        <v>0</v>
      </c>
      <c r="Q314" s="231">
        <v>0</v>
      </c>
      <c r="R314" s="231">
        <f>Q314*H314</f>
        <v>0</v>
      </c>
      <c r="S314" s="231">
        <v>0</v>
      </c>
      <c r="T314" s="232">
        <f>S314*H314</f>
        <v>0</v>
      </c>
      <c r="U314" s="35"/>
      <c r="V314" s="35"/>
      <c r="W314" s="35"/>
      <c r="X314" s="35"/>
      <c r="Y314" s="35"/>
      <c r="Z314" s="35"/>
      <c r="AA314" s="35"/>
      <c r="AB314" s="35"/>
      <c r="AC314" s="35"/>
      <c r="AD314" s="35"/>
      <c r="AE314" s="35"/>
      <c r="AR314" s="233" t="s">
        <v>274</v>
      </c>
      <c r="AT314" s="233" t="s">
        <v>269</v>
      </c>
      <c r="AU314" s="233" t="s">
        <v>83</v>
      </c>
      <c r="AY314" s="14" t="s">
        <v>266</v>
      </c>
      <c r="BE314" s="234">
        <f>IF(N314="základní",J314,0)</f>
        <v>0</v>
      </c>
      <c r="BF314" s="234">
        <f>IF(N314="snížená",J314,0)</f>
        <v>0</v>
      </c>
      <c r="BG314" s="234">
        <f>IF(N314="zákl. přenesená",J314,0)</f>
        <v>0</v>
      </c>
      <c r="BH314" s="234">
        <f>IF(N314="sníž. přenesená",J314,0)</f>
        <v>0</v>
      </c>
      <c r="BI314" s="234">
        <f>IF(N314="nulová",J314,0)</f>
        <v>0</v>
      </c>
      <c r="BJ314" s="14" t="s">
        <v>81</v>
      </c>
      <c r="BK314" s="234">
        <f>ROUND(I314*H314,2)</f>
        <v>0</v>
      </c>
      <c r="BL314" s="14" t="s">
        <v>274</v>
      </c>
      <c r="BM314" s="233" t="s">
        <v>637</v>
      </c>
    </row>
    <row r="315" s="2" customFormat="1">
      <c r="A315" s="35"/>
      <c r="B315" s="36"/>
      <c r="C315" s="37"/>
      <c r="D315" s="235" t="s">
        <v>275</v>
      </c>
      <c r="E315" s="37"/>
      <c r="F315" s="236" t="s">
        <v>1379</v>
      </c>
      <c r="G315" s="37"/>
      <c r="H315" s="37"/>
      <c r="I315" s="237"/>
      <c r="J315" s="37"/>
      <c r="K315" s="37"/>
      <c r="L315" s="41"/>
      <c r="M315" s="238"/>
      <c r="N315" s="239"/>
      <c r="O315" s="88"/>
      <c r="P315" s="88"/>
      <c r="Q315" s="88"/>
      <c r="R315" s="88"/>
      <c r="S315" s="88"/>
      <c r="T315" s="89"/>
      <c r="U315" s="35"/>
      <c r="V315" s="35"/>
      <c r="W315" s="35"/>
      <c r="X315" s="35"/>
      <c r="Y315" s="35"/>
      <c r="Z315" s="35"/>
      <c r="AA315" s="35"/>
      <c r="AB315" s="35"/>
      <c r="AC315" s="35"/>
      <c r="AD315" s="35"/>
      <c r="AE315" s="35"/>
      <c r="AT315" s="14" t="s">
        <v>275</v>
      </c>
      <c r="AU315" s="14" t="s">
        <v>83</v>
      </c>
    </row>
    <row r="316" s="2" customFormat="1" ht="24.15" customHeight="1">
      <c r="A316" s="35"/>
      <c r="B316" s="36"/>
      <c r="C316" s="240" t="s">
        <v>638</v>
      </c>
      <c r="D316" s="240" t="s">
        <v>329</v>
      </c>
      <c r="E316" s="241" t="s">
        <v>860</v>
      </c>
      <c r="F316" s="242" t="s">
        <v>861</v>
      </c>
      <c r="G316" s="243" t="s">
        <v>302</v>
      </c>
      <c r="H316" s="244">
        <v>36.75</v>
      </c>
      <c r="I316" s="245"/>
      <c r="J316" s="246">
        <f>ROUND(I316*H316,2)</f>
        <v>0</v>
      </c>
      <c r="K316" s="242" t="s">
        <v>273</v>
      </c>
      <c r="L316" s="247"/>
      <c r="M316" s="248" t="s">
        <v>1</v>
      </c>
      <c r="N316" s="249" t="s">
        <v>38</v>
      </c>
      <c r="O316" s="88"/>
      <c r="P316" s="231">
        <f>O316*H316</f>
        <v>0</v>
      </c>
      <c r="Q316" s="231">
        <v>0</v>
      </c>
      <c r="R316" s="231">
        <f>Q316*H316</f>
        <v>0</v>
      </c>
      <c r="S316" s="231">
        <v>0</v>
      </c>
      <c r="T316" s="232">
        <f>S316*H316</f>
        <v>0</v>
      </c>
      <c r="U316" s="35"/>
      <c r="V316" s="35"/>
      <c r="W316" s="35"/>
      <c r="X316" s="35"/>
      <c r="Y316" s="35"/>
      <c r="Z316" s="35"/>
      <c r="AA316" s="35"/>
      <c r="AB316" s="35"/>
      <c r="AC316" s="35"/>
      <c r="AD316" s="35"/>
      <c r="AE316" s="35"/>
      <c r="AR316" s="233" t="s">
        <v>286</v>
      </c>
      <c r="AT316" s="233" t="s">
        <v>329</v>
      </c>
      <c r="AU316" s="233" t="s">
        <v>83</v>
      </c>
      <c r="AY316" s="14" t="s">
        <v>266</v>
      </c>
      <c r="BE316" s="234">
        <f>IF(N316="základní",J316,0)</f>
        <v>0</v>
      </c>
      <c r="BF316" s="234">
        <f>IF(N316="snížená",J316,0)</f>
        <v>0</v>
      </c>
      <c r="BG316" s="234">
        <f>IF(N316="zákl. přenesená",J316,0)</f>
        <v>0</v>
      </c>
      <c r="BH316" s="234">
        <f>IF(N316="sníž. přenesená",J316,0)</f>
        <v>0</v>
      </c>
      <c r="BI316" s="234">
        <f>IF(N316="nulová",J316,0)</f>
        <v>0</v>
      </c>
      <c r="BJ316" s="14" t="s">
        <v>81</v>
      </c>
      <c r="BK316" s="234">
        <f>ROUND(I316*H316,2)</f>
        <v>0</v>
      </c>
      <c r="BL316" s="14" t="s">
        <v>274</v>
      </c>
      <c r="BM316" s="233" t="s">
        <v>642</v>
      </c>
    </row>
    <row r="317" s="2" customFormat="1">
      <c r="A317" s="35"/>
      <c r="B317" s="36"/>
      <c r="C317" s="37"/>
      <c r="D317" s="235" t="s">
        <v>275</v>
      </c>
      <c r="E317" s="37"/>
      <c r="F317" s="236" t="s">
        <v>1392</v>
      </c>
      <c r="G317" s="37"/>
      <c r="H317" s="37"/>
      <c r="I317" s="237"/>
      <c r="J317" s="37"/>
      <c r="K317" s="37"/>
      <c r="L317" s="41"/>
      <c r="M317" s="238"/>
      <c r="N317" s="239"/>
      <c r="O317" s="88"/>
      <c r="P317" s="88"/>
      <c r="Q317" s="88"/>
      <c r="R317" s="88"/>
      <c r="S317" s="88"/>
      <c r="T317" s="89"/>
      <c r="U317" s="35"/>
      <c r="V317" s="35"/>
      <c r="W317" s="35"/>
      <c r="X317" s="35"/>
      <c r="Y317" s="35"/>
      <c r="Z317" s="35"/>
      <c r="AA317" s="35"/>
      <c r="AB317" s="35"/>
      <c r="AC317" s="35"/>
      <c r="AD317" s="35"/>
      <c r="AE317" s="35"/>
      <c r="AT317" s="14" t="s">
        <v>275</v>
      </c>
      <c r="AU317" s="14" t="s">
        <v>83</v>
      </c>
    </row>
    <row r="318" s="2" customFormat="1" ht="24.15" customHeight="1">
      <c r="A318" s="35"/>
      <c r="B318" s="36"/>
      <c r="C318" s="240" t="s">
        <v>452</v>
      </c>
      <c r="D318" s="240" t="s">
        <v>329</v>
      </c>
      <c r="E318" s="241" t="s">
        <v>864</v>
      </c>
      <c r="F318" s="242" t="s">
        <v>865</v>
      </c>
      <c r="G318" s="243" t="s">
        <v>302</v>
      </c>
      <c r="H318" s="244">
        <v>12.25</v>
      </c>
      <c r="I318" s="245"/>
      <c r="J318" s="246">
        <f>ROUND(I318*H318,2)</f>
        <v>0</v>
      </c>
      <c r="K318" s="242" t="s">
        <v>273</v>
      </c>
      <c r="L318" s="247"/>
      <c r="M318" s="248" t="s">
        <v>1</v>
      </c>
      <c r="N318" s="249" t="s">
        <v>38</v>
      </c>
      <c r="O318" s="88"/>
      <c r="P318" s="231">
        <f>O318*H318</f>
        <v>0</v>
      </c>
      <c r="Q318" s="231">
        <v>0</v>
      </c>
      <c r="R318" s="231">
        <f>Q318*H318</f>
        <v>0</v>
      </c>
      <c r="S318" s="231">
        <v>0</v>
      </c>
      <c r="T318" s="232">
        <f>S318*H318</f>
        <v>0</v>
      </c>
      <c r="U318" s="35"/>
      <c r="V318" s="35"/>
      <c r="W318" s="35"/>
      <c r="X318" s="35"/>
      <c r="Y318" s="35"/>
      <c r="Z318" s="35"/>
      <c r="AA318" s="35"/>
      <c r="AB318" s="35"/>
      <c r="AC318" s="35"/>
      <c r="AD318" s="35"/>
      <c r="AE318" s="35"/>
      <c r="AR318" s="233" t="s">
        <v>286</v>
      </c>
      <c r="AT318" s="233" t="s">
        <v>329</v>
      </c>
      <c r="AU318" s="233" t="s">
        <v>83</v>
      </c>
      <c r="AY318" s="14" t="s">
        <v>266</v>
      </c>
      <c r="BE318" s="234">
        <f>IF(N318="základní",J318,0)</f>
        <v>0</v>
      </c>
      <c r="BF318" s="234">
        <f>IF(N318="snížená",J318,0)</f>
        <v>0</v>
      </c>
      <c r="BG318" s="234">
        <f>IF(N318="zákl. přenesená",J318,0)</f>
        <v>0</v>
      </c>
      <c r="BH318" s="234">
        <f>IF(N318="sníž. přenesená",J318,0)</f>
        <v>0</v>
      </c>
      <c r="BI318" s="234">
        <f>IF(N318="nulová",J318,0)</f>
        <v>0</v>
      </c>
      <c r="BJ318" s="14" t="s">
        <v>81</v>
      </c>
      <c r="BK318" s="234">
        <f>ROUND(I318*H318,2)</f>
        <v>0</v>
      </c>
      <c r="BL318" s="14" t="s">
        <v>274</v>
      </c>
      <c r="BM318" s="233" t="s">
        <v>645</v>
      </c>
    </row>
    <row r="319" s="2" customFormat="1">
      <c r="A319" s="35"/>
      <c r="B319" s="36"/>
      <c r="C319" s="37"/>
      <c r="D319" s="235" t="s">
        <v>275</v>
      </c>
      <c r="E319" s="37"/>
      <c r="F319" s="236" t="s">
        <v>1393</v>
      </c>
      <c r="G319" s="37"/>
      <c r="H319" s="37"/>
      <c r="I319" s="237"/>
      <c r="J319" s="37"/>
      <c r="K319" s="37"/>
      <c r="L319" s="41"/>
      <c r="M319" s="238"/>
      <c r="N319" s="239"/>
      <c r="O319" s="88"/>
      <c r="P319" s="88"/>
      <c r="Q319" s="88"/>
      <c r="R319" s="88"/>
      <c r="S319" s="88"/>
      <c r="T319" s="89"/>
      <c r="U319" s="35"/>
      <c r="V319" s="35"/>
      <c r="W319" s="35"/>
      <c r="X319" s="35"/>
      <c r="Y319" s="35"/>
      <c r="Z319" s="35"/>
      <c r="AA319" s="35"/>
      <c r="AB319" s="35"/>
      <c r="AC319" s="35"/>
      <c r="AD319" s="35"/>
      <c r="AE319" s="35"/>
      <c r="AT319" s="14" t="s">
        <v>275</v>
      </c>
      <c r="AU319" s="14" t="s">
        <v>83</v>
      </c>
    </row>
    <row r="320" s="2" customFormat="1" ht="101.25" customHeight="1">
      <c r="A320" s="35"/>
      <c r="B320" s="36"/>
      <c r="C320" s="222" t="s">
        <v>646</v>
      </c>
      <c r="D320" s="222" t="s">
        <v>269</v>
      </c>
      <c r="E320" s="223" t="s">
        <v>300</v>
      </c>
      <c r="F320" s="224" t="s">
        <v>301</v>
      </c>
      <c r="G320" s="225" t="s">
        <v>302</v>
      </c>
      <c r="H320" s="226">
        <v>49</v>
      </c>
      <c r="I320" s="227"/>
      <c r="J320" s="228">
        <f>ROUND(I320*H320,2)</f>
        <v>0</v>
      </c>
      <c r="K320" s="224" t="s">
        <v>273</v>
      </c>
      <c r="L320" s="41"/>
      <c r="M320" s="229" t="s">
        <v>1</v>
      </c>
      <c r="N320" s="230" t="s">
        <v>38</v>
      </c>
      <c r="O320" s="88"/>
      <c r="P320" s="231">
        <f>O320*H320</f>
        <v>0</v>
      </c>
      <c r="Q320" s="231">
        <v>0</v>
      </c>
      <c r="R320" s="231">
        <f>Q320*H320</f>
        <v>0</v>
      </c>
      <c r="S320" s="231">
        <v>0</v>
      </c>
      <c r="T320" s="232">
        <f>S320*H320</f>
        <v>0</v>
      </c>
      <c r="U320" s="35"/>
      <c r="V320" s="35"/>
      <c r="W320" s="35"/>
      <c r="X320" s="35"/>
      <c r="Y320" s="35"/>
      <c r="Z320" s="35"/>
      <c r="AA320" s="35"/>
      <c r="AB320" s="35"/>
      <c r="AC320" s="35"/>
      <c r="AD320" s="35"/>
      <c r="AE320" s="35"/>
      <c r="AR320" s="233" t="s">
        <v>274</v>
      </c>
      <c r="AT320" s="233" t="s">
        <v>269</v>
      </c>
      <c r="AU320" s="233" t="s">
        <v>83</v>
      </c>
      <c r="AY320" s="14" t="s">
        <v>266</v>
      </c>
      <c r="BE320" s="234">
        <f>IF(N320="základní",J320,0)</f>
        <v>0</v>
      </c>
      <c r="BF320" s="234">
        <f>IF(N320="snížená",J320,0)</f>
        <v>0</v>
      </c>
      <c r="BG320" s="234">
        <f>IF(N320="zákl. přenesená",J320,0)</f>
        <v>0</v>
      </c>
      <c r="BH320" s="234">
        <f>IF(N320="sníž. přenesená",J320,0)</f>
        <v>0</v>
      </c>
      <c r="BI320" s="234">
        <f>IF(N320="nulová",J320,0)</f>
        <v>0</v>
      </c>
      <c r="BJ320" s="14" t="s">
        <v>81</v>
      </c>
      <c r="BK320" s="234">
        <f>ROUND(I320*H320,2)</f>
        <v>0</v>
      </c>
      <c r="BL320" s="14" t="s">
        <v>274</v>
      </c>
      <c r="BM320" s="233" t="s">
        <v>649</v>
      </c>
    </row>
    <row r="321" s="2" customFormat="1">
      <c r="A321" s="35"/>
      <c r="B321" s="36"/>
      <c r="C321" s="37"/>
      <c r="D321" s="235" t="s">
        <v>275</v>
      </c>
      <c r="E321" s="37"/>
      <c r="F321" s="236" t="s">
        <v>1394</v>
      </c>
      <c r="G321" s="37"/>
      <c r="H321" s="37"/>
      <c r="I321" s="237"/>
      <c r="J321" s="37"/>
      <c r="K321" s="37"/>
      <c r="L321" s="41"/>
      <c r="M321" s="238"/>
      <c r="N321" s="239"/>
      <c r="O321" s="88"/>
      <c r="P321" s="88"/>
      <c r="Q321" s="88"/>
      <c r="R321" s="88"/>
      <c r="S321" s="88"/>
      <c r="T321" s="89"/>
      <c r="U321" s="35"/>
      <c r="V321" s="35"/>
      <c r="W321" s="35"/>
      <c r="X321" s="35"/>
      <c r="Y321" s="35"/>
      <c r="Z321" s="35"/>
      <c r="AA321" s="35"/>
      <c r="AB321" s="35"/>
      <c r="AC321" s="35"/>
      <c r="AD321" s="35"/>
      <c r="AE321" s="35"/>
      <c r="AT321" s="14" t="s">
        <v>275</v>
      </c>
      <c r="AU321" s="14" t="s">
        <v>83</v>
      </c>
    </row>
    <row r="322" s="2" customFormat="1" ht="111.75" customHeight="1">
      <c r="A322" s="35"/>
      <c r="B322" s="36"/>
      <c r="C322" s="222" t="s">
        <v>456</v>
      </c>
      <c r="D322" s="222" t="s">
        <v>269</v>
      </c>
      <c r="E322" s="223" t="s">
        <v>312</v>
      </c>
      <c r="F322" s="224" t="s">
        <v>313</v>
      </c>
      <c r="G322" s="225" t="s">
        <v>302</v>
      </c>
      <c r="H322" s="226">
        <v>49</v>
      </c>
      <c r="I322" s="227"/>
      <c r="J322" s="228">
        <f>ROUND(I322*H322,2)</f>
        <v>0</v>
      </c>
      <c r="K322" s="224" t="s">
        <v>273</v>
      </c>
      <c r="L322" s="41"/>
      <c r="M322" s="229" t="s">
        <v>1</v>
      </c>
      <c r="N322" s="230" t="s">
        <v>38</v>
      </c>
      <c r="O322" s="88"/>
      <c r="P322" s="231">
        <f>O322*H322</f>
        <v>0</v>
      </c>
      <c r="Q322" s="231">
        <v>0</v>
      </c>
      <c r="R322" s="231">
        <f>Q322*H322</f>
        <v>0</v>
      </c>
      <c r="S322" s="231">
        <v>0</v>
      </c>
      <c r="T322" s="232">
        <f>S322*H322</f>
        <v>0</v>
      </c>
      <c r="U322" s="35"/>
      <c r="V322" s="35"/>
      <c r="W322" s="35"/>
      <c r="X322" s="35"/>
      <c r="Y322" s="35"/>
      <c r="Z322" s="35"/>
      <c r="AA322" s="35"/>
      <c r="AB322" s="35"/>
      <c r="AC322" s="35"/>
      <c r="AD322" s="35"/>
      <c r="AE322" s="35"/>
      <c r="AR322" s="233" t="s">
        <v>274</v>
      </c>
      <c r="AT322" s="233" t="s">
        <v>269</v>
      </c>
      <c r="AU322" s="233" t="s">
        <v>83</v>
      </c>
      <c r="AY322" s="14" t="s">
        <v>266</v>
      </c>
      <c r="BE322" s="234">
        <f>IF(N322="základní",J322,0)</f>
        <v>0</v>
      </c>
      <c r="BF322" s="234">
        <f>IF(N322="snížená",J322,0)</f>
        <v>0</v>
      </c>
      <c r="BG322" s="234">
        <f>IF(N322="zákl. přenesená",J322,0)</f>
        <v>0</v>
      </c>
      <c r="BH322" s="234">
        <f>IF(N322="sníž. přenesená",J322,0)</f>
        <v>0</v>
      </c>
      <c r="BI322" s="234">
        <f>IF(N322="nulová",J322,0)</f>
        <v>0</v>
      </c>
      <c r="BJ322" s="14" t="s">
        <v>81</v>
      </c>
      <c r="BK322" s="234">
        <f>ROUND(I322*H322,2)</f>
        <v>0</v>
      </c>
      <c r="BL322" s="14" t="s">
        <v>274</v>
      </c>
      <c r="BM322" s="233" t="s">
        <v>652</v>
      </c>
    </row>
    <row r="323" s="2" customFormat="1">
      <c r="A323" s="35"/>
      <c r="B323" s="36"/>
      <c r="C323" s="37"/>
      <c r="D323" s="235" t="s">
        <v>275</v>
      </c>
      <c r="E323" s="37"/>
      <c r="F323" s="236" t="s">
        <v>1395</v>
      </c>
      <c r="G323" s="37"/>
      <c r="H323" s="37"/>
      <c r="I323" s="237"/>
      <c r="J323" s="37"/>
      <c r="K323" s="37"/>
      <c r="L323" s="41"/>
      <c r="M323" s="238"/>
      <c r="N323" s="239"/>
      <c r="O323" s="88"/>
      <c r="P323" s="88"/>
      <c r="Q323" s="88"/>
      <c r="R323" s="88"/>
      <c r="S323" s="88"/>
      <c r="T323" s="89"/>
      <c r="U323" s="35"/>
      <c r="V323" s="35"/>
      <c r="W323" s="35"/>
      <c r="X323" s="35"/>
      <c r="Y323" s="35"/>
      <c r="Z323" s="35"/>
      <c r="AA323" s="35"/>
      <c r="AB323" s="35"/>
      <c r="AC323" s="35"/>
      <c r="AD323" s="35"/>
      <c r="AE323" s="35"/>
      <c r="AT323" s="14" t="s">
        <v>275</v>
      </c>
      <c r="AU323" s="14" t="s">
        <v>83</v>
      </c>
    </row>
    <row r="324" s="2" customFormat="1" ht="24.15" customHeight="1">
      <c r="A324" s="35"/>
      <c r="B324" s="36"/>
      <c r="C324" s="222" t="s">
        <v>653</v>
      </c>
      <c r="D324" s="222" t="s">
        <v>269</v>
      </c>
      <c r="E324" s="223" t="s">
        <v>816</v>
      </c>
      <c r="F324" s="224" t="s">
        <v>872</v>
      </c>
      <c r="G324" s="225" t="s">
        <v>279</v>
      </c>
      <c r="H324" s="226">
        <v>42</v>
      </c>
      <c r="I324" s="227"/>
      <c r="J324" s="228">
        <f>ROUND(I324*H324,2)</f>
        <v>0</v>
      </c>
      <c r="K324" s="224" t="s">
        <v>1</v>
      </c>
      <c r="L324" s="41"/>
      <c r="M324" s="229" t="s">
        <v>1</v>
      </c>
      <c r="N324" s="230" t="s">
        <v>38</v>
      </c>
      <c r="O324" s="88"/>
      <c r="P324" s="231">
        <f>O324*H324</f>
        <v>0</v>
      </c>
      <c r="Q324" s="231">
        <v>0</v>
      </c>
      <c r="R324" s="231">
        <f>Q324*H324</f>
        <v>0</v>
      </c>
      <c r="S324" s="231">
        <v>0</v>
      </c>
      <c r="T324" s="232">
        <f>S324*H324</f>
        <v>0</v>
      </c>
      <c r="U324" s="35"/>
      <c r="V324" s="35"/>
      <c r="W324" s="35"/>
      <c r="X324" s="35"/>
      <c r="Y324" s="35"/>
      <c r="Z324" s="35"/>
      <c r="AA324" s="35"/>
      <c r="AB324" s="35"/>
      <c r="AC324" s="35"/>
      <c r="AD324" s="35"/>
      <c r="AE324" s="35"/>
      <c r="AR324" s="233" t="s">
        <v>274</v>
      </c>
      <c r="AT324" s="233" t="s">
        <v>269</v>
      </c>
      <c r="AU324" s="233" t="s">
        <v>83</v>
      </c>
      <c r="AY324" s="14" t="s">
        <v>266</v>
      </c>
      <c r="BE324" s="234">
        <f>IF(N324="základní",J324,0)</f>
        <v>0</v>
      </c>
      <c r="BF324" s="234">
        <f>IF(N324="snížená",J324,0)</f>
        <v>0</v>
      </c>
      <c r="BG324" s="234">
        <f>IF(N324="zákl. přenesená",J324,0)</f>
        <v>0</v>
      </c>
      <c r="BH324" s="234">
        <f>IF(N324="sníž. přenesená",J324,0)</f>
        <v>0</v>
      </c>
      <c r="BI324" s="234">
        <f>IF(N324="nulová",J324,0)</f>
        <v>0</v>
      </c>
      <c r="BJ324" s="14" t="s">
        <v>81</v>
      </c>
      <c r="BK324" s="234">
        <f>ROUND(I324*H324,2)</f>
        <v>0</v>
      </c>
      <c r="BL324" s="14" t="s">
        <v>274</v>
      </c>
      <c r="BM324" s="233" t="s">
        <v>656</v>
      </c>
    </row>
    <row r="325" s="2" customFormat="1">
      <c r="A325" s="35"/>
      <c r="B325" s="36"/>
      <c r="C325" s="37"/>
      <c r="D325" s="235" t="s">
        <v>275</v>
      </c>
      <c r="E325" s="37"/>
      <c r="F325" s="236" t="s">
        <v>1396</v>
      </c>
      <c r="G325" s="37"/>
      <c r="H325" s="37"/>
      <c r="I325" s="237"/>
      <c r="J325" s="37"/>
      <c r="K325" s="37"/>
      <c r="L325" s="41"/>
      <c r="M325" s="238"/>
      <c r="N325" s="239"/>
      <c r="O325" s="88"/>
      <c r="P325" s="88"/>
      <c r="Q325" s="88"/>
      <c r="R325" s="88"/>
      <c r="S325" s="88"/>
      <c r="T325" s="89"/>
      <c r="U325" s="35"/>
      <c r="V325" s="35"/>
      <c r="W325" s="35"/>
      <c r="X325" s="35"/>
      <c r="Y325" s="35"/>
      <c r="Z325" s="35"/>
      <c r="AA325" s="35"/>
      <c r="AB325" s="35"/>
      <c r="AC325" s="35"/>
      <c r="AD325" s="35"/>
      <c r="AE325" s="35"/>
      <c r="AT325" s="14" t="s">
        <v>275</v>
      </c>
      <c r="AU325" s="14" t="s">
        <v>83</v>
      </c>
    </row>
    <row r="326" s="2" customFormat="1" ht="24.15" customHeight="1">
      <c r="A326" s="35"/>
      <c r="B326" s="36"/>
      <c r="C326" s="222" t="s">
        <v>461</v>
      </c>
      <c r="D326" s="222" t="s">
        <v>269</v>
      </c>
      <c r="E326" s="223" t="s">
        <v>871</v>
      </c>
      <c r="F326" s="224" t="s">
        <v>1240</v>
      </c>
      <c r="G326" s="225" t="s">
        <v>279</v>
      </c>
      <c r="H326" s="226">
        <v>42</v>
      </c>
      <c r="I326" s="227"/>
      <c r="J326" s="228">
        <f>ROUND(I326*H326,2)</f>
        <v>0</v>
      </c>
      <c r="K326" s="224" t="s">
        <v>1</v>
      </c>
      <c r="L326" s="41"/>
      <c r="M326" s="229" t="s">
        <v>1</v>
      </c>
      <c r="N326" s="230" t="s">
        <v>38</v>
      </c>
      <c r="O326" s="88"/>
      <c r="P326" s="231">
        <f>O326*H326</f>
        <v>0</v>
      </c>
      <c r="Q326" s="231">
        <v>0</v>
      </c>
      <c r="R326" s="231">
        <f>Q326*H326</f>
        <v>0</v>
      </c>
      <c r="S326" s="231">
        <v>0</v>
      </c>
      <c r="T326" s="232">
        <f>S326*H326</f>
        <v>0</v>
      </c>
      <c r="U326" s="35"/>
      <c r="V326" s="35"/>
      <c r="W326" s="35"/>
      <c r="X326" s="35"/>
      <c r="Y326" s="35"/>
      <c r="Z326" s="35"/>
      <c r="AA326" s="35"/>
      <c r="AB326" s="35"/>
      <c r="AC326" s="35"/>
      <c r="AD326" s="35"/>
      <c r="AE326" s="35"/>
      <c r="AR326" s="233" t="s">
        <v>274</v>
      </c>
      <c r="AT326" s="233" t="s">
        <v>269</v>
      </c>
      <c r="AU326" s="233" t="s">
        <v>83</v>
      </c>
      <c r="AY326" s="14" t="s">
        <v>266</v>
      </c>
      <c r="BE326" s="234">
        <f>IF(N326="základní",J326,0)</f>
        <v>0</v>
      </c>
      <c r="BF326" s="234">
        <f>IF(N326="snížená",J326,0)</f>
        <v>0</v>
      </c>
      <c r="BG326" s="234">
        <f>IF(N326="zákl. přenesená",J326,0)</f>
        <v>0</v>
      </c>
      <c r="BH326" s="234">
        <f>IF(N326="sníž. přenesená",J326,0)</f>
        <v>0</v>
      </c>
      <c r="BI326" s="234">
        <f>IF(N326="nulová",J326,0)</f>
        <v>0</v>
      </c>
      <c r="BJ326" s="14" t="s">
        <v>81</v>
      </c>
      <c r="BK326" s="234">
        <f>ROUND(I326*H326,2)</f>
        <v>0</v>
      </c>
      <c r="BL326" s="14" t="s">
        <v>274</v>
      </c>
      <c r="BM326" s="233" t="s">
        <v>659</v>
      </c>
    </row>
    <row r="327" s="2" customFormat="1">
      <c r="A327" s="35"/>
      <c r="B327" s="36"/>
      <c r="C327" s="37"/>
      <c r="D327" s="235" t="s">
        <v>275</v>
      </c>
      <c r="E327" s="37"/>
      <c r="F327" s="236" t="s">
        <v>1396</v>
      </c>
      <c r="G327" s="37"/>
      <c r="H327" s="37"/>
      <c r="I327" s="237"/>
      <c r="J327" s="37"/>
      <c r="K327" s="37"/>
      <c r="L327" s="41"/>
      <c r="M327" s="238"/>
      <c r="N327" s="239"/>
      <c r="O327" s="88"/>
      <c r="P327" s="88"/>
      <c r="Q327" s="88"/>
      <c r="R327" s="88"/>
      <c r="S327" s="88"/>
      <c r="T327" s="89"/>
      <c r="U327" s="35"/>
      <c r="V327" s="35"/>
      <c r="W327" s="35"/>
      <c r="X327" s="35"/>
      <c r="Y327" s="35"/>
      <c r="Z327" s="35"/>
      <c r="AA327" s="35"/>
      <c r="AB327" s="35"/>
      <c r="AC327" s="35"/>
      <c r="AD327" s="35"/>
      <c r="AE327" s="35"/>
      <c r="AT327" s="14" t="s">
        <v>275</v>
      </c>
      <c r="AU327" s="14" t="s">
        <v>83</v>
      </c>
    </row>
    <row r="328" s="12" customFormat="1" ht="20.88" customHeight="1">
      <c r="A328" s="12"/>
      <c r="B328" s="208"/>
      <c r="C328" s="209"/>
      <c r="D328" s="210" t="s">
        <v>72</v>
      </c>
      <c r="E328" s="250" t="s">
        <v>1244</v>
      </c>
      <c r="F328" s="250" t="s">
        <v>1397</v>
      </c>
      <c r="G328" s="209"/>
      <c r="H328" s="209"/>
      <c r="I328" s="212"/>
      <c r="J328" s="251">
        <f>BK328</f>
        <v>0</v>
      </c>
      <c r="K328" s="209"/>
      <c r="L328" s="214"/>
      <c r="M328" s="215"/>
      <c r="N328" s="216"/>
      <c r="O328" s="216"/>
      <c r="P328" s="217">
        <f>SUM(P329:P364)</f>
        <v>0</v>
      </c>
      <c r="Q328" s="216"/>
      <c r="R328" s="217">
        <f>SUM(R329:R364)</f>
        <v>0.083999999999999991</v>
      </c>
      <c r="S328" s="216"/>
      <c r="T328" s="218">
        <f>SUM(T329:T364)</f>
        <v>0</v>
      </c>
      <c r="U328" s="12"/>
      <c r="V328" s="12"/>
      <c r="W328" s="12"/>
      <c r="X328" s="12"/>
      <c r="Y328" s="12"/>
      <c r="Z328" s="12"/>
      <c r="AA328" s="12"/>
      <c r="AB328" s="12"/>
      <c r="AC328" s="12"/>
      <c r="AD328" s="12"/>
      <c r="AE328" s="12"/>
      <c r="AR328" s="219" t="s">
        <v>81</v>
      </c>
      <c r="AT328" s="220" t="s">
        <v>72</v>
      </c>
      <c r="AU328" s="220" t="s">
        <v>83</v>
      </c>
      <c r="AY328" s="219" t="s">
        <v>266</v>
      </c>
      <c r="BK328" s="221">
        <f>SUM(BK329:BK364)</f>
        <v>0</v>
      </c>
    </row>
    <row r="329" s="2" customFormat="1" ht="55.5" customHeight="1">
      <c r="A329" s="35"/>
      <c r="B329" s="36"/>
      <c r="C329" s="222" t="s">
        <v>660</v>
      </c>
      <c r="D329" s="222" t="s">
        <v>269</v>
      </c>
      <c r="E329" s="223" t="s">
        <v>1363</v>
      </c>
      <c r="F329" s="224" t="s">
        <v>1364</v>
      </c>
      <c r="G329" s="225" t="s">
        <v>279</v>
      </c>
      <c r="H329" s="226">
        <v>24</v>
      </c>
      <c r="I329" s="227"/>
      <c r="J329" s="228">
        <f>ROUND(I329*H329,2)</f>
        <v>0</v>
      </c>
      <c r="K329" s="224" t="s">
        <v>273</v>
      </c>
      <c r="L329" s="41"/>
      <c r="M329" s="229" t="s">
        <v>1</v>
      </c>
      <c r="N329" s="230" t="s">
        <v>38</v>
      </c>
      <c r="O329" s="88"/>
      <c r="P329" s="231">
        <f>O329*H329</f>
        <v>0</v>
      </c>
      <c r="Q329" s="231">
        <v>0</v>
      </c>
      <c r="R329" s="231">
        <f>Q329*H329</f>
        <v>0</v>
      </c>
      <c r="S329" s="231">
        <v>0</v>
      </c>
      <c r="T329" s="232">
        <f>S329*H329</f>
        <v>0</v>
      </c>
      <c r="U329" s="35"/>
      <c r="V329" s="35"/>
      <c r="W329" s="35"/>
      <c r="X329" s="35"/>
      <c r="Y329" s="35"/>
      <c r="Z329" s="35"/>
      <c r="AA329" s="35"/>
      <c r="AB329" s="35"/>
      <c r="AC329" s="35"/>
      <c r="AD329" s="35"/>
      <c r="AE329" s="35"/>
      <c r="AR329" s="233" t="s">
        <v>274</v>
      </c>
      <c r="AT329" s="233" t="s">
        <v>269</v>
      </c>
      <c r="AU329" s="233" t="s">
        <v>137</v>
      </c>
      <c r="AY329" s="14" t="s">
        <v>266</v>
      </c>
      <c r="BE329" s="234">
        <f>IF(N329="základní",J329,0)</f>
        <v>0</v>
      </c>
      <c r="BF329" s="234">
        <f>IF(N329="snížená",J329,0)</f>
        <v>0</v>
      </c>
      <c r="BG329" s="234">
        <f>IF(N329="zákl. přenesená",J329,0)</f>
        <v>0</v>
      </c>
      <c r="BH329" s="234">
        <f>IF(N329="sníž. přenesená",J329,0)</f>
        <v>0</v>
      </c>
      <c r="BI329" s="234">
        <f>IF(N329="nulová",J329,0)</f>
        <v>0</v>
      </c>
      <c r="BJ329" s="14" t="s">
        <v>81</v>
      </c>
      <c r="BK329" s="234">
        <f>ROUND(I329*H329,2)</f>
        <v>0</v>
      </c>
      <c r="BL329" s="14" t="s">
        <v>274</v>
      </c>
      <c r="BM329" s="233" t="s">
        <v>663</v>
      </c>
    </row>
    <row r="330" s="2" customFormat="1">
      <c r="A330" s="35"/>
      <c r="B330" s="36"/>
      <c r="C330" s="37"/>
      <c r="D330" s="235" t="s">
        <v>275</v>
      </c>
      <c r="E330" s="37"/>
      <c r="F330" s="236" t="s">
        <v>1365</v>
      </c>
      <c r="G330" s="37"/>
      <c r="H330" s="37"/>
      <c r="I330" s="237"/>
      <c r="J330" s="37"/>
      <c r="K330" s="37"/>
      <c r="L330" s="41"/>
      <c r="M330" s="238"/>
      <c r="N330" s="239"/>
      <c r="O330" s="88"/>
      <c r="P330" s="88"/>
      <c r="Q330" s="88"/>
      <c r="R330" s="88"/>
      <c r="S330" s="88"/>
      <c r="T330" s="89"/>
      <c r="U330" s="35"/>
      <c r="V330" s="35"/>
      <c r="W330" s="35"/>
      <c r="X330" s="35"/>
      <c r="Y330" s="35"/>
      <c r="Z330" s="35"/>
      <c r="AA330" s="35"/>
      <c r="AB330" s="35"/>
      <c r="AC330" s="35"/>
      <c r="AD330" s="35"/>
      <c r="AE330" s="35"/>
      <c r="AT330" s="14" t="s">
        <v>275</v>
      </c>
      <c r="AU330" s="14" t="s">
        <v>137</v>
      </c>
    </row>
    <row r="331" s="2" customFormat="1" ht="16.5" customHeight="1">
      <c r="A331" s="35"/>
      <c r="B331" s="36"/>
      <c r="C331" s="222" t="s">
        <v>465</v>
      </c>
      <c r="D331" s="222" t="s">
        <v>269</v>
      </c>
      <c r="E331" s="223" t="s">
        <v>876</v>
      </c>
      <c r="F331" s="224" t="s">
        <v>1366</v>
      </c>
      <c r="G331" s="225" t="s">
        <v>791</v>
      </c>
      <c r="H331" s="226">
        <v>25</v>
      </c>
      <c r="I331" s="227"/>
      <c r="J331" s="228">
        <f>ROUND(I331*H331,2)</f>
        <v>0</v>
      </c>
      <c r="K331" s="224" t="s">
        <v>1</v>
      </c>
      <c r="L331" s="41"/>
      <c r="M331" s="229" t="s">
        <v>1</v>
      </c>
      <c r="N331" s="230" t="s">
        <v>38</v>
      </c>
      <c r="O331" s="88"/>
      <c r="P331" s="231">
        <f>O331*H331</f>
        <v>0</v>
      </c>
      <c r="Q331" s="231">
        <v>0</v>
      </c>
      <c r="R331" s="231">
        <f>Q331*H331</f>
        <v>0</v>
      </c>
      <c r="S331" s="231">
        <v>0</v>
      </c>
      <c r="T331" s="232">
        <f>S331*H331</f>
        <v>0</v>
      </c>
      <c r="U331" s="35"/>
      <c r="V331" s="35"/>
      <c r="W331" s="35"/>
      <c r="X331" s="35"/>
      <c r="Y331" s="35"/>
      <c r="Z331" s="35"/>
      <c r="AA331" s="35"/>
      <c r="AB331" s="35"/>
      <c r="AC331" s="35"/>
      <c r="AD331" s="35"/>
      <c r="AE331" s="35"/>
      <c r="AR331" s="233" t="s">
        <v>274</v>
      </c>
      <c r="AT331" s="233" t="s">
        <v>269</v>
      </c>
      <c r="AU331" s="233" t="s">
        <v>137</v>
      </c>
      <c r="AY331" s="14" t="s">
        <v>266</v>
      </c>
      <c r="BE331" s="234">
        <f>IF(N331="základní",J331,0)</f>
        <v>0</v>
      </c>
      <c r="BF331" s="234">
        <f>IF(N331="snížená",J331,0)</f>
        <v>0</v>
      </c>
      <c r="BG331" s="234">
        <f>IF(N331="zákl. přenesená",J331,0)</f>
        <v>0</v>
      </c>
      <c r="BH331" s="234">
        <f>IF(N331="sníž. přenesená",J331,0)</f>
        <v>0</v>
      </c>
      <c r="BI331" s="234">
        <f>IF(N331="nulová",J331,0)</f>
        <v>0</v>
      </c>
      <c r="BJ331" s="14" t="s">
        <v>81</v>
      </c>
      <c r="BK331" s="234">
        <f>ROUND(I331*H331,2)</f>
        <v>0</v>
      </c>
      <c r="BL331" s="14" t="s">
        <v>274</v>
      </c>
      <c r="BM331" s="233" t="s">
        <v>666</v>
      </c>
    </row>
    <row r="332" s="2" customFormat="1">
      <c r="A332" s="35"/>
      <c r="B332" s="36"/>
      <c r="C332" s="37"/>
      <c r="D332" s="235" t="s">
        <v>275</v>
      </c>
      <c r="E332" s="37"/>
      <c r="F332" s="236" t="s">
        <v>1367</v>
      </c>
      <c r="G332" s="37"/>
      <c r="H332" s="37"/>
      <c r="I332" s="237"/>
      <c r="J332" s="37"/>
      <c r="K332" s="37"/>
      <c r="L332" s="41"/>
      <c r="M332" s="238"/>
      <c r="N332" s="239"/>
      <c r="O332" s="88"/>
      <c r="P332" s="88"/>
      <c r="Q332" s="88"/>
      <c r="R332" s="88"/>
      <c r="S332" s="88"/>
      <c r="T332" s="89"/>
      <c r="U332" s="35"/>
      <c r="V332" s="35"/>
      <c r="W332" s="35"/>
      <c r="X332" s="35"/>
      <c r="Y332" s="35"/>
      <c r="Z332" s="35"/>
      <c r="AA332" s="35"/>
      <c r="AB332" s="35"/>
      <c r="AC332" s="35"/>
      <c r="AD332" s="35"/>
      <c r="AE332" s="35"/>
      <c r="AT332" s="14" t="s">
        <v>275</v>
      </c>
      <c r="AU332" s="14" t="s">
        <v>137</v>
      </c>
    </row>
    <row r="333" s="2" customFormat="1" ht="111.75" customHeight="1">
      <c r="A333" s="35"/>
      <c r="B333" s="36"/>
      <c r="C333" s="222" t="s">
        <v>667</v>
      </c>
      <c r="D333" s="222" t="s">
        <v>269</v>
      </c>
      <c r="E333" s="223" t="s">
        <v>394</v>
      </c>
      <c r="F333" s="224" t="s">
        <v>395</v>
      </c>
      <c r="G333" s="225" t="s">
        <v>279</v>
      </c>
      <c r="H333" s="226">
        <v>88</v>
      </c>
      <c r="I333" s="227"/>
      <c r="J333" s="228">
        <f>ROUND(I333*H333,2)</f>
        <v>0</v>
      </c>
      <c r="K333" s="224" t="s">
        <v>273</v>
      </c>
      <c r="L333" s="41"/>
      <c r="M333" s="229" t="s">
        <v>1</v>
      </c>
      <c r="N333" s="230" t="s">
        <v>38</v>
      </c>
      <c r="O333" s="88"/>
      <c r="P333" s="231">
        <f>O333*H333</f>
        <v>0</v>
      </c>
      <c r="Q333" s="231">
        <v>0</v>
      </c>
      <c r="R333" s="231">
        <f>Q333*H333</f>
        <v>0</v>
      </c>
      <c r="S333" s="231">
        <v>0</v>
      </c>
      <c r="T333" s="232">
        <f>S333*H333</f>
        <v>0</v>
      </c>
      <c r="U333" s="35"/>
      <c r="V333" s="35"/>
      <c r="W333" s="35"/>
      <c r="X333" s="35"/>
      <c r="Y333" s="35"/>
      <c r="Z333" s="35"/>
      <c r="AA333" s="35"/>
      <c r="AB333" s="35"/>
      <c r="AC333" s="35"/>
      <c r="AD333" s="35"/>
      <c r="AE333" s="35"/>
      <c r="AR333" s="233" t="s">
        <v>274</v>
      </c>
      <c r="AT333" s="233" t="s">
        <v>269</v>
      </c>
      <c r="AU333" s="233" t="s">
        <v>137</v>
      </c>
      <c r="AY333" s="14" t="s">
        <v>266</v>
      </c>
      <c r="BE333" s="234">
        <f>IF(N333="základní",J333,0)</f>
        <v>0</v>
      </c>
      <c r="BF333" s="234">
        <f>IF(N333="snížená",J333,0)</f>
        <v>0</v>
      </c>
      <c r="BG333" s="234">
        <f>IF(N333="zákl. přenesená",J333,0)</f>
        <v>0</v>
      </c>
      <c r="BH333" s="234">
        <f>IF(N333="sníž. přenesená",J333,0)</f>
        <v>0</v>
      </c>
      <c r="BI333" s="234">
        <f>IF(N333="nulová",J333,0)</f>
        <v>0</v>
      </c>
      <c r="BJ333" s="14" t="s">
        <v>81</v>
      </c>
      <c r="BK333" s="234">
        <f>ROUND(I333*H333,2)</f>
        <v>0</v>
      </c>
      <c r="BL333" s="14" t="s">
        <v>274</v>
      </c>
      <c r="BM333" s="233" t="s">
        <v>670</v>
      </c>
    </row>
    <row r="334" s="2" customFormat="1">
      <c r="A334" s="35"/>
      <c r="B334" s="36"/>
      <c r="C334" s="37"/>
      <c r="D334" s="235" t="s">
        <v>275</v>
      </c>
      <c r="E334" s="37"/>
      <c r="F334" s="236" t="s">
        <v>1398</v>
      </c>
      <c r="G334" s="37"/>
      <c r="H334" s="37"/>
      <c r="I334" s="237"/>
      <c r="J334" s="37"/>
      <c r="K334" s="37"/>
      <c r="L334" s="41"/>
      <c r="M334" s="238"/>
      <c r="N334" s="239"/>
      <c r="O334" s="88"/>
      <c r="P334" s="88"/>
      <c r="Q334" s="88"/>
      <c r="R334" s="88"/>
      <c r="S334" s="88"/>
      <c r="T334" s="89"/>
      <c r="U334" s="35"/>
      <c r="V334" s="35"/>
      <c r="W334" s="35"/>
      <c r="X334" s="35"/>
      <c r="Y334" s="35"/>
      <c r="Z334" s="35"/>
      <c r="AA334" s="35"/>
      <c r="AB334" s="35"/>
      <c r="AC334" s="35"/>
      <c r="AD334" s="35"/>
      <c r="AE334" s="35"/>
      <c r="AT334" s="14" t="s">
        <v>275</v>
      </c>
      <c r="AU334" s="14" t="s">
        <v>137</v>
      </c>
    </row>
    <row r="335" s="2" customFormat="1" ht="180.75" customHeight="1">
      <c r="A335" s="35"/>
      <c r="B335" s="36"/>
      <c r="C335" s="222" t="s">
        <v>470</v>
      </c>
      <c r="D335" s="222" t="s">
        <v>269</v>
      </c>
      <c r="E335" s="223" t="s">
        <v>339</v>
      </c>
      <c r="F335" s="224" t="s">
        <v>340</v>
      </c>
      <c r="G335" s="225" t="s">
        <v>272</v>
      </c>
      <c r="H335" s="226">
        <v>30</v>
      </c>
      <c r="I335" s="227"/>
      <c r="J335" s="228">
        <f>ROUND(I335*H335,2)</f>
        <v>0</v>
      </c>
      <c r="K335" s="224" t="s">
        <v>273</v>
      </c>
      <c r="L335" s="41"/>
      <c r="M335" s="229" t="s">
        <v>1</v>
      </c>
      <c r="N335" s="230" t="s">
        <v>38</v>
      </c>
      <c r="O335" s="88"/>
      <c r="P335" s="231">
        <f>O335*H335</f>
        <v>0</v>
      </c>
      <c r="Q335" s="231">
        <v>0</v>
      </c>
      <c r="R335" s="231">
        <f>Q335*H335</f>
        <v>0</v>
      </c>
      <c r="S335" s="231">
        <v>0</v>
      </c>
      <c r="T335" s="232">
        <f>S335*H335</f>
        <v>0</v>
      </c>
      <c r="U335" s="35"/>
      <c r="V335" s="35"/>
      <c r="W335" s="35"/>
      <c r="X335" s="35"/>
      <c r="Y335" s="35"/>
      <c r="Z335" s="35"/>
      <c r="AA335" s="35"/>
      <c r="AB335" s="35"/>
      <c r="AC335" s="35"/>
      <c r="AD335" s="35"/>
      <c r="AE335" s="35"/>
      <c r="AR335" s="233" t="s">
        <v>274</v>
      </c>
      <c r="AT335" s="233" t="s">
        <v>269</v>
      </c>
      <c r="AU335" s="233" t="s">
        <v>137</v>
      </c>
      <c r="AY335" s="14" t="s">
        <v>266</v>
      </c>
      <c r="BE335" s="234">
        <f>IF(N335="základní",J335,0)</f>
        <v>0</v>
      </c>
      <c r="BF335" s="234">
        <f>IF(N335="snížená",J335,0)</f>
        <v>0</v>
      </c>
      <c r="BG335" s="234">
        <f>IF(N335="zákl. přenesená",J335,0)</f>
        <v>0</v>
      </c>
      <c r="BH335" s="234">
        <f>IF(N335="sníž. přenesená",J335,0)</f>
        <v>0</v>
      </c>
      <c r="BI335" s="234">
        <f>IF(N335="nulová",J335,0)</f>
        <v>0</v>
      </c>
      <c r="BJ335" s="14" t="s">
        <v>81</v>
      </c>
      <c r="BK335" s="234">
        <f>ROUND(I335*H335,2)</f>
        <v>0</v>
      </c>
      <c r="BL335" s="14" t="s">
        <v>274</v>
      </c>
      <c r="BM335" s="233" t="s">
        <v>673</v>
      </c>
    </row>
    <row r="336" s="2" customFormat="1">
      <c r="A336" s="35"/>
      <c r="B336" s="36"/>
      <c r="C336" s="37"/>
      <c r="D336" s="235" t="s">
        <v>275</v>
      </c>
      <c r="E336" s="37"/>
      <c r="F336" s="236" t="s">
        <v>1369</v>
      </c>
      <c r="G336" s="37"/>
      <c r="H336" s="37"/>
      <c r="I336" s="237"/>
      <c r="J336" s="37"/>
      <c r="K336" s="37"/>
      <c r="L336" s="41"/>
      <c r="M336" s="238"/>
      <c r="N336" s="239"/>
      <c r="O336" s="88"/>
      <c r="P336" s="88"/>
      <c r="Q336" s="88"/>
      <c r="R336" s="88"/>
      <c r="S336" s="88"/>
      <c r="T336" s="89"/>
      <c r="U336" s="35"/>
      <c r="V336" s="35"/>
      <c r="W336" s="35"/>
      <c r="X336" s="35"/>
      <c r="Y336" s="35"/>
      <c r="Z336" s="35"/>
      <c r="AA336" s="35"/>
      <c r="AB336" s="35"/>
      <c r="AC336" s="35"/>
      <c r="AD336" s="35"/>
      <c r="AE336" s="35"/>
      <c r="AT336" s="14" t="s">
        <v>275</v>
      </c>
      <c r="AU336" s="14" t="s">
        <v>137</v>
      </c>
    </row>
    <row r="337" s="2" customFormat="1" ht="78" customHeight="1">
      <c r="A337" s="35"/>
      <c r="B337" s="36"/>
      <c r="C337" s="222" t="s">
        <v>470</v>
      </c>
      <c r="D337" s="222" t="s">
        <v>269</v>
      </c>
      <c r="E337" s="223" t="s">
        <v>357</v>
      </c>
      <c r="F337" s="224" t="s">
        <v>358</v>
      </c>
      <c r="G337" s="225" t="s">
        <v>272</v>
      </c>
      <c r="H337" s="226">
        <v>80</v>
      </c>
      <c r="I337" s="227"/>
      <c r="J337" s="228">
        <f>ROUND(I337*H337,2)</f>
        <v>0</v>
      </c>
      <c r="K337" s="224" t="s">
        <v>273</v>
      </c>
      <c r="L337" s="41"/>
      <c r="M337" s="229" t="s">
        <v>1</v>
      </c>
      <c r="N337" s="230" t="s">
        <v>38</v>
      </c>
      <c r="O337" s="88"/>
      <c r="P337" s="231">
        <f>O337*H337</f>
        <v>0</v>
      </c>
      <c r="Q337" s="231">
        <v>0</v>
      </c>
      <c r="R337" s="231">
        <f>Q337*H337</f>
        <v>0</v>
      </c>
      <c r="S337" s="231">
        <v>0</v>
      </c>
      <c r="T337" s="232">
        <f>S337*H337</f>
        <v>0</v>
      </c>
      <c r="U337" s="35"/>
      <c r="V337" s="35"/>
      <c r="W337" s="35"/>
      <c r="X337" s="35"/>
      <c r="Y337" s="35"/>
      <c r="Z337" s="35"/>
      <c r="AA337" s="35"/>
      <c r="AB337" s="35"/>
      <c r="AC337" s="35"/>
      <c r="AD337" s="35"/>
      <c r="AE337" s="35"/>
      <c r="AR337" s="233" t="s">
        <v>274</v>
      </c>
      <c r="AT337" s="233" t="s">
        <v>269</v>
      </c>
      <c r="AU337" s="233" t="s">
        <v>137</v>
      </c>
      <c r="AY337" s="14" t="s">
        <v>266</v>
      </c>
      <c r="BE337" s="234">
        <f>IF(N337="základní",J337,0)</f>
        <v>0</v>
      </c>
      <c r="BF337" s="234">
        <f>IF(N337="snížená",J337,0)</f>
        <v>0</v>
      </c>
      <c r="BG337" s="234">
        <f>IF(N337="zákl. přenesená",J337,0)</f>
        <v>0</v>
      </c>
      <c r="BH337" s="234">
        <f>IF(N337="sníž. přenesená",J337,0)</f>
        <v>0</v>
      </c>
      <c r="BI337" s="234">
        <f>IF(N337="nulová",J337,0)</f>
        <v>0</v>
      </c>
      <c r="BJ337" s="14" t="s">
        <v>81</v>
      </c>
      <c r="BK337" s="234">
        <f>ROUND(I337*H337,2)</f>
        <v>0</v>
      </c>
      <c r="BL337" s="14" t="s">
        <v>274</v>
      </c>
      <c r="BM337" s="233" t="s">
        <v>677</v>
      </c>
    </row>
    <row r="338" s="2" customFormat="1">
      <c r="A338" s="35"/>
      <c r="B338" s="36"/>
      <c r="C338" s="37"/>
      <c r="D338" s="235" t="s">
        <v>275</v>
      </c>
      <c r="E338" s="37"/>
      <c r="F338" s="236" t="s">
        <v>1249</v>
      </c>
      <c r="G338" s="37"/>
      <c r="H338" s="37"/>
      <c r="I338" s="237"/>
      <c r="J338" s="37"/>
      <c r="K338" s="37"/>
      <c r="L338" s="41"/>
      <c r="M338" s="238"/>
      <c r="N338" s="239"/>
      <c r="O338" s="88"/>
      <c r="P338" s="88"/>
      <c r="Q338" s="88"/>
      <c r="R338" s="88"/>
      <c r="S338" s="88"/>
      <c r="T338" s="89"/>
      <c r="U338" s="35"/>
      <c r="V338" s="35"/>
      <c r="W338" s="35"/>
      <c r="X338" s="35"/>
      <c r="Y338" s="35"/>
      <c r="Z338" s="35"/>
      <c r="AA338" s="35"/>
      <c r="AB338" s="35"/>
      <c r="AC338" s="35"/>
      <c r="AD338" s="35"/>
      <c r="AE338" s="35"/>
      <c r="AT338" s="14" t="s">
        <v>275</v>
      </c>
      <c r="AU338" s="14" t="s">
        <v>137</v>
      </c>
    </row>
    <row r="339" s="2" customFormat="1" ht="90" customHeight="1">
      <c r="A339" s="35"/>
      <c r="B339" s="36"/>
      <c r="C339" s="222" t="s">
        <v>674</v>
      </c>
      <c r="D339" s="222" t="s">
        <v>269</v>
      </c>
      <c r="E339" s="223" t="s">
        <v>376</v>
      </c>
      <c r="F339" s="224" t="s">
        <v>377</v>
      </c>
      <c r="G339" s="225" t="s">
        <v>302</v>
      </c>
      <c r="H339" s="226">
        <v>15.174</v>
      </c>
      <c r="I339" s="227"/>
      <c r="J339" s="228">
        <f>ROUND(I339*H339,2)</f>
        <v>0</v>
      </c>
      <c r="K339" s="224" t="s">
        <v>273</v>
      </c>
      <c r="L339" s="41"/>
      <c r="M339" s="229" t="s">
        <v>1</v>
      </c>
      <c r="N339" s="230" t="s">
        <v>38</v>
      </c>
      <c r="O339" s="88"/>
      <c r="P339" s="231">
        <f>O339*H339</f>
        <v>0</v>
      </c>
      <c r="Q339" s="231">
        <v>0</v>
      </c>
      <c r="R339" s="231">
        <f>Q339*H339</f>
        <v>0</v>
      </c>
      <c r="S339" s="231">
        <v>0</v>
      </c>
      <c r="T339" s="232">
        <f>S339*H339</f>
        <v>0</v>
      </c>
      <c r="U339" s="35"/>
      <c r="V339" s="35"/>
      <c r="W339" s="35"/>
      <c r="X339" s="35"/>
      <c r="Y339" s="35"/>
      <c r="Z339" s="35"/>
      <c r="AA339" s="35"/>
      <c r="AB339" s="35"/>
      <c r="AC339" s="35"/>
      <c r="AD339" s="35"/>
      <c r="AE339" s="35"/>
      <c r="AR339" s="233" t="s">
        <v>274</v>
      </c>
      <c r="AT339" s="233" t="s">
        <v>269</v>
      </c>
      <c r="AU339" s="233" t="s">
        <v>137</v>
      </c>
      <c r="AY339" s="14" t="s">
        <v>266</v>
      </c>
      <c r="BE339" s="234">
        <f>IF(N339="základní",J339,0)</f>
        <v>0</v>
      </c>
      <c r="BF339" s="234">
        <f>IF(N339="snížená",J339,0)</f>
        <v>0</v>
      </c>
      <c r="BG339" s="234">
        <f>IF(N339="zákl. přenesená",J339,0)</f>
        <v>0</v>
      </c>
      <c r="BH339" s="234">
        <f>IF(N339="sníž. přenesená",J339,0)</f>
        <v>0</v>
      </c>
      <c r="BI339" s="234">
        <f>IF(N339="nulová",J339,0)</f>
        <v>0</v>
      </c>
      <c r="BJ339" s="14" t="s">
        <v>81</v>
      </c>
      <c r="BK339" s="234">
        <f>ROUND(I339*H339,2)</f>
        <v>0</v>
      </c>
      <c r="BL339" s="14" t="s">
        <v>274</v>
      </c>
      <c r="BM339" s="233" t="s">
        <v>680</v>
      </c>
    </row>
    <row r="340" s="2" customFormat="1">
      <c r="A340" s="35"/>
      <c r="B340" s="36"/>
      <c r="C340" s="37"/>
      <c r="D340" s="235" t="s">
        <v>275</v>
      </c>
      <c r="E340" s="37"/>
      <c r="F340" s="236" t="s">
        <v>1399</v>
      </c>
      <c r="G340" s="37"/>
      <c r="H340" s="37"/>
      <c r="I340" s="237"/>
      <c r="J340" s="37"/>
      <c r="K340" s="37"/>
      <c r="L340" s="41"/>
      <c r="M340" s="238"/>
      <c r="N340" s="239"/>
      <c r="O340" s="88"/>
      <c r="P340" s="88"/>
      <c r="Q340" s="88"/>
      <c r="R340" s="88"/>
      <c r="S340" s="88"/>
      <c r="T340" s="89"/>
      <c r="U340" s="35"/>
      <c r="V340" s="35"/>
      <c r="W340" s="35"/>
      <c r="X340" s="35"/>
      <c r="Y340" s="35"/>
      <c r="Z340" s="35"/>
      <c r="AA340" s="35"/>
      <c r="AB340" s="35"/>
      <c r="AC340" s="35"/>
      <c r="AD340" s="35"/>
      <c r="AE340" s="35"/>
      <c r="AT340" s="14" t="s">
        <v>275</v>
      </c>
      <c r="AU340" s="14" t="s">
        <v>137</v>
      </c>
    </row>
    <row r="341" s="2" customFormat="1" ht="114.9" customHeight="1">
      <c r="A341" s="35"/>
      <c r="B341" s="36"/>
      <c r="C341" s="222" t="s">
        <v>475</v>
      </c>
      <c r="D341" s="222" t="s">
        <v>269</v>
      </c>
      <c r="E341" s="223" t="s">
        <v>380</v>
      </c>
      <c r="F341" s="224" t="s">
        <v>381</v>
      </c>
      <c r="G341" s="225" t="s">
        <v>302</v>
      </c>
      <c r="H341" s="226">
        <v>15.174</v>
      </c>
      <c r="I341" s="227"/>
      <c r="J341" s="228">
        <f>ROUND(I341*H341,2)</f>
        <v>0</v>
      </c>
      <c r="K341" s="224" t="s">
        <v>273</v>
      </c>
      <c r="L341" s="41"/>
      <c r="M341" s="229" t="s">
        <v>1</v>
      </c>
      <c r="N341" s="230" t="s">
        <v>38</v>
      </c>
      <c r="O341" s="88"/>
      <c r="P341" s="231">
        <f>O341*H341</f>
        <v>0</v>
      </c>
      <c r="Q341" s="231">
        <v>0</v>
      </c>
      <c r="R341" s="231">
        <f>Q341*H341</f>
        <v>0</v>
      </c>
      <c r="S341" s="231">
        <v>0</v>
      </c>
      <c r="T341" s="232">
        <f>S341*H341</f>
        <v>0</v>
      </c>
      <c r="U341" s="35"/>
      <c r="V341" s="35"/>
      <c r="W341" s="35"/>
      <c r="X341" s="35"/>
      <c r="Y341" s="35"/>
      <c r="Z341" s="35"/>
      <c r="AA341" s="35"/>
      <c r="AB341" s="35"/>
      <c r="AC341" s="35"/>
      <c r="AD341" s="35"/>
      <c r="AE341" s="35"/>
      <c r="AR341" s="233" t="s">
        <v>274</v>
      </c>
      <c r="AT341" s="233" t="s">
        <v>269</v>
      </c>
      <c r="AU341" s="233" t="s">
        <v>137</v>
      </c>
      <c r="AY341" s="14" t="s">
        <v>266</v>
      </c>
      <c r="BE341" s="234">
        <f>IF(N341="základní",J341,0)</f>
        <v>0</v>
      </c>
      <c r="BF341" s="234">
        <f>IF(N341="snížená",J341,0)</f>
        <v>0</v>
      </c>
      <c r="BG341" s="234">
        <f>IF(N341="zákl. přenesená",J341,0)</f>
        <v>0</v>
      </c>
      <c r="BH341" s="234">
        <f>IF(N341="sníž. přenesená",J341,0)</f>
        <v>0</v>
      </c>
      <c r="BI341" s="234">
        <f>IF(N341="nulová",J341,0)</f>
        <v>0</v>
      </c>
      <c r="BJ341" s="14" t="s">
        <v>81</v>
      </c>
      <c r="BK341" s="234">
        <f>ROUND(I341*H341,2)</f>
        <v>0</v>
      </c>
      <c r="BL341" s="14" t="s">
        <v>274</v>
      </c>
      <c r="BM341" s="233" t="s">
        <v>684</v>
      </c>
    </row>
    <row r="342" s="2" customFormat="1">
      <c r="A342" s="35"/>
      <c r="B342" s="36"/>
      <c r="C342" s="37"/>
      <c r="D342" s="235" t="s">
        <v>275</v>
      </c>
      <c r="E342" s="37"/>
      <c r="F342" s="236" t="s">
        <v>1400</v>
      </c>
      <c r="G342" s="37"/>
      <c r="H342" s="37"/>
      <c r="I342" s="237"/>
      <c r="J342" s="37"/>
      <c r="K342" s="37"/>
      <c r="L342" s="41"/>
      <c r="M342" s="238"/>
      <c r="N342" s="239"/>
      <c r="O342" s="88"/>
      <c r="P342" s="88"/>
      <c r="Q342" s="88"/>
      <c r="R342" s="88"/>
      <c r="S342" s="88"/>
      <c r="T342" s="89"/>
      <c r="U342" s="35"/>
      <c r="V342" s="35"/>
      <c r="W342" s="35"/>
      <c r="X342" s="35"/>
      <c r="Y342" s="35"/>
      <c r="Z342" s="35"/>
      <c r="AA342" s="35"/>
      <c r="AB342" s="35"/>
      <c r="AC342" s="35"/>
      <c r="AD342" s="35"/>
      <c r="AE342" s="35"/>
      <c r="AT342" s="14" t="s">
        <v>275</v>
      </c>
      <c r="AU342" s="14" t="s">
        <v>137</v>
      </c>
    </row>
    <row r="343" s="2" customFormat="1" ht="90" customHeight="1">
      <c r="A343" s="35"/>
      <c r="B343" s="36"/>
      <c r="C343" s="222" t="s">
        <v>681</v>
      </c>
      <c r="D343" s="222" t="s">
        <v>269</v>
      </c>
      <c r="E343" s="223" t="s">
        <v>376</v>
      </c>
      <c r="F343" s="224" t="s">
        <v>377</v>
      </c>
      <c r="G343" s="225" t="s">
        <v>302</v>
      </c>
      <c r="H343" s="226">
        <v>15.174</v>
      </c>
      <c r="I343" s="227"/>
      <c r="J343" s="228">
        <f>ROUND(I343*H343,2)</f>
        <v>0</v>
      </c>
      <c r="K343" s="224" t="s">
        <v>273</v>
      </c>
      <c r="L343" s="41"/>
      <c r="M343" s="229" t="s">
        <v>1</v>
      </c>
      <c r="N343" s="230" t="s">
        <v>38</v>
      </c>
      <c r="O343" s="88"/>
      <c r="P343" s="231">
        <f>O343*H343</f>
        <v>0</v>
      </c>
      <c r="Q343" s="231">
        <v>0</v>
      </c>
      <c r="R343" s="231">
        <f>Q343*H343</f>
        <v>0</v>
      </c>
      <c r="S343" s="231">
        <v>0</v>
      </c>
      <c r="T343" s="232">
        <f>S343*H343</f>
        <v>0</v>
      </c>
      <c r="U343" s="35"/>
      <c r="V343" s="35"/>
      <c r="W343" s="35"/>
      <c r="X343" s="35"/>
      <c r="Y343" s="35"/>
      <c r="Z343" s="35"/>
      <c r="AA343" s="35"/>
      <c r="AB343" s="35"/>
      <c r="AC343" s="35"/>
      <c r="AD343" s="35"/>
      <c r="AE343" s="35"/>
      <c r="AR343" s="233" t="s">
        <v>274</v>
      </c>
      <c r="AT343" s="233" t="s">
        <v>269</v>
      </c>
      <c r="AU343" s="233" t="s">
        <v>137</v>
      </c>
      <c r="AY343" s="14" t="s">
        <v>266</v>
      </c>
      <c r="BE343" s="234">
        <f>IF(N343="základní",J343,0)</f>
        <v>0</v>
      </c>
      <c r="BF343" s="234">
        <f>IF(N343="snížená",J343,0)</f>
        <v>0</v>
      </c>
      <c r="BG343" s="234">
        <f>IF(N343="zákl. přenesená",J343,0)</f>
        <v>0</v>
      </c>
      <c r="BH343" s="234">
        <f>IF(N343="sníž. přenesená",J343,0)</f>
        <v>0</v>
      </c>
      <c r="BI343" s="234">
        <f>IF(N343="nulová",J343,0)</f>
        <v>0</v>
      </c>
      <c r="BJ343" s="14" t="s">
        <v>81</v>
      </c>
      <c r="BK343" s="234">
        <f>ROUND(I343*H343,2)</f>
        <v>0</v>
      </c>
      <c r="BL343" s="14" t="s">
        <v>274</v>
      </c>
      <c r="BM343" s="233" t="s">
        <v>687</v>
      </c>
    </row>
    <row r="344" s="2" customFormat="1">
      <c r="A344" s="35"/>
      <c r="B344" s="36"/>
      <c r="C344" s="37"/>
      <c r="D344" s="235" t="s">
        <v>275</v>
      </c>
      <c r="E344" s="37"/>
      <c r="F344" s="236" t="s">
        <v>1401</v>
      </c>
      <c r="G344" s="37"/>
      <c r="H344" s="37"/>
      <c r="I344" s="237"/>
      <c r="J344" s="37"/>
      <c r="K344" s="37"/>
      <c r="L344" s="41"/>
      <c r="M344" s="238"/>
      <c r="N344" s="239"/>
      <c r="O344" s="88"/>
      <c r="P344" s="88"/>
      <c r="Q344" s="88"/>
      <c r="R344" s="88"/>
      <c r="S344" s="88"/>
      <c r="T344" s="89"/>
      <c r="U344" s="35"/>
      <c r="V344" s="35"/>
      <c r="W344" s="35"/>
      <c r="X344" s="35"/>
      <c r="Y344" s="35"/>
      <c r="Z344" s="35"/>
      <c r="AA344" s="35"/>
      <c r="AB344" s="35"/>
      <c r="AC344" s="35"/>
      <c r="AD344" s="35"/>
      <c r="AE344" s="35"/>
      <c r="AT344" s="14" t="s">
        <v>275</v>
      </c>
      <c r="AU344" s="14" t="s">
        <v>137</v>
      </c>
    </row>
    <row r="345" s="2" customFormat="1" ht="114.9" customHeight="1">
      <c r="A345" s="35"/>
      <c r="B345" s="36"/>
      <c r="C345" s="222" t="s">
        <v>480</v>
      </c>
      <c r="D345" s="222" t="s">
        <v>269</v>
      </c>
      <c r="E345" s="223" t="s">
        <v>380</v>
      </c>
      <c r="F345" s="224" t="s">
        <v>381</v>
      </c>
      <c r="G345" s="225" t="s">
        <v>302</v>
      </c>
      <c r="H345" s="226">
        <v>15.174</v>
      </c>
      <c r="I345" s="227"/>
      <c r="J345" s="228">
        <f>ROUND(I345*H345,2)</f>
        <v>0</v>
      </c>
      <c r="K345" s="224" t="s">
        <v>273</v>
      </c>
      <c r="L345" s="41"/>
      <c r="M345" s="229" t="s">
        <v>1</v>
      </c>
      <c r="N345" s="230" t="s">
        <v>38</v>
      </c>
      <c r="O345" s="88"/>
      <c r="P345" s="231">
        <f>O345*H345</f>
        <v>0</v>
      </c>
      <c r="Q345" s="231">
        <v>0</v>
      </c>
      <c r="R345" s="231">
        <f>Q345*H345</f>
        <v>0</v>
      </c>
      <c r="S345" s="231">
        <v>0</v>
      </c>
      <c r="T345" s="232">
        <f>S345*H345</f>
        <v>0</v>
      </c>
      <c r="U345" s="35"/>
      <c r="V345" s="35"/>
      <c r="W345" s="35"/>
      <c r="X345" s="35"/>
      <c r="Y345" s="35"/>
      <c r="Z345" s="35"/>
      <c r="AA345" s="35"/>
      <c r="AB345" s="35"/>
      <c r="AC345" s="35"/>
      <c r="AD345" s="35"/>
      <c r="AE345" s="35"/>
      <c r="AR345" s="233" t="s">
        <v>274</v>
      </c>
      <c r="AT345" s="233" t="s">
        <v>269</v>
      </c>
      <c r="AU345" s="233" t="s">
        <v>137</v>
      </c>
      <c r="AY345" s="14" t="s">
        <v>266</v>
      </c>
      <c r="BE345" s="234">
        <f>IF(N345="základní",J345,0)</f>
        <v>0</v>
      </c>
      <c r="BF345" s="234">
        <f>IF(N345="snížená",J345,0)</f>
        <v>0</v>
      </c>
      <c r="BG345" s="234">
        <f>IF(N345="zákl. přenesená",J345,0)</f>
        <v>0</v>
      </c>
      <c r="BH345" s="234">
        <f>IF(N345="sníž. přenesená",J345,0)</f>
        <v>0</v>
      </c>
      <c r="BI345" s="234">
        <f>IF(N345="nulová",J345,0)</f>
        <v>0</v>
      </c>
      <c r="BJ345" s="14" t="s">
        <v>81</v>
      </c>
      <c r="BK345" s="234">
        <f>ROUND(I345*H345,2)</f>
        <v>0</v>
      </c>
      <c r="BL345" s="14" t="s">
        <v>274</v>
      </c>
      <c r="BM345" s="233" t="s">
        <v>691</v>
      </c>
    </row>
    <row r="346" s="2" customFormat="1">
      <c r="A346" s="35"/>
      <c r="B346" s="36"/>
      <c r="C346" s="37"/>
      <c r="D346" s="235" t="s">
        <v>275</v>
      </c>
      <c r="E346" s="37"/>
      <c r="F346" s="236" t="s">
        <v>1402</v>
      </c>
      <c r="G346" s="37"/>
      <c r="H346" s="37"/>
      <c r="I346" s="237"/>
      <c r="J346" s="37"/>
      <c r="K346" s="37"/>
      <c r="L346" s="41"/>
      <c r="M346" s="238"/>
      <c r="N346" s="239"/>
      <c r="O346" s="88"/>
      <c r="P346" s="88"/>
      <c r="Q346" s="88"/>
      <c r="R346" s="88"/>
      <c r="S346" s="88"/>
      <c r="T346" s="89"/>
      <c r="U346" s="35"/>
      <c r="V346" s="35"/>
      <c r="W346" s="35"/>
      <c r="X346" s="35"/>
      <c r="Y346" s="35"/>
      <c r="Z346" s="35"/>
      <c r="AA346" s="35"/>
      <c r="AB346" s="35"/>
      <c r="AC346" s="35"/>
      <c r="AD346" s="35"/>
      <c r="AE346" s="35"/>
      <c r="AT346" s="14" t="s">
        <v>275</v>
      </c>
      <c r="AU346" s="14" t="s">
        <v>137</v>
      </c>
    </row>
    <row r="347" s="2" customFormat="1" ht="24.15" customHeight="1">
      <c r="A347" s="35"/>
      <c r="B347" s="36"/>
      <c r="C347" s="240" t="s">
        <v>688</v>
      </c>
      <c r="D347" s="240" t="s">
        <v>329</v>
      </c>
      <c r="E347" s="241" t="s">
        <v>827</v>
      </c>
      <c r="F347" s="242" t="s">
        <v>828</v>
      </c>
      <c r="G347" s="243" t="s">
        <v>272</v>
      </c>
      <c r="H347" s="244">
        <v>80</v>
      </c>
      <c r="I347" s="245"/>
      <c r="J347" s="246">
        <f>ROUND(I347*H347,2)</f>
        <v>0</v>
      </c>
      <c r="K347" s="242" t="s">
        <v>273</v>
      </c>
      <c r="L347" s="247"/>
      <c r="M347" s="248" t="s">
        <v>1</v>
      </c>
      <c r="N347" s="249" t="s">
        <v>38</v>
      </c>
      <c r="O347" s="88"/>
      <c r="P347" s="231">
        <f>O347*H347</f>
        <v>0</v>
      </c>
      <c r="Q347" s="231">
        <v>0.0010499999999999999</v>
      </c>
      <c r="R347" s="231">
        <f>Q347*H347</f>
        <v>0.083999999999999991</v>
      </c>
      <c r="S347" s="231">
        <v>0</v>
      </c>
      <c r="T347" s="232">
        <f>S347*H347</f>
        <v>0</v>
      </c>
      <c r="U347" s="35"/>
      <c r="V347" s="35"/>
      <c r="W347" s="35"/>
      <c r="X347" s="35"/>
      <c r="Y347" s="35"/>
      <c r="Z347" s="35"/>
      <c r="AA347" s="35"/>
      <c r="AB347" s="35"/>
      <c r="AC347" s="35"/>
      <c r="AD347" s="35"/>
      <c r="AE347" s="35"/>
      <c r="AR347" s="233" t="s">
        <v>286</v>
      </c>
      <c r="AT347" s="233" t="s">
        <v>329</v>
      </c>
      <c r="AU347" s="233" t="s">
        <v>137</v>
      </c>
      <c r="AY347" s="14" t="s">
        <v>266</v>
      </c>
      <c r="BE347" s="234">
        <f>IF(N347="základní",J347,0)</f>
        <v>0</v>
      </c>
      <c r="BF347" s="234">
        <f>IF(N347="snížená",J347,0)</f>
        <v>0</v>
      </c>
      <c r="BG347" s="234">
        <f>IF(N347="zákl. přenesená",J347,0)</f>
        <v>0</v>
      </c>
      <c r="BH347" s="234">
        <f>IF(N347="sníž. přenesená",J347,0)</f>
        <v>0</v>
      </c>
      <c r="BI347" s="234">
        <f>IF(N347="nulová",J347,0)</f>
        <v>0</v>
      </c>
      <c r="BJ347" s="14" t="s">
        <v>81</v>
      </c>
      <c r="BK347" s="234">
        <f>ROUND(I347*H347,2)</f>
        <v>0</v>
      </c>
      <c r="BL347" s="14" t="s">
        <v>274</v>
      </c>
      <c r="BM347" s="233" t="s">
        <v>694</v>
      </c>
    </row>
    <row r="348" s="2" customFormat="1">
      <c r="A348" s="35"/>
      <c r="B348" s="36"/>
      <c r="C348" s="37"/>
      <c r="D348" s="235" t="s">
        <v>275</v>
      </c>
      <c r="E348" s="37"/>
      <c r="F348" s="236" t="s">
        <v>1249</v>
      </c>
      <c r="G348" s="37"/>
      <c r="H348" s="37"/>
      <c r="I348" s="237"/>
      <c r="J348" s="37"/>
      <c r="K348" s="37"/>
      <c r="L348" s="41"/>
      <c r="M348" s="238"/>
      <c r="N348" s="239"/>
      <c r="O348" s="88"/>
      <c r="P348" s="88"/>
      <c r="Q348" s="88"/>
      <c r="R348" s="88"/>
      <c r="S348" s="88"/>
      <c r="T348" s="89"/>
      <c r="U348" s="35"/>
      <c r="V348" s="35"/>
      <c r="W348" s="35"/>
      <c r="X348" s="35"/>
      <c r="Y348" s="35"/>
      <c r="Z348" s="35"/>
      <c r="AA348" s="35"/>
      <c r="AB348" s="35"/>
      <c r="AC348" s="35"/>
      <c r="AD348" s="35"/>
      <c r="AE348" s="35"/>
      <c r="AT348" s="14" t="s">
        <v>275</v>
      </c>
      <c r="AU348" s="14" t="s">
        <v>137</v>
      </c>
    </row>
    <row r="349" s="2" customFormat="1" ht="114.9" customHeight="1">
      <c r="A349" s="35"/>
      <c r="B349" s="36"/>
      <c r="C349" s="222" t="s">
        <v>484</v>
      </c>
      <c r="D349" s="222" t="s">
        <v>269</v>
      </c>
      <c r="E349" s="223" t="s">
        <v>472</v>
      </c>
      <c r="F349" s="224" t="s">
        <v>473</v>
      </c>
      <c r="G349" s="225" t="s">
        <v>474</v>
      </c>
      <c r="H349" s="226">
        <v>8</v>
      </c>
      <c r="I349" s="227"/>
      <c r="J349" s="228">
        <f>ROUND(I349*H349,2)</f>
        <v>0</v>
      </c>
      <c r="K349" s="224" t="s">
        <v>273</v>
      </c>
      <c r="L349" s="41"/>
      <c r="M349" s="229" t="s">
        <v>1</v>
      </c>
      <c r="N349" s="230" t="s">
        <v>38</v>
      </c>
      <c r="O349" s="88"/>
      <c r="P349" s="231">
        <f>O349*H349</f>
        <v>0</v>
      </c>
      <c r="Q349" s="231">
        <v>0</v>
      </c>
      <c r="R349" s="231">
        <f>Q349*H349</f>
        <v>0</v>
      </c>
      <c r="S349" s="231">
        <v>0</v>
      </c>
      <c r="T349" s="232">
        <f>S349*H349</f>
        <v>0</v>
      </c>
      <c r="U349" s="35"/>
      <c r="V349" s="35"/>
      <c r="W349" s="35"/>
      <c r="X349" s="35"/>
      <c r="Y349" s="35"/>
      <c r="Z349" s="35"/>
      <c r="AA349" s="35"/>
      <c r="AB349" s="35"/>
      <c r="AC349" s="35"/>
      <c r="AD349" s="35"/>
      <c r="AE349" s="35"/>
      <c r="AR349" s="233" t="s">
        <v>274</v>
      </c>
      <c r="AT349" s="233" t="s">
        <v>269</v>
      </c>
      <c r="AU349" s="233" t="s">
        <v>137</v>
      </c>
      <c r="AY349" s="14" t="s">
        <v>266</v>
      </c>
      <c r="BE349" s="234">
        <f>IF(N349="základní",J349,0)</f>
        <v>0</v>
      </c>
      <c r="BF349" s="234">
        <f>IF(N349="snížená",J349,0)</f>
        <v>0</v>
      </c>
      <c r="BG349" s="234">
        <f>IF(N349="zákl. přenesená",J349,0)</f>
        <v>0</v>
      </c>
      <c r="BH349" s="234">
        <f>IF(N349="sníž. přenesená",J349,0)</f>
        <v>0</v>
      </c>
      <c r="BI349" s="234">
        <f>IF(N349="nulová",J349,0)</f>
        <v>0</v>
      </c>
      <c r="BJ349" s="14" t="s">
        <v>81</v>
      </c>
      <c r="BK349" s="234">
        <f>ROUND(I349*H349,2)</f>
        <v>0</v>
      </c>
      <c r="BL349" s="14" t="s">
        <v>274</v>
      </c>
      <c r="BM349" s="233" t="s">
        <v>698</v>
      </c>
    </row>
    <row r="350" s="2" customFormat="1">
      <c r="A350" s="35"/>
      <c r="B350" s="36"/>
      <c r="C350" s="37"/>
      <c r="D350" s="235" t="s">
        <v>275</v>
      </c>
      <c r="E350" s="37"/>
      <c r="F350" s="236" t="s">
        <v>1226</v>
      </c>
      <c r="G350" s="37"/>
      <c r="H350" s="37"/>
      <c r="I350" s="237"/>
      <c r="J350" s="37"/>
      <c r="K350" s="37"/>
      <c r="L350" s="41"/>
      <c r="M350" s="238"/>
      <c r="N350" s="239"/>
      <c r="O350" s="88"/>
      <c r="P350" s="88"/>
      <c r="Q350" s="88"/>
      <c r="R350" s="88"/>
      <c r="S350" s="88"/>
      <c r="T350" s="89"/>
      <c r="U350" s="35"/>
      <c r="V350" s="35"/>
      <c r="W350" s="35"/>
      <c r="X350" s="35"/>
      <c r="Y350" s="35"/>
      <c r="Z350" s="35"/>
      <c r="AA350" s="35"/>
      <c r="AB350" s="35"/>
      <c r="AC350" s="35"/>
      <c r="AD350" s="35"/>
      <c r="AE350" s="35"/>
      <c r="AT350" s="14" t="s">
        <v>275</v>
      </c>
      <c r="AU350" s="14" t="s">
        <v>137</v>
      </c>
    </row>
    <row r="351" s="2" customFormat="1" ht="90" customHeight="1">
      <c r="A351" s="35"/>
      <c r="B351" s="36"/>
      <c r="C351" s="222" t="s">
        <v>695</v>
      </c>
      <c r="D351" s="222" t="s">
        <v>269</v>
      </c>
      <c r="E351" s="223" t="s">
        <v>478</v>
      </c>
      <c r="F351" s="224" t="s">
        <v>479</v>
      </c>
      <c r="G351" s="225" t="s">
        <v>474</v>
      </c>
      <c r="H351" s="226">
        <v>4</v>
      </c>
      <c r="I351" s="227"/>
      <c r="J351" s="228">
        <f>ROUND(I351*H351,2)</f>
        <v>0</v>
      </c>
      <c r="K351" s="224" t="s">
        <v>273</v>
      </c>
      <c r="L351" s="41"/>
      <c r="M351" s="229" t="s">
        <v>1</v>
      </c>
      <c r="N351" s="230" t="s">
        <v>38</v>
      </c>
      <c r="O351" s="88"/>
      <c r="P351" s="231">
        <f>O351*H351</f>
        <v>0</v>
      </c>
      <c r="Q351" s="231">
        <v>0</v>
      </c>
      <c r="R351" s="231">
        <f>Q351*H351</f>
        <v>0</v>
      </c>
      <c r="S351" s="231">
        <v>0</v>
      </c>
      <c r="T351" s="232">
        <f>S351*H351</f>
        <v>0</v>
      </c>
      <c r="U351" s="35"/>
      <c r="V351" s="35"/>
      <c r="W351" s="35"/>
      <c r="X351" s="35"/>
      <c r="Y351" s="35"/>
      <c r="Z351" s="35"/>
      <c r="AA351" s="35"/>
      <c r="AB351" s="35"/>
      <c r="AC351" s="35"/>
      <c r="AD351" s="35"/>
      <c r="AE351" s="35"/>
      <c r="AR351" s="233" t="s">
        <v>274</v>
      </c>
      <c r="AT351" s="233" t="s">
        <v>269</v>
      </c>
      <c r="AU351" s="233" t="s">
        <v>137</v>
      </c>
      <c r="AY351" s="14" t="s">
        <v>266</v>
      </c>
      <c r="BE351" s="234">
        <f>IF(N351="základní",J351,0)</f>
        <v>0</v>
      </c>
      <c r="BF351" s="234">
        <f>IF(N351="snížená",J351,0)</f>
        <v>0</v>
      </c>
      <c r="BG351" s="234">
        <f>IF(N351="zákl. přenesená",J351,0)</f>
        <v>0</v>
      </c>
      <c r="BH351" s="234">
        <f>IF(N351="sníž. přenesená",J351,0)</f>
        <v>0</v>
      </c>
      <c r="BI351" s="234">
        <f>IF(N351="nulová",J351,0)</f>
        <v>0</v>
      </c>
      <c r="BJ351" s="14" t="s">
        <v>81</v>
      </c>
      <c r="BK351" s="234">
        <f>ROUND(I351*H351,2)</f>
        <v>0</v>
      </c>
      <c r="BL351" s="14" t="s">
        <v>274</v>
      </c>
      <c r="BM351" s="233" t="s">
        <v>701</v>
      </c>
    </row>
    <row r="352" s="2" customFormat="1">
      <c r="A352" s="35"/>
      <c r="B352" s="36"/>
      <c r="C352" s="37"/>
      <c r="D352" s="235" t="s">
        <v>275</v>
      </c>
      <c r="E352" s="37"/>
      <c r="F352" s="236" t="s">
        <v>1003</v>
      </c>
      <c r="G352" s="37"/>
      <c r="H352" s="37"/>
      <c r="I352" s="237"/>
      <c r="J352" s="37"/>
      <c r="K352" s="37"/>
      <c r="L352" s="41"/>
      <c r="M352" s="238"/>
      <c r="N352" s="239"/>
      <c r="O352" s="88"/>
      <c r="P352" s="88"/>
      <c r="Q352" s="88"/>
      <c r="R352" s="88"/>
      <c r="S352" s="88"/>
      <c r="T352" s="89"/>
      <c r="U352" s="35"/>
      <c r="V352" s="35"/>
      <c r="W352" s="35"/>
      <c r="X352" s="35"/>
      <c r="Y352" s="35"/>
      <c r="Z352" s="35"/>
      <c r="AA352" s="35"/>
      <c r="AB352" s="35"/>
      <c r="AC352" s="35"/>
      <c r="AD352" s="35"/>
      <c r="AE352" s="35"/>
      <c r="AT352" s="14" t="s">
        <v>275</v>
      </c>
      <c r="AU352" s="14" t="s">
        <v>137</v>
      </c>
    </row>
    <row r="353" s="2" customFormat="1" ht="90" customHeight="1">
      <c r="A353" s="35"/>
      <c r="B353" s="36"/>
      <c r="C353" s="222" t="s">
        <v>489</v>
      </c>
      <c r="D353" s="222" t="s">
        <v>269</v>
      </c>
      <c r="E353" s="223" t="s">
        <v>482</v>
      </c>
      <c r="F353" s="224" t="s">
        <v>483</v>
      </c>
      <c r="G353" s="225" t="s">
        <v>279</v>
      </c>
      <c r="H353" s="226">
        <v>520</v>
      </c>
      <c r="I353" s="227"/>
      <c r="J353" s="228">
        <f>ROUND(I353*H353,2)</f>
        <v>0</v>
      </c>
      <c r="K353" s="224" t="s">
        <v>273</v>
      </c>
      <c r="L353" s="41"/>
      <c r="M353" s="229" t="s">
        <v>1</v>
      </c>
      <c r="N353" s="230" t="s">
        <v>38</v>
      </c>
      <c r="O353" s="88"/>
      <c r="P353" s="231">
        <f>O353*H353</f>
        <v>0</v>
      </c>
      <c r="Q353" s="231">
        <v>0</v>
      </c>
      <c r="R353" s="231">
        <f>Q353*H353</f>
        <v>0</v>
      </c>
      <c r="S353" s="231">
        <v>0</v>
      </c>
      <c r="T353" s="232">
        <f>S353*H353</f>
        <v>0</v>
      </c>
      <c r="U353" s="35"/>
      <c r="V353" s="35"/>
      <c r="W353" s="35"/>
      <c r="X353" s="35"/>
      <c r="Y353" s="35"/>
      <c r="Z353" s="35"/>
      <c r="AA353" s="35"/>
      <c r="AB353" s="35"/>
      <c r="AC353" s="35"/>
      <c r="AD353" s="35"/>
      <c r="AE353" s="35"/>
      <c r="AR353" s="233" t="s">
        <v>274</v>
      </c>
      <c r="AT353" s="233" t="s">
        <v>269</v>
      </c>
      <c r="AU353" s="233" t="s">
        <v>137</v>
      </c>
      <c r="AY353" s="14" t="s">
        <v>266</v>
      </c>
      <c r="BE353" s="234">
        <f>IF(N353="základní",J353,0)</f>
        <v>0</v>
      </c>
      <c r="BF353" s="234">
        <f>IF(N353="snížená",J353,0)</f>
        <v>0</v>
      </c>
      <c r="BG353" s="234">
        <f>IF(N353="zákl. přenesená",J353,0)</f>
        <v>0</v>
      </c>
      <c r="BH353" s="234">
        <f>IF(N353="sníž. přenesená",J353,0)</f>
        <v>0</v>
      </c>
      <c r="BI353" s="234">
        <f>IF(N353="nulová",J353,0)</f>
        <v>0</v>
      </c>
      <c r="BJ353" s="14" t="s">
        <v>81</v>
      </c>
      <c r="BK353" s="234">
        <f>ROUND(I353*H353,2)</f>
        <v>0</v>
      </c>
      <c r="BL353" s="14" t="s">
        <v>274</v>
      </c>
      <c r="BM353" s="233" t="s">
        <v>706</v>
      </c>
    </row>
    <row r="354" s="2" customFormat="1">
      <c r="A354" s="35"/>
      <c r="B354" s="36"/>
      <c r="C354" s="37"/>
      <c r="D354" s="235" t="s">
        <v>275</v>
      </c>
      <c r="E354" s="37"/>
      <c r="F354" s="236" t="s">
        <v>1004</v>
      </c>
      <c r="G354" s="37"/>
      <c r="H354" s="37"/>
      <c r="I354" s="237"/>
      <c r="J354" s="37"/>
      <c r="K354" s="37"/>
      <c r="L354" s="41"/>
      <c r="M354" s="238"/>
      <c r="N354" s="239"/>
      <c r="O354" s="88"/>
      <c r="P354" s="88"/>
      <c r="Q354" s="88"/>
      <c r="R354" s="88"/>
      <c r="S354" s="88"/>
      <c r="T354" s="89"/>
      <c r="U354" s="35"/>
      <c r="V354" s="35"/>
      <c r="W354" s="35"/>
      <c r="X354" s="35"/>
      <c r="Y354" s="35"/>
      <c r="Z354" s="35"/>
      <c r="AA354" s="35"/>
      <c r="AB354" s="35"/>
      <c r="AC354" s="35"/>
      <c r="AD354" s="35"/>
      <c r="AE354" s="35"/>
      <c r="AT354" s="14" t="s">
        <v>275</v>
      </c>
      <c r="AU354" s="14" t="s">
        <v>137</v>
      </c>
    </row>
    <row r="355" s="2" customFormat="1" ht="90" customHeight="1">
      <c r="A355" s="35"/>
      <c r="B355" s="36"/>
      <c r="C355" s="222" t="s">
        <v>703</v>
      </c>
      <c r="D355" s="222" t="s">
        <v>269</v>
      </c>
      <c r="E355" s="223" t="s">
        <v>487</v>
      </c>
      <c r="F355" s="224" t="s">
        <v>488</v>
      </c>
      <c r="G355" s="225" t="s">
        <v>279</v>
      </c>
      <c r="H355" s="226">
        <v>520</v>
      </c>
      <c r="I355" s="227"/>
      <c r="J355" s="228">
        <f>ROUND(I355*H355,2)</f>
        <v>0</v>
      </c>
      <c r="K355" s="224" t="s">
        <v>273</v>
      </c>
      <c r="L355" s="41"/>
      <c r="M355" s="229" t="s">
        <v>1</v>
      </c>
      <c r="N355" s="230" t="s">
        <v>38</v>
      </c>
      <c r="O355" s="88"/>
      <c r="P355" s="231">
        <f>O355*H355</f>
        <v>0</v>
      </c>
      <c r="Q355" s="231">
        <v>0</v>
      </c>
      <c r="R355" s="231">
        <f>Q355*H355</f>
        <v>0</v>
      </c>
      <c r="S355" s="231">
        <v>0</v>
      </c>
      <c r="T355" s="232">
        <f>S355*H355</f>
        <v>0</v>
      </c>
      <c r="U355" s="35"/>
      <c r="V355" s="35"/>
      <c r="W355" s="35"/>
      <c r="X355" s="35"/>
      <c r="Y355" s="35"/>
      <c r="Z355" s="35"/>
      <c r="AA355" s="35"/>
      <c r="AB355" s="35"/>
      <c r="AC355" s="35"/>
      <c r="AD355" s="35"/>
      <c r="AE355" s="35"/>
      <c r="AR355" s="233" t="s">
        <v>274</v>
      </c>
      <c r="AT355" s="233" t="s">
        <v>269</v>
      </c>
      <c r="AU355" s="233" t="s">
        <v>137</v>
      </c>
      <c r="AY355" s="14" t="s">
        <v>266</v>
      </c>
      <c r="BE355" s="234">
        <f>IF(N355="základní",J355,0)</f>
        <v>0</v>
      </c>
      <c r="BF355" s="234">
        <f>IF(N355="snížená",J355,0)</f>
        <v>0</v>
      </c>
      <c r="BG355" s="234">
        <f>IF(N355="zákl. přenesená",J355,0)</f>
        <v>0</v>
      </c>
      <c r="BH355" s="234">
        <f>IF(N355="sníž. přenesená",J355,0)</f>
        <v>0</v>
      </c>
      <c r="BI355" s="234">
        <f>IF(N355="nulová",J355,0)</f>
        <v>0</v>
      </c>
      <c r="BJ355" s="14" t="s">
        <v>81</v>
      </c>
      <c r="BK355" s="234">
        <f>ROUND(I355*H355,2)</f>
        <v>0</v>
      </c>
      <c r="BL355" s="14" t="s">
        <v>274</v>
      </c>
      <c r="BM355" s="233" t="s">
        <v>709</v>
      </c>
    </row>
    <row r="356" s="2" customFormat="1">
      <c r="A356" s="35"/>
      <c r="B356" s="36"/>
      <c r="C356" s="37"/>
      <c r="D356" s="235" t="s">
        <v>275</v>
      </c>
      <c r="E356" s="37"/>
      <c r="F356" s="236" t="s">
        <v>1004</v>
      </c>
      <c r="G356" s="37"/>
      <c r="H356" s="37"/>
      <c r="I356" s="237"/>
      <c r="J356" s="37"/>
      <c r="K356" s="37"/>
      <c r="L356" s="41"/>
      <c r="M356" s="238"/>
      <c r="N356" s="239"/>
      <c r="O356" s="88"/>
      <c r="P356" s="88"/>
      <c r="Q356" s="88"/>
      <c r="R356" s="88"/>
      <c r="S356" s="88"/>
      <c r="T356" s="89"/>
      <c r="U356" s="35"/>
      <c r="V356" s="35"/>
      <c r="W356" s="35"/>
      <c r="X356" s="35"/>
      <c r="Y356" s="35"/>
      <c r="Z356" s="35"/>
      <c r="AA356" s="35"/>
      <c r="AB356" s="35"/>
      <c r="AC356" s="35"/>
      <c r="AD356" s="35"/>
      <c r="AE356" s="35"/>
      <c r="AT356" s="14" t="s">
        <v>275</v>
      </c>
      <c r="AU356" s="14" t="s">
        <v>137</v>
      </c>
    </row>
    <row r="357" s="2" customFormat="1" ht="55.5" customHeight="1">
      <c r="A357" s="35"/>
      <c r="B357" s="36"/>
      <c r="C357" s="222" t="s">
        <v>492</v>
      </c>
      <c r="D357" s="222" t="s">
        <v>269</v>
      </c>
      <c r="E357" s="223" t="s">
        <v>1374</v>
      </c>
      <c r="F357" s="224" t="s">
        <v>1375</v>
      </c>
      <c r="G357" s="225" t="s">
        <v>279</v>
      </c>
      <c r="H357" s="226">
        <v>24</v>
      </c>
      <c r="I357" s="227"/>
      <c r="J357" s="228">
        <f>ROUND(I357*H357,2)</f>
        <v>0</v>
      </c>
      <c r="K357" s="224" t="s">
        <v>273</v>
      </c>
      <c r="L357" s="41"/>
      <c r="M357" s="229" t="s">
        <v>1</v>
      </c>
      <c r="N357" s="230" t="s">
        <v>38</v>
      </c>
      <c r="O357" s="88"/>
      <c r="P357" s="231">
        <f>O357*H357</f>
        <v>0</v>
      </c>
      <c r="Q357" s="231">
        <v>0</v>
      </c>
      <c r="R357" s="231">
        <f>Q357*H357</f>
        <v>0</v>
      </c>
      <c r="S357" s="231">
        <v>0</v>
      </c>
      <c r="T357" s="232">
        <f>S357*H357</f>
        <v>0</v>
      </c>
      <c r="U357" s="35"/>
      <c r="V357" s="35"/>
      <c r="W357" s="35"/>
      <c r="X357" s="35"/>
      <c r="Y357" s="35"/>
      <c r="Z357" s="35"/>
      <c r="AA357" s="35"/>
      <c r="AB357" s="35"/>
      <c r="AC357" s="35"/>
      <c r="AD357" s="35"/>
      <c r="AE357" s="35"/>
      <c r="AR357" s="233" t="s">
        <v>274</v>
      </c>
      <c r="AT357" s="233" t="s">
        <v>269</v>
      </c>
      <c r="AU357" s="233" t="s">
        <v>137</v>
      </c>
      <c r="AY357" s="14" t="s">
        <v>266</v>
      </c>
      <c r="BE357" s="234">
        <f>IF(N357="základní",J357,0)</f>
        <v>0</v>
      </c>
      <c r="BF357" s="234">
        <f>IF(N357="snížená",J357,0)</f>
        <v>0</v>
      </c>
      <c r="BG357" s="234">
        <f>IF(N357="zákl. přenesená",J357,0)</f>
        <v>0</v>
      </c>
      <c r="BH357" s="234">
        <f>IF(N357="sníž. přenesená",J357,0)</f>
        <v>0</v>
      </c>
      <c r="BI357" s="234">
        <f>IF(N357="nulová",J357,0)</f>
        <v>0</v>
      </c>
      <c r="BJ357" s="14" t="s">
        <v>81</v>
      </c>
      <c r="BK357" s="234">
        <f>ROUND(I357*H357,2)</f>
        <v>0</v>
      </c>
      <c r="BL357" s="14" t="s">
        <v>274</v>
      </c>
      <c r="BM357" s="233" t="s">
        <v>714</v>
      </c>
    </row>
    <row r="358" s="2" customFormat="1">
      <c r="A358" s="35"/>
      <c r="B358" s="36"/>
      <c r="C358" s="37"/>
      <c r="D358" s="235" t="s">
        <v>275</v>
      </c>
      <c r="E358" s="37"/>
      <c r="F358" s="236" t="s">
        <v>1365</v>
      </c>
      <c r="G358" s="37"/>
      <c r="H358" s="37"/>
      <c r="I358" s="237"/>
      <c r="J358" s="37"/>
      <c r="K358" s="37"/>
      <c r="L358" s="41"/>
      <c r="M358" s="238"/>
      <c r="N358" s="239"/>
      <c r="O358" s="88"/>
      <c r="P358" s="88"/>
      <c r="Q358" s="88"/>
      <c r="R358" s="88"/>
      <c r="S358" s="88"/>
      <c r="T358" s="89"/>
      <c r="U358" s="35"/>
      <c r="V358" s="35"/>
      <c r="W358" s="35"/>
      <c r="X358" s="35"/>
      <c r="Y358" s="35"/>
      <c r="Z358" s="35"/>
      <c r="AA358" s="35"/>
      <c r="AB358" s="35"/>
      <c r="AC358" s="35"/>
      <c r="AD358" s="35"/>
      <c r="AE358" s="35"/>
      <c r="AT358" s="14" t="s">
        <v>275</v>
      </c>
      <c r="AU358" s="14" t="s">
        <v>137</v>
      </c>
    </row>
    <row r="359" s="2" customFormat="1" ht="24.15" customHeight="1">
      <c r="A359" s="35"/>
      <c r="B359" s="36"/>
      <c r="C359" s="222" t="s">
        <v>711</v>
      </c>
      <c r="D359" s="222" t="s">
        <v>269</v>
      </c>
      <c r="E359" s="223" t="s">
        <v>892</v>
      </c>
      <c r="F359" s="224" t="s">
        <v>893</v>
      </c>
      <c r="G359" s="225" t="s">
        <v>894</v>
      </c>
      <c r="H359" s="226">
        <v>6</v>
      </c>
      <c r="I359" s="227"/>
      <c r="J359" s="228">
        <f>ROUND(I359*H359,2)</f>
        <v>0</v>
      </c>
      <c r="K359" s="224" t="s">
        <v>273</v>
      </c>
      <c r="L359" s="41"/>
      <c r="M359" s="229" t="s">
        <v>1</v>
      </c>
      <c r="N359" s="230" t="s">
        <v>38</v>
      </c>
      <c r="O359" s="88"/>
      <c r="P359" s="231">
        <f>O359*H359</f>
        <v>0</v>
      </c>
      <c r="Q359" s="231">
        <v>0</v>
      </c>
      <c r="R359" s="231">
        <f>Q359*H359</f>
        <v>0</v>
      </c>
      <c r="S359" s="231">
        <v>0</v>
      </c>
      <c r="T359" s="232">
        <f>S359*H359</f>
        <v>0</v>
      </c>
      <c r="U359" s="35"/>
      <c r="V359" s="35"/>
      <c r="W359" s="35"/>
      <c r="X359" s="35"/>
      <c r="Y359" s="35"/>
      <c r="Z359" s="35"/>
      <c r="AA359" s="35"/>
      <c r="AB359" s="35"/>
      <c r="AC359" s="35"/>
      <c r="AD359" s="35"/>
      <c r="AE359" s="35"/>
      <c r="AR359" s="233" t="s">
        <v>274</v>
      </c>
      <c r="AT359" s="233" t="s">
        <v>269</v>
      </c>
      <c r="AU359" s="233" t="s">
        <v>137</v>
      </c>
      <c r="AY359" s="14" t="s">
        <v>266</v>
      </c>
      <c r="BE359" s="234">
        <f>IF(N359="základní",J359,0)</f>
        <v>0</v>
      </c>
      <c r="BF359" s="234">
        <f>IF(N359="snížená",J359,0)</f>
        <v>0</v>
      </c>
      <c r="BG359" s="234">
        <f>IF(N359="zákl. přenesená",J359,0)</f>
        <v>0</v>
      </c>
      <c r="BH359" s="234">
        <f>IF(N359="sníž. přenesená",J359,0)</f>
        <v>0</v>
      </c>
      <c r="BI359" s="234">
        <f>IF(N359="nulová",J359,0)</f>
        <v>0</v>
      </c>
      <c r="BJ359" s="14" t="s">
        <v>81</v>
      </c>
      <c r="BK359" s="234">
        <f>ROUND(I359*H359,2)</f>
        <v>0</v>
      </c>
      <c r="BL359" s="14" t="s">
        <v>274</v>
      </c>
      <c r="BM359" s="233" t="s">
        <v>718</v>
      </c>
    </row>
    <row r="360" s="2" customFormat="1" ht="16.5" customHeight="1">
      <c r="A360" s="35"/>
      <c r="B360" s="36"/>
      <c r="C360" s="222" t="s">
        <v>497</v>
      </c>
      <c r="D360" s="222" t="s">
        <v>269</v>
      </c>
      <c r="E360" s="223" t="s">
        <v>1239</v>
      </c>
      <c r="F360" s="224" t="s">
        <v>1026</v>
      </c>
      <c r="G360" s="225" t="s">
        <v>894</v>
      </c>
      <c r="H360" s="226">
        <v>1</v>
      </c>
      <c r="I360" s="227"/>
      <c r="J360" s="228">
        <f>ROUND(I360*H360,2)</f>
        <v>0</v>
      </c>
      <c r="K360" s="224" t="s">
        <v>1</v>
      </c>
      <c r="L360" s="41"/>
      <c r="M360" s="229" t="s">
        <v>1</v>
      </c>
      <c r="N360" s="230" t="s">
        <v>38</v>
      </c>
      <c r="O360" s="88"/>
      <c r="P360" s="231">
        <f>O360*H360</f>
        <v>0</v>
      </c>
      <c r="Q360" s="231">
        <v>0</v>
      </c>
      <c r="R360" s="231">
        <f>Q360*H360</f>
        <v>0</v>
      </c>
      <c r="S360" s="231">
        <v>0</v>
      </c>
      <c r="T360" s="232">
        <f>S360*H360</f>
        <v>0</v>
      </c>
      <c r="U360" s="35"/>
      <c r="V360" s="35"/>
      <c r="W360" s="35"/>
      <c r="X360" s="35"/>
      <c r="Y360" s="35"/>
      <c r="Z360" s="35"/>
      <c r="AA360" s="35"/>
      <c r="AB360" s="35"/>
      <c r="AC360" s="35"/>
      <c r="AD360" s="35"/>
      <c r="AE360" s="35"/>
      <c r="AR360" s="233" t="s">
        <v>274</v>
      </c>
      <c r="AT360" s="233" t="s">
        <v>269</v>
      </c>
      <c r="AU360" s="233" t="s">
        <v>137</v>
      </c>
      <c r="AY360" s="14" t="s">
        <v>266</v>
      </c>
      <c r="BE360" s="234">
        <f>IF(N360="základní",J360,0)</f>
        <v>0</v>
      </c>
      <c r="BF360" s="234">
        <f>IF(N360="snížená",J360,0)</f>
        <v>0</v>
      </c>
      <c r="BG360" s="234">
        <f>IF(N360="zákl. přenesená",J360,0)</f>
        <v>0</v>
      </c>
      <c r="BH360" s="234">
        <f>IF(N360="sníž. přenesená",J360,0)</f>
        <v>0</v>
      </c>
      <c r="BI360" s="234">
        <f>IF(N360="nulová",J360,0)</f>
        <v>0</v>
      </c>
      <c r="BJ360" s="14" t="s">
        <v>81</v>
      </c>
      <c r="BK360" s="234">
        <f>ROUND(I360*H360,2)</f>
        <v>0</v>
      </c>
      <c r="BL360" s="14" t="s">
        <v>274</v>
      </c>
      <c r="BM360" s="233" t="s">
        <v>1403</v>
      </c>
    </row>
    <row r="361" s="2" customFormat="1" ht="90" customHeight="1">
      <c r="A361" s="35"/>
      <c r="B361" s="36"/>
      <c r="C361" s="222" t="s">
        <v>719</v>
      </c>
      <c r="D361" s="222" t="s">
        <v>269</v>
      </c>
      <c r="E361" s="223" t="s">
        <v>897</v>
      </c>
      <c r="F361" s="224" t="s">
        <v>898</v>
      </c>
      <c r="G361" s="225" t="s">
        <v>272</v>
      </c>
      <c r="H361" s="226">
        <v>8</v>
      </c>
      <c r="I361" s="227"/>
      <c r="J361" s="228">
        <f>ROUND(I361*H361,2)</f>
        <v>0</v>
      </c>
      <c r="K361" s="224" t="s">
        <v>273</v>
      </c>
      <c r="L361" s="41"/>
      <c r="M361" s="229" t="s">
        <v>1</v>
      </c>
      <c r="N361" s="230" t="s">
        <v>38</v>
      </c>
      <c r="O361" s="88"/>
      <c r="P361" s="231">
        <f>O361*H361</f>
        <v>0</v>
      </c>
      <c r="Q361" s="231">
        <v>0</v>
      </c>
      <c r="R361" s="231">
        <f>Q361*H361</f>
        <v>0</v>
      </c>
      <c r="S361" s="231">
        <v>0</v>
      </c>
      <c r="T361" s="232">
        <f>S361*H361</f>
        <v>0</v>
      </c>
      <c r="U361" s="35"/>
      <c r="V361" s="35"/>
      <c r="W361" s="35"/>
      <c r="X361" s="35"/>
      <c r="Y361" s="35"/>
      <c r="Z361" s="35"/>
      <c r="AA361" s="35"/>
      <c r="AB361" s="35"/>
      <c r="AC361" s="35"/>
      <c r="AD361" s="35"/>
      <c r="AE361" s="35"/>
      <c r="AR361" s="233" t="s">
        <v>274</v>
      </c>
      <c r="AT361" s="233" t="s">
        <v>269</v>
      </c>
      <c r="AU361" s="233" t="s">
        <v>137</v>
      </c>
      <c r="AY361" s="14" t="s">
        <v>266</v>
      </c>
      <c r="BE361" s="234">
        <f>IF(N361="základní",J361,0)</f>
        <v>0</v>
      </c>
      <c r="BF361" s="234">
        <f>IF(N361="snížená",J361,0)</f>
        <v>0</v>
      </c>
      <c r="BG361" s="234">
        <f>IF(N361="zákl. přenesená",J361,0)</f>
        <v>0</v>
      </c>
      <c r="BH361" s="234">
        <f>IF(N361="sníž. přenesená",J361,0)</f>
        <v>0</v>
      </c>
      <c r="BI361" s="234">
        <f>IF(N361="nulová",J361,0)</f>
        <v>0</v>
      </c>
      <c r="BJ361" s="14" t="s">
        <v>81</v>
      </c>
      <c r="BK361" s="234">
        <f>ROUND(I361*H361,2)</f>
        <v>0</v>
      </c>
      <c r="BL361" s="14" t="s">
        <v>274</v>
      </c>
      <c r="BM361" s="233" t="s">
        <v>725</v>
      </c>
    </row>
    <row r="362" s="2" customFormat="1">
      <c r="A362" s="35"/>
      <c r="B362" s="36"/>
      <c r="C362" s="37"/>
      <c r="D362" s="235" t="s">
        <v>275</v>
      </c>
      <c r="E362" s="37"/>
      <c r="F362" s="236" t="s">
        <v>900</v>
      </c>
      <c r="G362" s="37"/>
      <c r="H362" s="37"/>
      <c r="I362" s="237"/>
      <c r="J362" s="37"/>
      <c r="K362" s="37"/>
      <c r="L362" s="41"/>
      <c r="M362" s="238"/>
      <c r="N362" s="239"/>
      <c r="O362" s="88"/>
      <c r="P362" s="88"/>
      <c r="Q362" s="88"/>
      <c r="R362" s="88"/>
      <c r="S362" s="88"/>
      <c r="T362" s="89"/>
      <c r="U362" s="35"/>
      <c r="V362" s="35"/>
      <c r="W362" s="35"/>
      <c r="X362" s="35"/>
      <c r="Y362" s="35"/>
      <c r="Z362" s="35"/>
      <c r="AA362" s="35"/>
      <c r="AB362" s="35"/>
      <c r="AC362" s="35"/>
      <c r="AD362" s="35"/>
      <c r="AE362" s="35"/>
      <c r="AT362" s="14" t="s">
        <v>275</v>
      </c>
      <c r="AU362" s="14" t="s">
        <v>137</v>
      </c>
    </row>
    <row r="363" s="2" customFormat="1" ht="90" customHeight="1">
      <c r="A363" s="35"/>
      <c r="B363" s="36"/>
      <c r="C363" s="222" t="s">
        <v>501</v>
      </c>
      <c r="D363" s="222" t="s">
        <v>269</v>
      </c>
      <c r="E363" s="223" t="s">
        <v>901</v>
      </c>
      <c r="F363" s="224" t="s">
        <v>902</v>
      </c>
      <c r="G363" s="225" t="s">
        <v>272</v>
      </c>
      <c r="H363" s="226">
        <v>6</v>
      </c>
      <c r="I363" s="227"/>
      <c r="J363" s="228">
        <f>ROUND(I363*H363,2)</f>
        <v>0</v>
      </c>
      <c r="K363" s="224" t="s">
        <v>273</v>
      </c>
      <c r="L363" s="41"/>
      <c r="M363" s="229" t="s">
        <v>1</v>
      </c>
      <c r="N363" s="230" t="s">
        <v>38</v>
      </c>
      <c r="O363" s="88"/>
      <c r="P363" s="231">
        <f>O363*H363</f>
        <v>0</v>
      </c>
      <c r="Q363" s="231">
        <v>0</v>
      </c>
      <c r="R363" s="231">
        <f>Q363*H363</f>
        <v>0</v>
      </c>
      <c r="S363" s="231">
        <v>0</v>
      </c>
      <c r="T363" s="232">
        <f>S363*H363</f>
        <v>0</v>
      </c>
      <c r="U363" s="35"/>
      <c r="V363" s="35"/>
      <c r="W363" s="35"/>
      <c r="X363" s="35"/>
      <c r="Y363" s="35"/>
      <c r="Z363" s="35"/>
      <c r="AA363" s="35"/>
      <c r="AB363" s="35"/>
      <c r="AC363" s="35"/>
      <c r="AD363" s="35"/>
      <c r="AE363" s="35"/>
      <c r="AR363" s="233" t="s">
        <v>274</v>
      </c>
      <c r="AT363" s="233" t="s">
        <v>269</v>
      </c>
      <c r="AU363" s="233" t="s">
        <v>137</v>
      </c>
      <c r="AY363" s="14" t="s">
        <v>266</v>
      </c>
      <c r="BE363" s="234">
        <f>IF(N363="základní",J363,0)</f>
        <v>0</v>
      </c>
      <c r="BF363" s="234">
        <f>IF(N363="snížená",J363,0)</f>
        <v>0</v>
      </c>
      <c r="BG363" s="234">
        <f>IF(N363="zákl. přenesená",J363,0)</f>
        <v>0</v>
      </c>
      <c r="BH363" s="234">
        <f>IF(N363="sníž. přenesená",J363,0)</f>
        <v>0</v>
      </c>
      <c r="BI363" s="234">
        <f>IF(N363="nulová",J363,0)</f>
        <v>0</v>
      </c>
      <c r="BJ363" s="14" t="s">
        <v>81</v>
      </c>
      <c r="BK363" s="234">
        <f>ROUND(I363*H363,2)</f>
        <v>0</v>
      </c>
      <c r="BL363" s="14" t="s">
        <v>274</v>
      </c>
      <c r="BM363" s="233" t="s">
        <v>728</v>
      </c>
    </row>
    <row r="364" s="2" customFormat="1">
      <c r="A364" s="35"/>
      <c r="B364" s="36"/>
      <c r="C364" s="37"/>
      <c r="D364" s="235" t="s">
        <v>275</v>
      </c>
      <c r="E364" s="37"/>
      <c r="F364" s="236" t="s">
        <v>1404</v>
      </c>
      <c r="G364" s="37"/>
      <c r="H364" s="37"/>
      <c r="I364" s="237"/>
      <c r="J364" s="37"/>
      <c r="K364" s="37"/>
      <c r="L364" s="41"/>
      <c r="M364" s="254"/>
      <c r="N364" s="255"/>
      <c r="O364" s="256"/>
      <c r="P364" s="256"/>
      <c r="Q364" s="256"/>
      <c r="R364" s="256"/>
      <c r="S364" s="256"/>
      <c r="T364" s="257"/>
      <c r="U364" s="35"/>
      <c r="V364" s="35"/>
      <c r="W364" s="35"/>
      <c r="X364" s="35"/>
      <c r="Y364" s="35"/>
      <c r="Z364" s="35"/>
      <c r="AA364" s="35"/>
      <c r="AB364" s="35"/>
      <c r="AC364" s="35"/>
      <c r="AD364" s="35"/>
      <c r="AE364" s="35"/>
      <c r="AT364" s="14" t="s">
        <v>275</v>
      </c>
      <c r="AU364" s="14" t="s">
        <v>137</v>
      </c>
    </row>
    <row r="365" s="2" customFormat="1" ht="6.96" customHeight="1">
      <c r="A365" s="35"/>
      <c r="B365" s="63"/>
      <c r="C365" s="64"/>
      <c r="D365" s="64"/>
      <c r="E365" s="64"/>
      <c r="F365" s="64"/>
      <c r="G365" s="64"/>
      <c r="H365" s="64"/>
      <c r="I365" s="64"/>
      <c r="J365" s="64"/>
      <c r="K365" s="64"/>
      <c r="L365" s="41"/>
      <c r="M365" s="35"/>
      <c r="O365" s="35"/>
      <c r="P365" s="35"/>
      <c r="Q365" s="35"/>
      <c r="R365" s="35"/>
      <c r="S365" s="35"/>
      <c r="T365" s="35"/>
      <c r="U365" s="35"/>
      <c r="V365" s="35"/>
      <c r="W365" s="35"/>
      <c r="X365" s="35"/>
      <c r="Y365" s="35"/>
      <c r="Z365" s="35"/>
      <c r="AA365" s="35"/>
      <c r="AB365" s="35"/>
      <c r="AC365" s="35"/>
      <c r="AD365" s="35"/>
      <c r="AE365" s="35"/>
    </row>
  </sheetData>
  <sheetProtection sheet="1" autoFilter="0" formatColumns="0" formatRows="0" objects="1" scenarios="1" spinCount="100000" saltValue="Ff/imtkyDwGZw1E90/jiXyuelNRBX/DzSu0xjSRHyj6aOBZzaJ0Pg1Z+uzib4yjrPyAkOHs8YCwaToycKpk6dw==" hashValue="K+kcxd2vVjowqW/EVuPfB5SA78uxUC/0/Gka+rCPW3bqL8LcC5b/ABOxNTzUJuoMakN29Zf6LaaHg0TI/TqFBQ==" algorithmName="SHA-512" password="CC35"/>
  <autoFilter ref="C120:K364"/>
  <mergeCells count="9">
    <mergeCell ref="E7:H7"/>
    <mergeCell ref="E9:H9"/>
    <mergeCell ref="E18:H18"/>
    <mergeCell ref="E27:H27"/>
    <mergeCell ref="E85:H85"/>
    <mergeCell ref="E87:H87"/>
    <mergeCell ref="E111:H111"/>
    <mergeCell ref="E113:H113"/>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101</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2" customFormat="1" ht="12" customHeight="1">
      <c r="A8" s="35"/>
      <c r="B8" s="41"/>
      <c r="C8" s="35"/>
      <c r="D8" s="148" t="s">
        <v>240</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0" t="s">
        <v>1405</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1" t="str">
        <f>'Rekapitulace stavby'!AN8</f>
        <v>9. 1. 2025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2"/>
      <c r="B27" s="153"/>
      <c r="C27" s="152"/>
      <c r="D27" s="152"/>
      <c r="E27" s="154" t="s">
        <v>1</v>
      </c>
      <c r="F27" s="154"/>
      <c r="G27" s="154"/>
      <c r="H27" s="154"/>
      <c r="I27" s="152"/>
      <c r="J27" s="152"/>
      <c r="K27" s="152"/>
      <c r="L27" s="155"/>
      <c r="S27" s="152"/>
      <c r="T27" s="152"/>
      <c r="U27" s="152"/>
      <c r="V27" s="152"/>
      <c r="W27" s="152"/>
      <c r="X27" s="152"/>
      <c r="Y27" s="152"/>
      <c r="Z27" s="152"/>
      <c r="AA27" s="152"/>
      <c r="AB27" s="152"/>
      <c r="AC27" s="152"/>
      <c r="AD27" s="152"/>
      <c r="AE27" s="152"/>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6"/>
      <c r="E29" s="156"/>
      <c r="F29" s="156"/>
      <c r="G29" s="156"/>
      <c r="H29" s="156"/>
      <c r="I29" s="156"/>
      <c r="J29" s="156"/>
      <c r="K29" s="156"/>
      <c r="L29" s="60"/>
      <c r="S29" s="35"/>
      <c r="T29" s="35"/>
      <c r="U29" s="35"/>
      <c r="V29" s="35"/>
      <c r="W29" s="35"/>
      <c r="X29" s="35"/>
      <c r="Y29" s="35"/>
      <c r="Z29" s="35"/>
      <c r="AA29" s="35"/>
      <c r="AB29" s="35"/>
      <c r="AC29" s="35"/>
      <c r="AD29" s="35"/>
      <c r="AE29" s="35"/>
    </row>
    <row r="30" s="2" customFormat="1" ht="25.44" customHeight="1">
      <c r="A30" s="35"/>
      <c r="B30" s="41"/>
      <c r="C30" s="35"/>
      <c r="D30" s="157" t="s">
        <v>33</v>
      </c>
      <c r="E30" s="35"/>
      <c r="F30" s="35"/>
      <c r="G30" s="35"/>
      <c r="H30" s="35"/>
      <c r="I30" s="35"/>
      <c r="J30" s="158">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14.4" customHeight="1">
      <c r="A32" s="35"/>
      <c r="B32" s="41"/>
      <c r="C32" s="35"/>
      <c r="D32" s="35"/>
      <c r="E32" s="35"/>
      <c r="F32" s="159" t="s">
        <v>35</v>
      </c>
      <c r="G32" s="35"/>
      <c r="H32" s="35"/>
      <c r="I32" s="159" t="s">
        <v>34</v>
      </c>
      <c r="J32" s="159" t="s">
        <v>36</v>
      </c>
      <c r="K32" s="35"/>
      <c r="L32" s="60"/>
      <c r="S32" s="35"/>
      <c r="T32" s="35"/>
      <c r="U32" s="35"/>
      <c r="V32" s="35"/>
      <c r="W32" s="35"/>
      <c r="X32" s="35"/>
      <c r="Y32" s="35"/>
      <c r="Z32" s="35"/>
      <c r="AA32" s="35"/>
      <c r="AB32" s="35"/>
      <c r="AC32" s="35"/>
      <c r="AD32" s="35"/>
      <c r="AE32" s="35"/>
    </row>
    <row r="33" s="2" customFormat="1" ht="14.4" customHeight="1">
      <c r="A33" s="35"/>
      <c r="B33" s="41"/>
      <c r="C33" s="35"/>
      <c r="D33" s="160" t="s">
        <v>37</v>
      </c>
      <c r="E33" s="148" t="s">
        <v>38</v>
      </c>
      <c r="F33" s="161">
        <f>ROUND((SUM(BE116:BE309)),  2)</f>
        <v>0</v>
      </c>
      <c r="G33" s="35"/>
      <c r="H33" s="35"/>
      <c r="I33" s="162">
        <v>0.20999999999999999</v>
      </c>
      <c r="J33" s="161">
        <f>ROUND(((SUM(BE116:BE309))*I33),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ROUND((SUM(BF116:BF309)),  2)</f>
        <v>0</v>
      </c>
      <c r="G34" s="35"/>
      <c r="H34" s="35"/>
      <c r="I34" s="162">
        <v>0.12</v>
      </c>
      <c r="J34" s="161">
        <f>ROUND(((SUM(BF116:BF309))*I34),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ROUND((SUM(BG116:BG309)),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ROUND((SUM(BH116:BH309)),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ROUND((SUM(BI116:BI309)),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240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07 - Obnova železničního svršku žst. Moravany km 290,857 - 292,146</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9. 1. 2025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2" t="s">
        <v>243</v>
      </c>
      <c r="D94" s="183"/>
      <c r="E94" s="183"/>
      <c r="F94" s="183"/>
      <c r="G94" s="183"/>
      <c r="H94" s="183"/>
      <c r="I94" s="183"/>
      <c r="J94" s="184" t="s">
        <v>244</v>
      </c>
      <c r="K94" s="183"/>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5" t="s">
        <v>245</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246</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251</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Choceň (včetně) – Pardubice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240</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30" customHeight="1">
      <c r="A108" s="35"/>
      <c r="B108" s="36"/>
      <c r="C108" s="37"/>
      <c r="D108" s="37"/>
      <c r="E108" s="73" t="str">
        <f>E9</f>
        <v>SO 07 - Obnova železničního svršku žst. Moravany km 290,857 - 292,146</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9. 1. 2025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7"/>
      <c r="B115" s="198"/>
      <c r="C115" s="199" t="s">
        <v>252</v>
      </c>
      <c r="D115" s="200" t="s">
        <v>58</v>
      </c>
      <c r="E115" s="200" t="s">
        <v>54</v>
      </c>
      <c r="F115" s="200" t="s">
        <v>55</v>
      </c>
      <c r="G115" s="200" t="s">
        <v>253</v>
      </c>
      <c r="H115" s="200" t="s">
        <v>254</v>
      </c>
      <c r="I115" s="200" t="s">
        <v>255</v>
      </c>
      <c r="J115" s="200" t="s">
        <v>244</v>
      </c>
      <c r="K115" s="201" t="s">
        <v>256</v>
      </c>
      <c r="L115" s="202"/>
      <c r="M115" s="97" t="s">
        <v>1</v>
      </c>
      <c r="N115" s="98" t="s">
        <v>37</v>
      </c>
      <c r="O115" s="98" t="s">
        <v>257</v>
      </c>
      <c r="P115" s="98" t="s">
        <v>258</v>
      </c>
      <c r="Q115" s="98" t="s">
        <v>259</v>
      </c>
      <c r="R115" s="98" t="s">
        <v>260</v>
      </c>
      <c r="S115" s="98" t="s">
        <v>261</v>
      </c>
      <c r="T115" s="99" t="s">
        <v>262</v>
      </c>
      <c r="U115" s="197"/>
      <c r="V115" s="197"/>
      <c r="W115" s="197"/>
      <c r="X115" s="197"/>
      <c r="Y115" s="197"/>
      <c r="Z115" s="197"/>
      <c r="AA115" s="197"/>
      <c r="AB115" s="197"/>
      <c r="AC115" s="197"/>
      <c r="AD115" s="197"/>
      <c r="AE115" s="197"/>
    </row>
    <row r="116" s="2" customFormat="1" ht="22.8" customHeight="1">
      <c r="A116" s="35"/>
      <c r="B116" s="36"/>
      <c r="C116" s="104" t="s">
        <v>263</v>
      </c>
      <c r="D116" s="37"/>
      <c r="E116" s="37"/>
      <c r="F116" s="37"/>
      <c r="G116" s="37"/>
      <c r="H116" s="37"/>
      <c r="I116" s="37"/>
      <c r="J116" s="203">
        <f>BK116</f>
        <v>0</v>
      </c>
      <c r="K116" s="37"/>
      <c r="L116" s="41"/>
      <c r="M116" s="100"/>
      <c r="N116" s="204"/>
      <c r="O116" s="101"/>
      <c r="P116" s="205">
        <f>SUM(P117:P309)</f>
        <v>0</v>
      </c>
      <c r="Q116" s="101"/>
      <c r="R116" s="205">
        <f>SUM(R117:R309)</f>
        <v>2228.9888000000001</v>
      </c>
      <c r="S116" s="101"/>
      <c r="T116" s="206">
        <f>SUM(T117:T309)</f>
        <v>0</v>
      </c>
      <c r="U116" s="35"/>
      <c r="V116" s="35"/>
      <c r="W116" s="35"/>
      <c r="X116" s="35"/>
      <c r="Y116" s="35"/>
      <c r="Z116" s="35"/>
      <c r="AA116" s="35"/>
      <c r="AB116" s="35"/>
      <c r="AC116" s="35"/>
      <c r="AD116" s="35"/>
      <c r="AE116" s="35"/>
      <c r="AT116" s="14" t="s">
        <v>72</v>
      </c>
      <c r="AU116" s="14" t="s">
        <v>246</v>
      </c>
      <c r="BK116" s="207">
        <f>SUM(BK117:BK309)</f>
        <v>0</v>
      </c>
    </row>
    <row r="117" s="2" customFormat="1" ht="49.05" customHeight="1">
      <c r="A117" s="35"/>
      <c r="B117" s="36"/>
      <c r="C117" s="222" t="s">
        <v>81</v>
      </c>
      <c r="D117" s="222" t="s">
        <v>269</v>
      </c>
      <c r="E117" s="223" t="s">
        <v>270</v>
      </c>
      <c r="F117" s="224" t="s">
        <v>271</v>
      </c>
      <c r="G117" s="225" t="s">
        <v>272</v>
      </c>
      <c r="H117" s="226">
        <v>112</v>
      </c>
      <c r="I117" s="227"/>
      <c r="J117" s="228">
        <f>ROUND(I117*H117,2)</f>
        <v>0</v>
      </c>
      <c r="K117" s="224" t="s">
        <v>273</v>
      </c>
      <c r="L117" s="41"/>
      <c r="M117" s="229" t="s">
        <v>1</v>
      </c>
      <c r="N117" s="230" t="s">
        <v>38</v>
      </c>
      <c r="O117" s="88"/>
      <c r="P117" s="231">
        <f>O117*H117</f>
        <v>0</v>
      </c>
      <c r="Q117" s="231">
        <v>0</v>
      </c>
      <c r="R117" s="231">
        <f>Q117*H117</f>
        <v>0</v>
      </c>
      <c r="S117" s="231">
        <v>0</v>
      </c>
      <c r="T117" s="232">
        <f>S117*H117</f>
        <v>0</v>
      </c>
      <c r="U117" s="35"/>
      <c r="V117" s="35"/>
      <c r="W117" s="35"/>
      <c r="X117" s="35"/>
      <c r="Y117" s="35"/>
      <c r="Z117" s="35"/>
      <c r="AA117" s="35"/>
      <c r="AB117" s="35"/>
      <c r="AC117" s="35"/>
      <c r="AD117" s="35"/>
      <c r="AE117" s="35"/>
      <c r="AR117" s="233" t="s">
        <v>274</v>
      </c>
      <c r="AT117" s="233" t="s">
        <v>269</v>
      </c>
      <c r="AU117" s="233" t="s">
        <v>73</v>
      </c>
      <c r="AY117" s="14" t="s">
        <v>266</v>
      </c>
      <c r="BE117" s="234">
        <f>IF(N117="základní",J117,0)</f>
        <v>0</v>
      </c>
      <c r="BF117" s="234">
        <f>IF(N117="snížená",J117,0)</f>
        <v>0</v>
      </c>
      <c r="BG117" s="234">
        <f>IF(N117="zákl. přenesená",J117,0)</f>
        <v>0</v>
      </c>
      <c r="BH117" s="234">
        <f>IF(N117="sníž. přenesená",J117,0)</f>
        <v>0</v>
      </c>
      <c r="BI117" s="234">
        <f>IF(N117="nulová",J117,0)</f>
        <v>0</v>
      </c>
      <c r="BJ117" s="14" t="s">
        <v>81</v>
      </c>
      <c r="BK117" s="234">
        <f>ROUND(I117*H117,2)</f>
        <v>0</v>
      </c>
      <c r="BL117" s="14" t="s">
        <v>274</v>
      </c>
      <c r="BM117" s="233" t="s">
        <v>83</v>
      </c>
    </row>
    <row r="118" s="2" customFormat="1">
      <c r="A118" s="35"/>
      <c r="B118" s="36"/>
      <c r="C118" s="37"/>
      <c r="D118" s="235" t="s">
        <v>275</v>
      </c>
      <c r="E118" s="37"/>
      <c r="F118" s="236" t="s">
        <v>1406</v>
      </c>
      <c r="G118" s="37"/>
      <c r="H118" s="37"/>
      <c r="I118" s="237"/>
      <c r="J118" s="37"/>
      <c r="K118" s="37"/>
      <c r="L118" s="41"/>
      <c r="M118" s="238"/>
      <c r="N118" s="239"/>
      <c r="O118" s="88"/>
      <c r="P118" s="88"/>
      <c r="Q118" s="88"/>
      <c r="R118" s="88"/>
      <c r="S118" s="88"/>
      <c r="T118" s="89"/>
      <c r="U118" s="35"/>
      <c r="V118" s="35"/>
      <c r="W118" s="35"/>
      <c r="X118" s="35"/>
      <c r="Y118" s="35"/>
      <c r="Z118" s="35"/>
      <c r="AA118" s="35"/>
      <c r="AB118" s="35"/>
      <c r="AC118" s="35"/>
      <c r="AD118" s="35"/>
      <c r="AE118" s="35"/>
      <c r="AT118" s="14" t="s">
        <v>275</v>
      </c>
      <c r="AU118" s="14" t="s">
        <v>73</v>
      </c>
    </row>
    <row r="119" s="2" customFormat="1" ht="201" customHeight="1">
      <c r="A119" s="35"/>
      <c r="B119" s="36"/>
      <c r="C119" s="222" t="s">
        <v>83</v>
      </c>
      <c r="D119" s="222" t="s">
        <v>269</v>
      </c>
      <c r="E119" s="223" t="s">
        <v>1260</v>
      </c>
      <c r="F119" s="224" t="s">
        <v>1261</v>
      </c>
      <c r="G119" s="225" t="s">
        <v>296</v>
      </c>
      <c r="H119" s="226">
        <v>24.75</v>
      </c>
      <c r="I119" s="227"/>
      <c r="J119" s="228">
        <f>ROUND(I119*H119,2)</f>
        <v>0</v>
      </c>
      <c r="K119" s="224" t="s">
        <v>273</v>
      </c>
      <c r="L119" s="41"/>
      <c r="M119" s="229" t="s">
        <v>1</v>
      </c>
      <c r="N119" s="230" t="s">
        <v>38</v>
      </c>
      <c r="O119" s="88"/>
      <c r="P119" s="231">
        <f>O119*H119</f>
        <v>0</v>
      </c>
      <c r="Q119" s="231">
        <v>0</v>
      </c>
      <c r="R119" s="231">
        <f>Q119*H119</f>
        <v>0</v>
      </c>
      <c r="S119" s="231">
        <v>0</v>
      </c>
      <c r="T119" s="232">
        <f>S119*H119</f>
        <v>0</v>
      </c>
      <c r="U119" s="35"/>
      <c r="V119" s="35"/>
      <c r="W119" s="35"/>
      <c r="X119" s="35"/>
      <c r="Y119" s="35"/>
      <c r="Z119" s="35"/>
      <c r="AA119" s="35"/>
      <c r="AB119" s="35"/>
      <c r="AC119" s="35"/>
      <c r="AD119" s="35"/>
      <c r="AE119" s="35"/>
      <c r="AR119" s="233" t="s">
        <v>274</v>
      </c>
      <c r="AT119" s="233" t="s">
        <v>269</v>
      </c>
      <c r="AU119" s="233" t="s">
        <v>73</v>
      </c>
      <c r="AY119" s="14" t="s">
        <v>266</v>
      </c>
      <c r="BE119" s="234">
        <f>IF(N119="základní",J119,0)</f>
        <v>0</v>
      </c>
      <c r="BF119" s="234">
        <f>IF(N119="snížená",J119,0)</f>
        <v>0</v>
      </c>
      <c r="BG119" s="234">
        <f>IF(N119="zákl. přenesená",J119,0)</f>
        <v>0</v>
      </c>
      <c r="BH119" s="234">
        <f>IF(N119="sníž. přenesená",J119,0)</f>
        <v>0</v>
      </c>
      <c r="BI119" s="234">
        <f>IF(N119="nulová",J119,0)</f>
        <v>0</v>
      </c>
      <c r="BJ119" s="14" t="s">
        <v>81</v>
      </c>
      <c r="BK119" s="234">
        <f>ROUND(I119*H119,2)</f>
        <v>0</v>
      </c>
      <c r="BL119" s="14" t="s">
        <v>274</v>
      </c>
      <c r="BM119" s="233" t="s">
        <v>274</v>
      </c>
    </row>
    <row r="120" s="2" customFormat="1">
      <c r="A120" s="35"/>
      <c r="B120" s="36"/>
      <c r="C120" s="37"/>
      <c r="D120" s="235" t="s">
        <v>275</v>
      </c>
      <c r="E120" s="37"/>
      <c r="F120" s="236" t="s">
        <v>1407</v>
      </c>
      <c r="G120" s="37"/>
      <c r="H120" s="37"/>
      <c r="I120" s="237"/>
      <c r="J120" s="37"/>
      <c r="K120" s="37"/>
      <c r="L120" s="41"/>
      <c r="M120" s="238"/>
      <c r="N120" s="239"/>
      <c r="O120" s="88"/>
      <c r="P120" s="88"/>
      <c r="Q120" s="88"/>
      <c r="R120" s="88"/>
      <c r="S120" s="88"/>
      <c r="T120" s="89"/>
      <c r="U120" s="35"/>
      <c r="V120" s="35"/>
      <c r="W120" s="35"/>
      <c r="X120" s="35"/>
      <c r="Y120" s="35"/>
      <c r="Z120" s="35"/>
      <c r="AA120" s="35"/>
      <c r="AB120" s="35"/>
      <c r="AC120" s="35"/>
      <c r="AD120" s="35"/>
      <c r="AE120" s="35"/>
      <c r="AT120" s="14" t="s">
        <v>275</v>
      </c>
      <c r="AU120" s="14" t="s">
        <v>73</v>
      </c>
    </row>
    <row r="121" s="2" customFormat="1" ht="234.75" customHeight="1">
      <c r="A121" s="35"/>
      <c r="B121" s="36"/>
      <c r="C121" s="222" t="s">
        <v>137</v>
      </c>
      <c r="D121" s="222" t="s">
        <v>269</v>
      </c>
      <c r="E121" s="223" t="s">
        <v>910</v>
      </c>
      <c r="F121" s="224" t="s">
        <v>911</v>
      </c>
      <c r="G121" s="225" t="s">
        <v>289</v>
      </c>
      <c r="H121" s="226">
        <v>0.90000000000000002</v>
      </c>
      <c r="I121" s="227"/>
      <c r="J121" s="228">
        <f>ROUND(I121*H121,2)</f>
        <v>0</v>
      </c>
      <c r="K121" s="224" t="s">
        <v>273</v>
      </c>
      <c r="L121" s="41"/>
      <c r="M121" s="229" t="s">
        <v>1</v>
      </c>
      <c r="N121" s="230" t="s">
        <v>38</v>
      </c>
      <c r="O121" s="88"/>
      <c r="P121" s="231">
        <f>O121*H121</f>
        <v>0</v>
      </c>
      <c r="Q121" s="231">
        <v>0</v>
      </c>
      <c r="R121" s="231">
        <f>Q121*H121</f>
        <v>0</v>
      </c>
      <c r="S121" s="231">
        <v>0</v>
      </c>
      <c r="T121" s="232">
        <f>S121*H121</f>
        <v>0</v>
      </c>
      <c r="U121" s="35"/>
      <c r="V121" s="35"/>
      <c r="W121" s="35"/>
      <c r="X121" s="35"/>
      <c r="Y121" s="35"/>
      <c r="Z121" s="35"/>
      <c r="AA121" s="35"/>
      <c r="AB121" s="35"/>
      <c r="AC121" s="35"/>
      <c r="AD121" s="35"/>
      <c r="AE121" s="35"/>
      <c r="AR121" s="233" t="s">
        <v>274</v>
      </c>
      <c r="AT121" s="233" t="s">
        <v>269</v>
      </c>
      <c r="AU121" s="233" t="s">
        <v>73</v>
      </c>
      <c r="AY121" s="14" t="s">
        <v>266</v>
      </c>
      <c r="BE121" s="234">
        <f>IF(N121="základní",J121,0)</f>
        <v>0</v>
      </c>
      <c r="BF121" s="234">
        <f>IF(N121="snížená",J121,0)</f>
        <v>0</v>
      </c>
      <c r="BG121" s="234">
        <f>IF(N121="zákl. přenesená",J121,0)</f>
        <v>0</v>
      </c>
      <c r="BH121" s="234">
        <f>IF(N121="sníž. přenesená",J121,0)</f>
        <v>0</v>
      </c>
      <c r="BI121" s="234">
        <f>IF(N121="nulová",J121,0)</f>
        <v>0</v>
      </c>
      <c r="BJ121" s="14" t="s">
        <v>81</v>
      </c>
      <c r="BK121" s="234">
        <f>ROUND(I121*H121,2)</f>
        <v>0</v>
      </c>
      <c r="BL121" s="14" t="s">
        <v>274</v>
      </c>
      <c r="BM121" s="233" t="s">
        <v>283</v>
      </c>
    </row>
    <row r="122" s="2" customFormat="1">
      <c r="A122" s="35"/>
      <c r="B122" s="36"/>
      <c r="C122" s="37"/>
      <c r="D122" s="235" t="s">
        <v>275</v>
      </c>
      <c r="E122" s="37"/>
      <c r="F122" s="236" t="s">
        <v>1408</v>
      </c>
      <c r="G122" s="37"/>
      <c r="H122" s="37"/>
      <c r="I122" s="237"/>
      <c r="J122" s="37"/>
      <c r="K122" s="37"/>
      <c r="L122" s="41"/>
      <c r="M122" s="238"/>
      <c r="N122" s="239"/>
      <c r="O122" s="88"/>
      <c r="P122" s="88"/>
      <c r="Q122" s="88"/>
      <c r="R122" s="88"/>
      <c r="S122" s="88"/>
      <c r="T122" s="89"/>
      <c r="U122" s="35"/>
      <c r="V122" s="35"/>
      <c r="W122" s="35"/>
      <c r="X122" s="35"/>
      <c r="Y122" s="35"/>
      <c r="Z122" s="35"/>
      <c r="AA122" s="35"/>
      <c r="AB122" s="35"/>
      <c r="AC122" s="35"/>
      <c r="AD122" s="35"/>
      <c r="AE122" s="35"/>
      <c r="AT122" s="14" t="s">
        <v>275</v>
      </c>
      <c r="AU122" s="14" t="s">
        <v>73</v>
      </c>
    </row>
    <row r="123" s="2" customFormat="1" ht="76.35" customHeight="1">
      <c r="A123" s="35"/>
      <c r="B123" s="36"/>
      <c r="C123" s="222" t="s">
        <v>274</v>
      </c>
      <c r="D123" s="222" t="s">
        <v>269</v>
      </c>
      <c r="E123" s="223" t="s">
        <v>913</v>
      </c>
      <c r="F123" s="224" t="s">
        <v>914</v>
      </c>
      <c r="G123" s="225" t="s">
        <v>296</v>
      </c>
      <c r="H123" s="226">
        <v>529.20000000000005</v>
      </c>
      <c r="I123" s="227"/>
      <c r="J123" s="228">
        <f>ROUND(I123*H123,2)</f>
        <v>0</v>
      </c>
      <c r="K123" s="224" t="s">
        <v>273</v>
      </c>
      <c r="L123" s="41"/>
      <c r="M123" s="229" t="s">
        <v>1</v>
      </c>
      <c r="N123" s="230" t="s">
        <v>38</v>
      </c>
      <c r="O123" s="88"/>
      <c r="P123" s="231">
        <f>O123*H123</f>
        <v>0</v>
      </c>
      <c r="Q123" s="231">
        <v>0</v>
      </c>
      <c r="R123" s="231">
        <f>Q123*H123</f>
        <v>0</v>
      </c>
      <c r="S123" s="231">
        <v>0</v>
      </c>
      <c r="T123" s="232">
        <f>S123*H123</f>
        <v>0</v>
      </c>
      <c r="U123" s="35"/>
      <c r="V123" s="35"/>
      <c r="W123" s="35"/>
      <c r="X123" s="35"/>
      <c r="Y123" s="35"/>
      <c r="Z123" s="35"/>
      <c r="AA123" s="35"/>
      <c r="AB123" s="35"/>
      <c r="AC123" s="35"/>
      <c r="AD123" s="35"/>
      <c r="AE123" s="35"/>
      <c r="AR123" s="233" t="s">
        <v>274</v>
      </c>
      <c r="AT123" s="233" t="s">
        <v>269</v>
      </c>
      <c r="AU123" s="233" t="s">
        <v>73</v>
      </c>
      <c r="AY123" s="14" t="s">
        <v>266</v>
      </c>
      <c r="BE123" s="234">
        <f>IF(N123="základní",J123,0)</f>
        <v>0</v>
      </c>
      <c r="BF123" s="234">
        <f>IF(N123="snížená",J123,0)</f>
        <v>0</v>
      </c>
      <c r="BG123" s="234">
        <f>IF(N123="zákl. přenesená",J123,0)</f>
        <v>0</v>
      </c>
      <c r="BH123" s="234">
        <f>IF(N123="sníž. přenesená",J123,0)</f>
        <v>0</v>
      </c>
      <c r="BI123" s="234">
        <f>IF(N123="nulová",J123,0)</f>
        <v>0</v>
      </c>
      <c r="BJ123" s="14" t="s">
        <v>81</v>
      </c>
      <c r="BK123" s="234">
        <f>ROUND(I123*H123,2)</f>
        <v>0</v>
      </c>
      <c r="BL123" s="14" t="s">
        <v>274</v>
      </c>
      <c r="BM123" s="233" t="s">
        <v>286</v>
      </c>
    </row>
    <row r="124" s="2" customFormat="1">
      <c r="A124" s="35"/>
      <c r="B124" s="36"/>
      <c r="C124" s="37"/>
      <c r="D124" s="235" t="s">
        <v>275</v>
      </c>
      <c r="E124" s="37"/>
      <c r="F124" s="236" t="s">
        <v>1409</v>
      </c>
      <c r="G124" s="37"/>
      <c r="H124" s="37"/>
      <c r="I124" s="237"/>
      <c r="J124" s="37"/>
      <c r="K124" s="37"/>
      <c r="L124" s="41"/>
      <c r="M124" s="238"/>
      <c r="N124" s="239"/>
      <c r="O124" s="88"/>
      <c r="P124" s="88"/>
      <c r="Q124" s="88"/>
      <c r="R124" s="88"/>
      <c r="S124" s="88"/>
      <c r="T124" s="89"/>
      <c r="U124" s="35"/>
      <c r="V124" s="35"/>
      <c r="W124" s="35"/>
      <c r="X124" s="35"/>
      <c r="Y124" s="35"/>
      <c r="Z124" s="35"/>
      <c r="AA124" s="35"/>
      <c r="AB124" s="35"/>
      <c r="AC124" s="35"/>
      <c r="AD124" s="35"/>
      <c r="AE124" s="35"/>
      <c r="AT124" s="14" t="s">
        <v>275</v>
      </c>
      <c r="AU124" s="14" t="s">
        <v>73</v>
      </c>
    </row>
    <row r="125" s="2" customFormat="1" ht="101.25" customHeight="1">
      <c r="A125" s="35"/>
      <c r="B125" s="36"/>
      <c r="C125" s="222" t="s">
        <v>267</v>
      </c>
      <c r="D125" s="222" t="s">
        <v>269</v>
      </c>
      <c r="E125" s="223" t="s">
        <v>300</v>
      </c>
      <c r="F125" s="224" t="s">
        <v>301</v>
      </c>
      <c r="G125" s="225" t="s">
        <v>302</v>
      </c>
      <c r="H125" s="226">
        <v>452.79000000000002</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274</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274</v>
      </c>
      <c r="BM125" s="233" t="s">
        <v>290</v>
      </c>
    </row>
    <row r="126" s="2" customFormat="1">
      <c r="A126" s="35"/>
      <c r="B126" s="36"/>
      <c r="C126" s="37"/>
      <c r="D126" s="235" t="s">
        <v>275</v>
      </c>
      <c r="E126" s="37"/>
      <c r="F126" s="236" t="s">
        <v>1410</v>
      </c>
      <c r="G126" s="37"/>
      <c r="H126" s="37"/>
      <c r="I126" s="237"/>
      <c r="J126" s="37"/>
      <c r="K126" s="37"/>
      <c r="L126" s="41"/>
      <c r="M126" s="238"/>
      <c r="N126" s="239"/>
      <c r="O126" s="88"/>
      <c r="P126" s="88"/>
      <c r="Q126" s="88"/>
      <c r="R126" s="88"/>
      <c r="S126" s="88"/>
      <c r="T126" s="89"/>
      <c r="U126" s="35"/>
      <c r="V126" s="35"/>
      <c r="W126" s="35"/>
      <c r="X126" s="35"/>
      <c r="Y126" s="35"/>
      <c r="Z126" s="35"/>
      <c r="AA126" s="35"/>
      <c r="AB126" s="35"/>
      <c r="AC126" s="35"/>
      <c r="AD126" s="35"/>
      <c r="AE126" s="35"/>
      <c r="AT126" s="14" t="s">
        <v>275</v>
      </c>
      <c r="AU126" s="14" t="s">
        <v>73</v>
      </c>
    </row>
    <row r="127" s="2" customFormat="1" ht="78" customHeight="1">
      <c r="A127" s="35"/>
      <c r="B127" s="36"/>
      <c r="C127" s="222" t="s">
        <v>283</v>
      </c>
      <c r="D127" s="222" t="s">
        <v>269</v>
      </c>
      <c r="E127" s="223" t="s">
        <v>305</v>
      </c>
      <c r="F127" s="224" t="s">
        <v>306</v>
      </c>
      <c r="G127" s="225" t="s">
        <v>302</v>
      </c>
      <c r="H127" s="226">
        <v>452.79000000000002</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274</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274</v>
      </c>
      <c r="BM127" s="233" t="s">
        <v>8</v>
      </c>
    </row>
    <row r="128" s="2" customFormat="1">
      <c r="A128" s="35"/>
      <c r="B128" s="36"/>
      <c r="C128" s="37"/>
      <c r="D128" s="235" t="s">
        <v>275</v>
      </c>
      <c r="E128" s="37"/>
      <c r="F128" s="236" t="s">
        <v>1411</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275</v>
      </c>
      <c r="AU128" s="14" t="s">
        <v>73</v>
      </c>
    </row>
    <row r="129" s="2" customFormat="1" ht="101.25" customHeight="1">
      <c r="A129" s="35"/>
      <c r="B129" s="36"/>
      <c r="C129" s="222" t="s">
        <v>917</v>
      </c>
      <c r="D129" s="222" t="s">
        <v>269</v>
      </c>
      <c r="E129" s="223" t="s">
        <v>300</v>
      </c>
      <c r="F129" s="224" t="s">
        <v>301</v>
      </c>
      <c r="G129" s="225" t="s">
        <v>302</v>
      </c>
      <c r="H129" s="226">
        <v>452.79000000000002</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274</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274</v>
      </c>
      <c r="BM129" s="233" t="s">
        <v>918</v>
      </c>
    </row>
    <row r="130" s="2" customFormat="1">
      <c r="A130" s="35"/>
      <c r="B130" s="36"/>
      <c r="C130" s="37"/>
      <c r="D130" s="235" t="s">
        <v>275</v>
      </c>
      <c r="E130" s="37"/>
      <c r="F130" s="236" t="s">
        <v>1412</v>
      </c>
      <c r="G130" s="37"/>
      <c r="H130" s="37"/>
      <c r="I130" s="237"/>
      <c r="J130" s="37"/>
      <c r="K130" s="37"/>
      <c r="L130" s="41"/>
      <c r="M130" s="238"/>
      <c r="N130" s="239"/>
      <c r="O130" s="88"/>
      <c r="P130" s="88"/>
      <c r="Q130" s="88"/>
      <c r="R130" s="88"/>
      <c r="S130" s="88"/>
      <c r="T130" s="89"/>
      <c r="U130" s="35"/>
      <c r="V130" s="35"/>
      <c r="W130" s="35"/>
      <c r="X130" s="35"/>
      <c r="Y130" s="35"/>
      <c r="Z130" s="35"/>
      <c r="AA130" s="35"/>
      <c r="AB130" s="35"/>
      <c r="AC130" s="35"/>
      <c r="AD130" s="35"/>
      <c r="AE130" s="35"/>
      <c r="AT130" s="14" t="s">
        <v>275</v>
      </c>
      <c r="AU130" s="14" t="s">
        <v>73</v>
      </c>
    </row>
    <row r="131" s="2" customFormat="1" ht="111.75" customHeight="1">
      <c r="A131" s="35"/>
      <c r="B131" s="36"/>
      <c r="C131" s="222" t="s">
        <v>286</v>
      </c>
      <c r="D131" s="222" t="s">
        <v>269</v>
      </c>
      <c r="E131" s="223" t="s">
        <v>312</v>
      </c>
      <c r="F131" s="224" t="s">
        <v>313</v>
      </c>
      <c r="G131" s="225" t="s">
        <v>302</v>
      </c>
      <c r="H131" s="226">
        <v>1358.3699999999999</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274</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274</v>
      </c>
      <c r="BM131" s="233" t="s">
        <v>297</v>
      </c>
    </row>
    <row r="132" s="2" customFormat="1">
      <c r="A132" s="35"/>
      <c r="B132" s="36"/>
      <c r="C132" s="37"/>
      <c r="D132" s="235" t="s">
        <v>275</v>
      </c>
      <c r="E132" s="37"/>
      <c r="F132" s="236" t="s">
        <v>1413</v>
      </c>
      <c r="G132" s="37"/>
      <c r="H132" s="37"/>
      <c r="I132" s="237"/>
      <c r="J132" s="37"/>
      <c r="K132" s="37"/>
      <c r="L132" s="41"/>
      <c r="M132" s="238"/>
      <c r="N132" s="239"/>
      <c r="O132" s="88"/>
      <c r="P132" s="88"/>
      <c r="Q132" s="88"/>
      <c r="R132" s="88"/>
      <c r="S132" s="88"/>
      <c r="T132" s="89"/>
      <c r="U132" s="35"/>
      <c r="V132" s="35"/>
      <c r="W132" s="35"/>
      <c r="X132" s="35"/>
      <c r="Y132" s="35"/>
      <c r="Z132" s="35"/>
      <c r="AA132" s="35"/>
      <c r="AB132" s="35"/>
      <c r="AC132" s="35"/>
      <c r="AD132" s="35"/>
      <c r="AE132" s="35"/>
      <c r="AT132" s="14" t="s">
        <v>275</v>
      </c>
      <c r="AU132" s="14" t="s">
        <v>73</v>
      </c>
    </row>
    <row r="133" s="2" customFormat="1" ht="100.5" customHeight="1">
      <c r="A133" s="35"/>
      <c r="B133" s="36"/>
      <c r="C133" s="222" t="s">
        <v>299</v>
      </c>
      <c r="D133" s="222" t="s">
        <v>269</v>
      </c>
      <c r="E133" s="223" t="s">
        <v>317</v>
      </c>
      <c r="F133" s="224" t="s">
        <v>318</v>
      </c>
      <c r="G133" s="225" t="s">
        <v>302</v>
      </c>
      <c r="H133" s="226">
        <v>452.79000000000002</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274</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274</v>
      </c>
      <c r="BM133" s="233" t="s">
        <v>303</v>
      </c>
    </row>
    <row r="134" s="2" customFormat="1">
      <c r="A134" s="35"/>
      <c r="B134" s="36"/>
      <c r="C134" s="37"/>
      <c r="D134" s="235" t="s">
        <v>275</v>
      </c>
      <c r="E134" s="37"/>
      <c r="F134" s="236" t="s">
        <v>1414</v>
      </c>
      <c r="G134" s="37"/>
      <c r="H134" s="37"/>
      <c r="I134" s="237"/>
      <c r="J134" s="37"/>
      <c r="K134" s="37"/>
      <c r="L134" s="41"/>
      <c r="M134" s="238"/>
      <c r="N134" s="239"/>
      <c r="O134" s="88"/>
      <c r="P134" s="88"/>
      <c r="Q134" s="88"/>
      <c r="R134" s="88"/>
      <c r="S134" s="88"/>
      <c r="T134" s="89"/>
      <c r="U134" s="35"/>
      <c r="V134" s="35"/>
      <c r="W134" s="35"/>
      <c r="X134" s="35"/>
      <c r="Y134" s="35"/>
      <c r="Z134" s="35"/>
      <c r="AA134" s="35"/>
      <c r="AB134" s="35"/>
      <c r="AC134" s="35"/>
      <c r="AD134" s="35"/>
      <c r="AE134" s="35"/>
      <c r="AT134" s="14" t="s">
        <v>275</v>
      </c>
      <c r="AU134" s="14" t="s">
        <v>73</v>
      </c>
    </row>
    <row r="135" s="2" customFormat="1" ht="76.35" customHeight="1">
      <c r="A135" s="35"/>
      <c r="B135" s="36"/>
      <c r="C135" s="222" t="s">
        <v>290</v>
      </c>
      <c r="D135" s="222" t="s">
        <v>269</v>
      </c>
      <c r="E135" s="223" t="s">
        <v>582</v>
      </c>
      <c r="F135" s="224" t="s">
        <v>583</v>
      </c>
      <c r="G135" s="225" t="s">
        <v>296</v>
      </c>
      <c r="H135" s="226">
        <v>756</v>
      </c>
      <c r="I135" s="227"/>
      <c r="J135" s="228">
        <f>ROUND(I135*H135,2)</f>
        <v>0</v>
      </c>
      <c r="K135" s="224" t="s">
        <v>273</v>
      </c>
      <c r="L135" s="41"/>
      <c r="M135" s="229" t="s">
        <v>1</v>
      </c>
      <c r="N135" s="230"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274</v>
      </c>
      <c r="AT135" s="233" t="s">
        <v>269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274</v>
      </c>
      <c r="BM135" s="233" t="s">
        <v>307</v>
      </c>
    </row>
    <row r="136" s="2" customFormat="1">
      <c r="A136" s="35"/>
      <c r="B136" s="36"/>
      <c r="C136" s="37"/>
      <c r="D136" s="235" t="s">
        <v>275</v>
      </c>
      <c r="E136" s="37"/>
      <c r="F136" s="236" t="s">
        <v>1415</v>
      </c>
      <c r="G136" s="37"/>
      <c r="H136" s="37"/>
      <c r="I136" s="237"/>
      <c r="J136" s="37"/>
      <c r="K136" s="37"/>
      <c r="L136" s="41"/>
      <c r="M136" s="238"/>
      <c r="N136" s="239"/>
      <c r="O136" s="88"/>
      <c r="P136" s="88"/>
      <c r="Q136" s="88"/>
      <c r="R136" s="88"/>
      <c r="S136" s="88"/>
      <c r="T136" s="89"/>
      <c r="U136" s="35"/>
      <c r="V136" s="35"/>
      <c r="W136" s="35"/>
      <c r="X136" s="35"/>
      <c r="Y136" s="35"/>
      <c r="Z136" s="35"/>
      <c r="AA136" s="35"/>
      <c r="AB136" s="35"/>
      <c r="AC136" s="35"/>
      <c r="AD136" s="35"/>
      <c r="AE136" s="35"/>
      <c r="AT136" s="14" t="s">
        <v>275</v>
      </c>
      <c r="AU136" s="14" t="s">
        <v>73</v>
      </c>
    </row>
    <row r="137" s="2" customFormat="1" ht="21.75" customHeight="1">
      <c r="A137" s="35"/>
      <c r="B137" s="36"/>
      <c r="C137" s="240" t="s">
        <v>309</v>
      </c>
      <c r="D137" s="240" t="s">
        <v>329</v>
      </c>
      <c r="E137" s="241" t="s">
        <v>330</v>
      </c>
      <c r="F137" s="242" t="s">
        <v>331</v>
      </c>
      <c r="G137" s="243" t="s">
        <v>302</v>
      </c>
      <c r="H137" s="244">
        <v>1561.5</v>
      </c>
      <c r="I137" s="245"/>
      <c r="J137" s="246">
        <f>ROUND(I137*H137,2)</f>
        <v>0</v>
      </c>
      <c r="K137" s="242" t="s">
        <v>273</v>
      </c>
      <c r="L137" s="247"/>
      <c r="M137" s="248" t="s">
        <v>1</v>
      </c>
      <c r="N137" s="249" t="s">
        <v>38</v>
      </c>
      <c r="O137" s="88"/>
      <c r="P137" s="231">
        <f>O137*H137</f>
        <v>0</v>
      </c>
      <c r="Q137" s="231">
        <v>1</v>
      </c>
      <c r="R137" s="231">
        <f>Q137*H137</f>
        <v>1561.5</v>
      </c>
      <c r="S137" s="231">
        <v>0</v>
      </c>
      <c r="T137" s="232">
        <f>S137*H137</f>
        <v>0</v>
      </c>
      <c r="U137" s="35"/>
      <c r="V137" s="35"/>
      <c r="W137" s="35"/>
      <c r="X137" s="35"/>
      <c r="Y137" s="35"/>
      <c r="Z137" s="35"/>
      <c r="AA137" s="35"/>
      <c r="AB137" s="35"/>
      <c r="AC137" s="35"/>
      <c r="AD137" s="35"/>
      <c r="AE137" s="35"/>
      <c r="AR137" s="233" t="s">
        <v>286</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274</v>
      </c>
      <c r="BM137" s="233" t="s">
        <v>310</v>
      </c>
    </row>
    <row r="138" s="2" customFormat="1">
      <c r="A138" s="35"/>
      <c r="B138" s="36"/>
      <c r="C138" s="37"/>
      <c r="D138" s="235" t="s">
        <v>275</v>
      </c>
      <c r="E138" s="37"/>
      <c r="F138" s="236" t="s">
        <v>1416</v>
      </c>
      <c r="G138" s="37"/>
      <c r="H138" s="37"/>
      <c r="I138" s="237"/>
      <c r="J138" s="37"/>
      <c r="K138" s="37"/>
      <c r="L138" s="41"/>
      <c r="M138" s="238"/>
      <c r="N138" s="239"/>
      <c r="O138" s="88"/>
      <c r="P138" s="88"/>
      <c r="Q138" s="88"/>
      <c r="R138" s="88"/>
      <c r="S138" s="88"/>
      <c r="T138" s="89"/>
      <c r="U138" s="35"/>
      <c r="V138" s="35"/>
      <c r="W138" s="35"/>
      <c r="X138" s="35"/>
      <c r="Y138" s="35"/>
      <c r="Z138" s="35"/>
      <c r="AA138" s="35"/>
      <c r="AB138" s="35"/>
      <c r="AC138" s="35"/>
      <c r="AD138" s="35"/>
      <c r="AE138" s="35"/>
      <c r="AT138" s="14" t="s">
        <v>275</v>
      </c>
      <c r="AU138" s="14" t="s">
        <v>73</v>
      </c>
    </row>
    <row r="139" s="2" customFormat="1" ht="101.25" customHeight="1">
      <c r="A139" s="35"/>
      <c r="B139" s="36"/>
      <c r="C139" s="222" t="s">
        <v>8</v>
      </c>
      <c r="D139" s="222" t="s">
        <v>269</v>
      </c>
      <c r="E139" s="223" t="s">
        <v>300</v>
      </c>
      <c r="F139" s="224" t="s">
        <v>301</v>
      </c>
      <c r="G139" s="225" t="s">
        <v>302</v>
      </c>
      <c r="H139" s="226">
        <v>1561.5</v>
      </c>
      <c r="I139" s="227"/>
      <c r="J139" s="228">
        <f>ROUND(I139*H139,2)</f>
        <v>0</v>
      </c>
      <c r="K139" s="224" t="s">
        <v>273</v>
      </c>
      <c r="L139" s="41"/>
      <c r="M139" s="229" t="s">
        <v>1</v>
      </c>
      <c r="N139" s="230"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274</v>
      </c>
      <c r="AT139" s="233" t="s">
        <v>269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274</v>
      </c>
      <c r="BM139" s="233" t="s">
        <v>314</v>
      </c>
    </row>
    <row r="140" s="2" customFormat="1">
      <c r="A140" s="35"/>
      <c r="B140" s="36"/>
      <c r="C140" s="37"/>
      <c r="D140" s="235" t="s">
        <v>275</v>
      </c>
      <c r="E140" s="37"/>
      <c r="F140" s="236" t="s">
        <v>1417</v>
      </c>
      <c r="G140" s="37"/>
      <c r="H140" s="37"/>
      <c r="I140" s="237"/>
      <c r="J140" s="37"/>
      <c r="K140" s="37"/>
      <c r="L140" s="41"/>
      <c r="M140" s="238"/>
      <c r="N140" s="239"/>
      <c r="O140" s="88"/>
      <c r="P140" s="88"/>
      <c r="Q140" s="88"/>
      <c r="R140" s="88"/>
      <c r="S140" s="88"/>
      <c r="T140" s="89"/>
      <c r="U140" s="35"/>
      <c r="V140" s="35"/>
      <c r="W140" s="35"/>
      <c r="X140" s="35"/>
      <c r="Y140" s="35"/>
      <c r="Z140" s="35"/>
      <c r="AA140" s="35"/>
      <c r="AB140" s="35"/>
      <c r="AC140" s="35"/>
      <c r="AD140" s="35"/>
      <c r="AE140" s="35"/>
      <c r="AT140" s="14" t="s">
        <v>275</v>
      </c>
      <c r="AU140" s="14" t="s">
        <v>73</v>
      </c>
    </row>
    <row r="141" s="2" customFormat="1" ht="111.75" customHeight="1">
      <c r="A141" s="35"/>
      <c r="B141" s="36"/>
      <c r="C141" s="222" t="s">
        <v>316</v>
      </c>
      <c r="D141" s="222" t="s">
        <v>269</v>
      </c>
      <c r="E141" s="223" t="s">
        <v>312</v>
      </c>
      <c r="F141" s="224" t="s">
        <v>313</v>
      </c>
      <c r="G141" s="225" t="s">
        <v>302</v>
      </c>
      <c r="H141" s="226">
        <v>7807.5</v>
      </c>
      <c r="I141" s="227"/>
      <c r="J141" s="228">
        <f>ROUND(I141*H141,2)</f>
        <v>0</v>
      </c>
      <c r="K141" s="224" t="s">
        <v>273</v>
      </c>
      <c r="L141" s="41"/>
      <c r="M141" s="229" t="s">
        <v>1</v>
      </c>
      <c r="N141" s="230"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274</v>
      </c>
      <c r="AT141" s="233" t="s">
        <v>269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274</v>
      </c>
      <c r="BM141" s="233" t="s">
        <v>319</v>
      </c>
    </row>
    <row r="142" s="2" customFormat="1">
      <c r="A142" s="35"/>
      <c r="B142" s="36"/>
      <c r="C142" s="37"/>
      <c r="D142" s="235" t="s">
        <v>275</v>
      </c>
      <c r="E142" s="37"/>
      <c r="F142" s="236" t="s">
        <v>1418</v>
      </c>
      <c r="G142" s="37"/>
      <c r="H142" s="37"/>
      <c r="I142" s="237"/>
      <c r="J142" s="37"/>
      <c r="K142" s="37"/>
      <c r="L142" s="41"/>
      <c r="M142" s="238"/>
      <c r="N142" s="239"/>
      <c r="O142" s="88"/>
      <c r="P142" s="88"/>
      <c r="Q142" s="88"/>
      <c r="R142" s="88"/>
      <c r="S142" s="88"/>
      <c r="T142" s="89"/>
      <c r="U142" s="35"/>
      <c r="V142" s="35"/>
      <c r="W142" s="35"/>
      <c r="X142" s="35"/>
      <c r="Y142" s="35"/>
      <c r="Z142" s="35"/>
      <c r="AA142" s="35"/>
      <c r="AB142" s="35"/>
      <c r="AC142" s="35"/>
      <c r="AD142" s="35"/>
      <c r="AE142" s="35"/>
      <c r="AT142" s="14" t="s">
        <v>275</v>
      </c>
      <c r="AU142" s="14" t="s">
        <v>73</v>
      </c>
    </row>
    <row r="143" s="2" customFormat="1" ht="180.75" customHeight="1">
      <c r="A143" s="35"/>
      <c r="B143" s="36"/>
      <c r="C143" s="222" t="s">
        <v>918</v>
      </c>
      <c r="D143" s="222" t="s">
        <v>269</v>
      </c>
      <c r="E143" s="223" t="s">
        <v>339</v>
      </c>
      <c r="F143" s="224" t="s">
        <v>340</v>
      </c>
      <c r="G143" s="225" t="s">
        <v>272</v>
      </c>
      <c r="H143" s="226">
        <v>10</v>
      </c>
      <c r="I143" s="227"/>
      <c r="J143" s="228">
        <f>ROUND(I143*H143,2)</f>
        <v>0</v>
      </c>
      <c r="K143" s="224" t="s">
        <v>273</v>
      </c>
      <c r="L143" s="41"/>
      <c r="M143" s="229" t="s">
        <v>1</v>
      </c>
      <c r="N143" s="230"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274</v>
      </c>
      <c r="AT143" s="233" t="s">
        <v>269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274</v>
      </c>
      <c r="BM143" s="233" t="s">
        <v>370</v>
      </c>
    </row>
    <row r="144" s="2" customFormat="1">
      <c r="A144" s="35"/>
      <c r="B144" s="36"/>
      <c r="C144" s="37"/>
      <c r="D144" s="235" t="s">
        <v>275</v>
      </c>
      <c r="E144" s="37"/>
      <c r="F144" s="236" t="s">
        <v>1419</v>
      </c>
      <c r="G144" s="37"/>
      <c r="H144" s="37"/>
      <c r="I144" s="237"/>
      <c r="J144" s="37"/>
      <c r="K144" s="37"/>
      <c r="L144" s="41"/>
      <c r="M144" s="238"/>
      <c r="N144" s="239"/>
      <c r="O144" s="88"/>
      <c r="P144" s="88"/>
      <c r="Q144" s="88"/>
      <c r="R144" s="88"/>
      <c r="S144" s="88"/>
      <c r="T144" s="89"/>
      <c r="U144" s="35"/>
      <c r="V144" s="35"/>
      <c r="W144" s="35"/>
      <c r="X144" s="35"/>
      <c r="Y144" s="35"/>
      <c r="Z144" s="35"/>
      <c r="AA144" s="35"/>
      <c r="AB144" s="35"/>
      <c r="AC144" s="35"/>
      <c r="AD144" s="35"/>
      <c r="AE144" s="35"/>
      <c r="AT144" s="14" t="s">
        <v>275</v>
      </c>
      <c r="AU144" s="14" t="s">
        <v>73</v>
      </c>
    </row>
    <row r="145" s="2" customFormat="1" ht="180.75" customHeight="1">
      <c r="A145" s="35"/>
      <c r="B145" s="36"/>
      <c r="C145" s="222" t="s">
        <v>321</v>
      </c>
      <c r="D145" s="222" t="s">
        <v>269</v>
      </c>
      <c r="E145" s="223" t="s">
        <v>343</v>
      </c>
      <c r="F145" s="224" t="s">
        <v>344</v>
      </c>
      <c r="G145" s="225" t="s">
        <v>272</v>
      </c>
      <c r="H145" s="226">
        <v>2</v>
      </c>
      <c r="I145" s="227"/>
      <c r="J145" s="228">
        <f>ROUND(I145*H145,2)</f>
        <v>0</v>
      </c>
      <c r="K145" s="224" t="s">
        <v>273</v>
      </c>
      <c r="L145" s="41"/>
      <c r="M145" s="229" t="s">
        <v>1</v>
      </c>
      <c r="N145" s="230"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274</v>
      </c>
      <c r="AT145" s="233" t="s">
        <v>269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274</v>
      </c>
      <c r="BM145" s="233" t="s">
        <v>324</v>
      </c>
    </row>
    <row r="146" s="2" customFormat="1">
      <c r="A146" s="35"/>
      <c r="B146" s="36"/>
      <c r="C146" s="37"/>
      <c r="D146" s="235" t="s">
        <v>275</v>
      </c>
      <c r="E146" s="37"/>
      <c r="F146" s="236" t="s">
        <v>1420</v>
      </c>
      <c r="G146" s="37"/>
      <c r="H146" s="37"/>
      <c r="I146" s="237"/>
      <c r="J146" s="37"/>
      <c r="K146" s="37"/>
      <c r="L146" s="41"/>
      <c r="M146" s="238"/>
      <c r="N146" s="239"/>
      <c r="O146" s="88"/>
      <c r="P146" s="88"/>
      <c r="Q146" s="88"/>
      <c r="R146" s="88"/>
      <c r="S146" s="88"/>
      <c r="T146" s="89"/>
      <c r="U146" s="35"/>
      <c r="V146" s="35"/>
      <c r="W146" s="35"/>
      <c r="X146" s="35"/>
      <c r="Y146" s="35"/>
      <c r="Z146" s="35"/>
      <c r="AA146" s="35"/>
      <c r="AB146" s="35"/>
      <c r="AC146" s="35"/>
      <c r="AD146" s="35"/>
      <c r="AE146" s="35"/>
      <c r="AT146" s="14" t="s">
        <v>275</v>
      </c>
      <c r="AU146" s="14" t="s">
        <v>73</v>
      </c>
    </row>
    <row r="147" s="2" customFormat="1" ht="194.4" customHeight="1">
      <c r="A147" s="35"/>
      <c r="B147" s="36"/>
      <c r="C147" s="222" t="s">
        <v>297</v>
      </c>
      <c r="D147" s="222" t="s">
        <v>269</v>
      </c>
      <c r="E147" s="223" t="s">
        <v>348</v>
      </c>
      <c r="F147" s="224" t="s">
        <v>349</v>
      </c>
      <c r="G147" s="225" t="s">
        <v>272</v>
      </c>
      <c r="H147" s="226">
        <v>23</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274</v>
      </c>
      <c r="AT147" s="233" t="s">
        <v>269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274</v>
      </c>
      <c r="BM147" s="233" t="s">
        <v>327</v>
      </c>
    </row>
    <row r="148" s="2" customFormat="1">
      <c r="A148" s="35"/>
      <c r="B148" s="36"/>
      <c r="C148" s="37"/>
      <c r="D148" s="235" t="s">
        <v>275</v>
      </c>
      <c r="E148" s="37"/>
      <c r="F148" s="236" t="s">
        <v>1421</v>
      </c>
      <c r="G148" s="37"/>
      <c r="H148" s="37"/>
      <c r="I148" s="237"/>
      <c r="J148" s="37"/>
      <c r="K148" s="37"/>
      <c r="L148" s="41"/>
      <c r="M148" s="238"/>
      <c r="N148" s="239"/>
      <c r="O148" s="88"/>
      <c r="P148" s="88"/>
      <c r="Q148" s="88"/>
      <c r="R148" s="88"/>
      <c r="S148" s="88"/>
      <c r="T148" s="89"/>
      <c r="U148" s="35"/>
      <c r="V148" s="35"/>
      <c r="W148" s="35"/>
      <c r="X148" s="35"/>
      <c r="Y148" s="35"/>
      <c r="Z148" s="35"/>
      <c r="AA148" s="35"/>
      <c r="AB148" s="35"/>
      <c r="AC148" s="35"/>
      <c r="AD148" s="35"/>
      <c r="AE148" s="35"/>
      <c r="AT148" s="14" t="s">
        <v>275</v>
      </c>
      <c r="AU148" s="14" t="s">
        <v>73</v>
      </c>
    </row>
    <row r="149" s="2" customFormat="1" ht="78" customHeight="1">
      <c r="A149" s="35"/>
      <c r="B149" s="36"/>
      <c r="C149" s="222" t="s">
        <v>328</v>
      </c>
      <c r="D149" s="222" t="s">
        <v>269</v>
      </c>
      <c r="E149" s="223" t="s">
        <v>357</v>
      </c>
      <c r="F149" s="224" t="s">
        <v>358</v>
      </c>
      <c r="G149" s="225" t="s">
        <v>272</v>
      </c>
      <c r="H149" s="226">
        <v>100</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274</v>
      </c>
      <c r="AT149" s="233" t="s">
        <v>269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274</v>
      </c>
      <c r="BM149" s="233" t="s">
        <v>332</v>
      </c>
    </row>
    <row r="150" s="2" customFormat="1">
      <c r="A150" s="35"/>
      <c r="B150" s="36"/>
      <c r="C150" s="37"/>
      <c r="D150" s="235" t="s">
        <v>275</v>
      </c>
      <c r="E150" s="37"/>
      <c r="F150" s="236" t="s">
        <v>741</v>
      </c>
      <c r="G150" s="37"/>
      <c r="H150" s="37"/>
      <c r="I150" s="237"/>
      <c r="J150" s="37"/>
      <c r="K150" s="37"/>
      <c r="L150" s="41"/>
      <c r="M150" s="238"/>
      <c r="N150" s="239"/>
      <c r="O150" s="88"/>
      <c r="P150" s="88"/>
      <c r="Q150" s="88"/>
      <c r="R150" s="88"/>
      <c r="S150" s="88"/>
      <c r="T150" s="89"/>
      <c r="U150" s="35"/>
      <c r="V150" s="35"/>
      <c r="W150" s="35"/>
      <c r="X150" s="35"/>
      <c r="Y150" s="35"/>
      <c r="Z150" s="35"/>
      <c r="AA150" s="35"/>
      <c r="AB150" s="35"/>
      <c r="AC150" s="35"/>
      <c r="AD150" s="35"/>
      <c r="AE150" s="35"/>
      <c r="AT150" s="14" t="s">
        <v>275</v>
      </c>
      <c r="AU150" s="14" t="s">
        <v>73</v>
      </c>
    </row>
    <row r="151" s="2" customFormat="1" ht="78" customHeight="1">
      <c r="A151" s="35"/>
      <c r="B151" s="36"/>
      <c r="C151" s="222" t="s">
        <v>303</v>
      </c>
      <c r="D151" s="222" t="s">
        <v>269</v>
      </c>
      <c r="E151" s="223" t="s">
        <v>361</v>
      </c>
      <c r="F151" s="224" t="s">
        <v>362</v>
      </c>
      <c r="G151" s="225" t="s">
        <v>272</v>
      </c>
      <c r="H151" s="226">
        <v>100</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274</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274</v>
      </c>
      <c r="BM151" s="233" t="s">
        <v>407</v>
      </c>
    </row>
    <row r="152" s="2" customFormat="1">
      <c r="A152" s="35"/>
      <c r="B152" s="36"/>
      <c r="C152" s="37"/>
      <c r="D152" s="235" t="s">
        <v>275</v>
      </c>
      <c r="E152" s="37"/>
      <c r="F152" s="236" t="s">
        <v>1044</v>
      </c>
      <c r="G152" s="37"/>
      <c r="H152" s="37"/>
      <c r="I152" s="237"/>
      <c r="J152" s="37"/>
      <c r="K152" s="37"/>
      <c r="L152" s="41"/>
      <c r="M152" s="238"/>
      <c r="N152" s="239"/>
      <c r="O152" s="88"/>
      <c r="P152" s="88"/>
      <c r="Q152" s="88"/>
      <c r="R152" s="88"/>
      <c r="S152" s="88"/>
      <c r="T152" s="89"/>
      <c r="U152" s="35"/>
      <c r="V152" s="35"/>
      <c r="W152" s="35"/>
      <c r="X152" s="35"/>
      <c r="Y152" s="35"/>
      <c r="Z152" s="35"/>
      <c r="AA152" s="35"/>
      <c r="AB152" s="35"/>
      <c r="AC152" s="35"/>
      <c r="AD152" s="35"/>
      <c r="AE152" s="35"/>
      <c r="AT152" s="14" t="s">
        <v>275</v>
      </c>
      <c r="AU152" s="14" t="s">
        <v>73</v>
      </c>
    </row>
    <row r="153" s="2" customFormat="1" ht="66.75" customHeight="1">
      <c r="A153" s="35"/>
      <c r="B153" s="36"/>
      <c r="C153" s="222" t="s">
        <v>334</v>
      </c>
      <c r="D153" s="222" t="s">
        <v>269</v>
      </c>
      <c r="E153" s="223" t="s">
        <v>366</v>
      </c>
      <c r="F153" s="224" t="s">
        <v>367</v>
      </c>
      <c r="G153" s="225" t="s">
        <v>272</v>
      </c>
      <c r="H153" s="226">
        <v>5500</v>
      </c>
      <c r="I153" s="227"/>
      <c r="J153" s="228">
        <f>ROUND(I153*H153,2)</f>
        <v>0</v>
      </c>
      <c r="K153" s="224" t="s">
        <v>273</v>
      </c>
      <c r="L153" s="41"/>
      <c r="M153" s="229" t="s">
        <v>1</v>
      </c>
      <c r="N153" s="230"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274</v>
      </c>
      <c r="AT153" s="233" t="s">
        <v>269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274</v>
      </c>
      <c r="BM153" s="233" t="s">
        <v>335</v>
      </c>
    </row>
    <row r="154" s="2" customFormat="1">
      <c r="A154" s="35"/>
      <c r="B154" s="36"/>
      <c r="C154" s="37"/>
      <c r="D154" s="235" t="s">
        <v>275</v>
      </c>
      <c r="E154" s="37"/>
      <c r="F154" s="236" t="s">
        <v>1422</v>
      </c>
      <c r="G154" s="37"/>
      <c r="H154" s="37"/>
      <c r="I154" s="237"/>
      <c r="J154" s="37"/>
      <c r="K154" s="37"/>
      <c r="L154" s="41"/>
      <c r="M154" s="238"/>
      <c r="N154" s="239"/>
      <c r="O154" s="88"/>
      <c r="P154" s="88"/>
      <c r="Q154" s="88"/>
      <c r="R154" s="88"/>
      <c r="S154" s="88"/>
      <c r="T154" s="89"/>
      <c r="U154" s="35"/>
      <c r="V154" s="35"/>
      <c r="W154" s="35"/>
      <c r="X154" s="35"/>
      <c r="Y154" s="35"/>
      <c r="Z154" s="35"/>
      <c r="AA154" s="35"/>
      <c r="AB154" s="35"/>
      <c r="AC154" s="35"/>
      <c r="AD154" s="35"/>
      <c r="AE154" s="35"/>
      <c r="AT154" s="14" t="s">
        <v>275</v>
      </c>
      <c r="AU154" s="14" t="s">
        <v>73</v>
      </c>
    </row>
    <row r="155" s="2" customFormat="1" ht="66.75" customHeight="1">
      <c r="A155" s="35"/>
      <c r="B155" s="36"/>
      <c r="C155" s="222" t="s">
        <v>307</v>
      </c>
      <c r="D155" s="222" t="s">
        <v>269</v>
      </c>
      <c r="E155" s="223" t="s">
        <v>371</v>
      </c>
      <c r="F155" s="224" t="s">
        <v>372</v>
      </c>
      <c r="G155" s="225" t="s">
        <v>272</v>
      </c>
      <c r="H155" s="226">
        <v>20</v>
      </c>
      <c r="I155" s="227"/>
      <c r="J155" s="228">
        <f>ROUND(I155*H155,2)</f>
        <v>0</v>
      </c>
      <c r="K155" s="224" t="s">
        <v>273</v>
      </c>
      <c r="L155" s="41"/>
      <c r="M155" s="229" t="s">
        <v>1</v>
      </c>
      <c r="N155" s="230"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274</v>
      </c>
      <c r="AT155" s="233" t="s">
        <v>269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274</v>
      </c>
      <c r="BM155" s="233" t="s">
        <v>337</v>
      </c>
    </row>
    <row r="156" s="2" customFormat="1">
      <c r="A156" s="35"/>
      <c r="B156" s="36"/>
      <c r="C156" s="37"/>
      <c r="D156" s="235" t="s">
        <v>275</v>
      </c>
      <c r="E156" s="37"/>
      <c r="F156" s="236" t="s">
        <v>1423</v>
      </c>
      <c r="G156" s="37"/>
      <c r="H156" s="37"/>
      <c r="I156" s="237"/>
      <c r="J156" s="37"/>
      <c r="K156" s="37"/>
      <c r="L156" s="41"/>
      <c r="M156" s="238"/>
      <c r="N156" s="239"/>
      <c r="O156" s="88"/>
      <c r="P156" s="88"/>
      <c r="Q156" s="88"/>
      <c r="R156" s="88"/>
      <c r="S156" s="88"/>
      <c r="T156" s="89"/>
      <c r="U156" s="35"/>
      <c r="V156" s="35"/>
      <c r="W156" s="35"/>
      <c r="X156" s="35"/>
      <c r="Y156" s="35"/>
      <c r="Z156" s="35"/>
      <c r="AA156" s="35"/>
      <c r="AB156" s="35"/>
      <c r="AC156" s="35"/>
      <c r="AD156" s="35"/>
      <c r="AE156" s="35"/>
      <c r="AT156" s="14" t="s">
        <v>275</v>
      </c>
      <c r="AU156" s="14" t="s">
        <v>73</v>
      </c>
    </row>
    <row r="157" s="2" customFormat="1" ht="90" customHeight="1">
      <c r="A157" s="35"/>
      <c r="B157" s="36"/>
      <c r="C157" s="222" t="s">
        <v>7</v>
      </c>
      <c r="D157" s="222" t="s">
        <v>269</v>
      </c>
      <c r="E157" s="223" t="s">
        <v>376</v>
      </c>
      <c r="F157" s="224" t="s">
        <v>377</v>
      </c>
      <c r="G157" s="225" t="s">
        <v>302</v>
      </c>
      <c r="H157" s="226">
        <v>18.966000000000001</v>
      </c>
      <c r="I157" s="227"/>
      <c r="J157" s="228">
        <f>ROUND(I157*H157,2)</f>
        <v>0</v>
      </c>
      <c r="K157" s="224" t="s">
        <v>273</v>
      </c>
      <c r="L157" s="41"/>
      <c r="M157" s="229" t="s">
        <v>1</v>
      </c>
      <c r="N157" s="230" t="s">
        <v>38</v>
      </c>
      <c r="O157" s="88"/>
      <c r="P157" s="231">
        <f>O157*H157</f>
        <v>0</v>
      </c>
      <c r="Q157" s="231">
        <v>0</v>
      </c>
      <c r="R157" s="231">
        <f>Q157*H157</f>
        <v>0</v>
      </c>
      <c r="S157" s="231">
        <v>0</v>
      </c>
      <c r="T157" s="232">
        <f>S157*H157</f>
        <v>0</v>
      </c>
      <c r="U157" s="35"/>
      <c r="V157" s="35"/>
      <c r="W157" s="35"/>
      <c r="X157" s="35"/>
      <c r="Y157" s="35"/>
      <c r="Z157" s="35"/>
      <c r="AA157" s="35"/>
      <c r="AB157" s="35"/>
      <c r="AC157" s="35"/>
      <c r="AD157" s="35"/>
      <c r="AE157" s="35"/>
      <c r="AR157" s="233" t="s">
        <v>274</v>
      </c>
      <c r="AT157" s="233" t="s">
        <v>269</v>
      </c>
      <c r="AU157" s="233" t="s">
        <v>73</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274</v>
      </c>
      <c r="BM157" s="233" t="s">
        <v>341</v>
      </c>
    </row>
    <row r="158" s="2" customFormat="1">
      <c r="A158" s="35"/>
      <c r="B158" s="36"/>
      <c r="C158" s="37"/>
      <c r="D158" s="235" t="s">
        <v>275</v>
      </c>
      <c r="E158" s="37"/>
      <c r="F158" s="236" t="s">
        <v>1424</v>
      </c>
      <c r="G158" s="37"/>
      <c r="H158" s="37"/>
      <c r="I158" s="237"/>
      <c r="J158" s="37"/>
      <c r="K158" s="37"/>
      <c r="L158" s="41"/>
      <c r="M158" s="238"/>
      <c r="N158" s="239"/>
      <c r="O158" s="88"/>
      <c r="P158" s="88"/>
      <c r="Q158" s="88"/>
      <c r="R158" s="88"/>
      <c r="S158" s="88"/>
      <c r="T158" s="89"/>
      <c r="U158" s="35"/>
      <c r="V158" s="35"/>
      <c r="W158" s="35"/>
      <c r="X158" s="35"/>
      <c r="Y158" s="35"/>
      <c r="Z158" s="35"/>
      <c r="AA158" s="35"/>
      <c r="AB158" s="35"/>
      <c r="AC158" s="35"/>
      <c r="AD158" s="35"/>
      <c r="AE158" s="35"/>
      <c r="AT158" s="14" t="s">
        <v>275</v>
      </c>
      <c r="AU158" s="14" t="s">
        <v>73</v>
      </c>
    </row>
    <row r="159" s="2" customFormat="1" ht="114.9" customHeight="1">
      <c r="A159" s="35"/>
      <c r="B159" s="36"/>
      <c r="C159" s="222" t="s">
        <v>310</v>
      </c>
      <c r="D159" s="222" t="s">
        <v>269</v>
      </c>
      <c r="E159" s="223" t="s">
        <v>380</v>
      </c>
      <c r="F159" s="224" t="s">
        <v>381</v>
      </c>
      <c r="G159" s="225" t="s">
        <v>302</v>
      </c>
      <c r="H159" s="226">
        <v>18.966000000000001</v>
      </c>
      <c r="I159" s="227"/>
      <c r="J159" s="228">
        <f>ROUND(I159*H159,2)</f>
        <v>0</v>
      </c>
      <c r="K159" s="224" t="s">
        <v>273</v>
      </c>
      <c r="L159" s="41"/>
      <c r="M159" s="229" t="s">
        <v>1</v>
      </c>
      <c r="N159" s="230" t="s">
        <v>38</v>
      </c>
      <c r="O159" s="88"/>
      <c r="P159" s="231">
        <f>O159*H159</f>
        <v>0</v>
      </c>
      <c r="Q159" s="231">
        <v>0</v>
      </c>
      <c r="R159" s="231">
        <f>Q159*H159</f>
        <v>0</v>
      </c>
      <c r="S159" s="231">
        <v>0</v>
      </c>
      <c r="T159" s="232">
        <f>S159*H159</f>
        <v>0</v>
      </c>
      <c r="U159" s="35"/>
      <c r="V159" s="35"/>
      <c r="W159" s="35"/>
      <c r="X159" s="35"/>
      <c r="Y159" s="35"/>
      <c r="Z159" s="35"/>
      <c r="AA159" s="35"/>
      <c r="AB159" s="35"/>
      <c r="AC159" s="35"/>
      <c r="AD159" s="35"/>
      <c r="AE159" s="35"/>
      <c r="AR159" s="233" t="s">
        <v>274</v>
      </c>
      <c r="AT159" s="233" t="s">
        <v>269</v>
      </c>
      <c r="AU159" s="233" t="s">
        <v>73</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274</v>
      </c>
      <c r="BM159" s="233" t="s">
        <v>345</v>
      </c>
    </row>
    <row r="160" s="2" customFormat="1">
      <c r="A160" s="35"/>
      <c r="B160" s="36"/>
      <c r="C160" s="37"/>
      <c r="D160" s="235" t="s">
        <v>275</v>
      </c>
      <c r="E160" s="37"/>
      <c r="F160" s="236" t="s">
        <v>1425</v>
      </c>
      <c r="G160" s="37"/>
      <c r="H160" s="37"/>
      <c r="I160" s="237"/>
      <c r="J160" s="37"/>
      <c r="K160" s="37"/>
      <c r="L160" s="41"/>
      <c r="M160" s="238"/>
      <c r="N160" s="239"/>
      <c r="O160" s="88"/>
      <c r="P160" s="88"/>
      <c r="Q160" s="88"/>
      <c r="R160" s="88"/>
      <c r="S160" s="88"/>
      <c r="T160" s="89"/>
      <c r="U160" s="35"/>
      <c r="V160" s="35"/>
      <c r="W160" s="35"/>
      <c r="X160" s="35"/>
      <c r="Y160" s="35"/>
      <c r="Z160" s="35"/>
      <c r="AA160" s="35"/>
      <c r="AB160" s="35"/>
      <c r="AC160" s="35"/>
      <c r="AD160" s="35"/>
      <c r="AE160" s="35"/>
      <c r="AT160" s="14" t="s">
        <v>275</v>
      </c>
      <c r="AU160" s="14" t="s">
        <v>73</v>
      </c>
    </row>
    <row r="161" s="2" customFormat="1" ht="90" customHeight="1">
      <c r="A161" s="35"/>
      <c r="B161" s="36"/>
      <c r="C161" s="222" t="s">
        <v>347</v>
      </c>
      <c r="D161" s="222" t="s">
        <v>269</v>
      </c>
      <c r="E161" s="223" t="s">
        <v>376</v>
      </c>
      <c r="F161" s="224" t="s">
        <v>377</v>
      </c>
      <c r="G161" s="225" t="s">
        <v>302</v>
      </c>
      <c r="H161" s="226">
        <v>18.966000000000001</v>
      </c>
      <c r="I161" s="227"/>
      <c r="J161" s="228">
        <f>ROUND(I161*H161,2)</f>
        <v>0</v>
      </c>
      <c r="K161" s="224" t="s">
        <v>273</v>
      </c>
      <c r="L161" s="41"/>
      <c r="M161" s="229" t="s">
        <v>1</v>
      </c>
      <c r="N161" s="230" t="s">
        <v>38</v>
      </c>
      <c r="O161" s="88"/>
      <c r="P161" s="231">
        <f>O161*H161</f>
        <v>0</v>
      </c>
      <c r="Q161" s="231">
        <v>0</v>
      </c>
      <c r="R161" s="231">
        <f>Q161*H161</f>
        <v>0</v>
      </c>
      <c r="S161" s="231">
        <v>0</v>
      </c>
      <c r="T161" s="232">
        <f>S161*H161</f>
        <v>0</v>
      </c>
      <c r="U161" s="35"/>
      <c r="V161" s="35"/>
      <c r="W161" s="35"/>
      <c r="X161" s="35"/>
      <c r="Y161" s="35"/>
      <c r="Z161" s="35"/>
      <c r="AA161" s="35"/>
      <c r="AB161" s="35"/>
      <c r="AC161" s="35"/>
      <c r="AD161" s="35"/>
      <c r="AE161" s="35"/>
      <c r="AR161" s="233" t="s">
        <v>274</v>
      </c>
      <c r="AT161" s="233" t="s">
        <v>269</v>
      </c>
      <c r="AU161" s="233" t="s">
        <v>73</v>
      </c>
      <c r="AY161" s="14" t="s">
        <v>266</v>
      </c>
      <c r="BE161" s="234">
        <f>IF(N161="základní",J161,0)</f>
        <v>0</v>
      </c>
      <c r="BF161" s="234">
        <f>IF(N161="snížená",J161,0)</f>
        <v>0</v>
      </c>
      <c r="BG161" s="234">
        <f>IF(N161="zákl. přenesená",J161,0)</f>
        <v>0</v>
      </c>
      <c r="BH161" s="234">
        <f>IF(N161="sníž. přenesená",J161,0)</f>
        <v>0</v>
      </c>
      <c r="BI161" s="234">
        <f>IF(N161="nulová",J161,0)</f>
        <v>0</v>
      </c>
      <c r="BJ161" s="14" t="s">
        <v>81</v>
      </c>
      <c r="BK161" s="234">
        <f>ROUND(I161*H161,2)</f>
        <v>0</v>
      </c>
      <c r="BL161" s="14" t="s">
        <v>274</v>
      </c>
      <c r="BM161" s="233" t="s">
        <v>350</v>
      </c>
    </row>
    <row r="162" s="2" customFormat="1">
      <c r="A162" s="35"/>
      <c r="B162" s="36"/>
      <c r="C162" s="37"/>
      <c r="D162" s="235" t="s">
        <v>275</v>
      </c>
      <c r="E162" s="37"/>
      <c r="F162" s="236" t="s">
        <v>1426</v>
      </c>
      <c r="G162" s="37"/>
      <c r="H162" s="37"/>
      <c r="I162" s="237"/>
      <c r="J162" s="37"/>
      <c r="K162" s="37"/>
      <c r="L162" s="41"/>
      <c r="M162" s="238"/>
      <c r="N162" s="239"/>
      <c r="O162" s="88"/>
      <c r="P162" s="88"/>
      <c r="Q162" s="88"/>
      <c r="R162" s="88"/>
      <c r="S162" s="88"/>
      <c r="T162" s="89"/>
      <c r="U162" s="35"/>
      <c r="V162" s="35"/>
      <c r="W162" s="35"/>
      <c r="X162" s="35"/>
      <c r="Y162" s="35"/>
      <c r="Z162" s="35"/>
      <c r="AA162" s="35"/>
      <c r="AB162" s="35"/>
      <c r="AC162" s="35"/>
      <c r="AD162" s="35"/>
      <c r="AE162" s="35"/>
      <c r="AT162" s="14" t="s">
        <v>275</v>
      </c>
      <c r="AU162" s="14" t="s">
        <v>73</v>
      </c>
    </row>
    <row r="163" s="2" customFormat="1" ht="114.9" customHeight="1">
      <c r="A163" s="35"/>
      <c r="B163" s="36"/>
      <c r="C163" s="222" t="s">
        <v>314</v>
      </c>
      <c r="D163" s="222" t="s">
        <v>269</v>
      </c>
      <c r="E163" s="223" t="s">
        <v>380</v>
      </c>
      <c r="F163" s="224" t="s">
        <v>381</v>
      </c>
      <c r="G163" s="225" t="s">
        <v>302</v>
      </c>
      <c r="H163" s="226">
        <v>18.966000000000001</v>
      </c>
      <c r="I163" s="227"/>
      <c r="J163" s="228">
        <f>ROUND(I163*H163,2)</f>
        <v>0</v>
      </c>
      <c r="K163" s="224" t="s">
        <v>273</v>
      </c>
      <c r="L163" s="41"/>
      <c r="M163" s="229" t="s">
        <v>1</v>
      </c>
      <c r="N163" s="230" t="s">
        <v>38</v>
      </c>
      <c r="O163" s="88"/>
      <c r="P163" s="231">
        <f>O163*H163</f>
        <v>0</v>
      </c>
      <c r="Q163" s="231">
        <v>0</v>
      </c>
      <c r="R163" s="231">
        <f>Q163*H163</f>
        <v>0</v>
      </c>
      <c r="S163" s="231">
        <v>0</v>
      </c>
      <c r="T163" s="232">
        <f>S163*H163</f>
        <v>0</v>
      </c>
      <c r="U163" s="35"/>
      <c r="V163" s="35"/>
      <c r="W163" s="35"/>
      <c r="X163" s="35"/>
      <c r="Y163" s="35"/>
      <c r="Z163" s="35"/>
      <c r="AA163" s="35"/>
      <c r="AB163" s="35"/>
      <c r="AC163" s="35"/>
      <c r="AD163" s="35"/>
      <c r="AE163" s="35"/>
      <c r="AR163" s="233" t="s">
        <v>274</v>
      </c>
      <c r="AT163" s="233" t="s">
        <v>269</v>
      </c>
      <c r="AU163" s="233" t="s">
        <v>73</v>
      </c>
      <c r="AY163" s="14" t="s">
        <v>266</v>
      </c>
      <c r="BE163" s="234">
        <f>IF(N163="základní",J163,0)</f>
        <v>0</v>
      </c>
      <c r="BF163" s="234">
        <f>IF(N163="snížená",J163,0)</f>
        <v>0</v>
      </c>
      <c r="BG163" s="234">
        <f>IF(N163="zákl. přenesená",J163,0)</f>
        <v>0</v>
      </c>
      <c r="BH163" s="234">
        <f>IF(N163="sníž. přenesená",J163,0)</f>
        <v>0</v>
      </c>
      <c r="BI163" s="234">
        <f>IF(N163="nulová",J163,0)</f>
        <v>0</v>
      </c>
      <c r="BJ163" s="14" t="s">
        <v>81</v>
      </c>
      <c r="BK163" s="234">
        <f>ROUND(I163*H163,2)</f>
        <v>0</v>
      </c>
      <c r="BL163" s="14" t="s">
        <v>274</v>
      </c>
      <c r="BM163" s="233" t="s">
        <v>354</v>
      </c>
    </row>
    <row r="164" s="2" customFormat="1">
      <c r="A164" s="35"/>
      <c r="B164" s="36"/>
      <c r="C164" s="37"/>
      <c r="D164" s="235" t="s">
        <v>275</v>
      </c>
      <c r="E164" s="37"/>
      <c r="F164" s="236" t="s">
        <v>1427</v>
      </c>
      <c r="G164" s="37"/>
      <c r="H164" s="37"/>
      <c r="I164" s="237"/>
      <c r="J164" s="37"/>
      <c r="K164" s="37"/>
      <c r="L164" s="41"/>
      <c r="M164" s="238"/>
      <c r="N164" s="239"/>
      <c r="O164" s="88"/>
      <c r="P164" s="88"/>
      <c r="Q164" s="88"/>
      <c r="R164" s="88"/>
      <c r="S164" s="88"/>
      <c r="T164" s="89"/>
      <c r="U164" s="35"/>
      <c r="V164" s="35"/>
      <c r="W164" s="35"/>
      <c r="X164" s="35"/>
      <c r="Y164" s="35"/>
      <c r="Z164" s="35"/>
      <c r="AA164" s="35"/>
      <c r="AB164" s="35"/>
      <c r="AC164" s="35"/>
      <c r="AD164" s="35"/>
      <c r="AE164" s="35"/>
      <c r="AT164" s="14" t="s">
        <v>275</v>
      </c>
      <c r="AU164" s="14" t="s">
        <v>73</v>
      </c>
    </row>
    <row r="165" s="2" customFormat="1" ht="101.25" customHeight="1">
      <c r="A165" s="35"/>
      <c r="B165" s="36"/>
      <c r="C165" s="222" t="s">
        <v>356</v>
      </c>
      <c r="D165" s="222" t="s">
        <v>269</v>
      </c>
      <c r="E165" s="223" t="s">
        <v>389</v>
      </c>
      <c r="F165" s="224" t="s">
        <v>390</v>
      </c>
      <c r="G165" s="225" t="s">
        <v>279</v>
      </c>
      <c r="H165" s="226">
        <v>176</v>
      </c>
      <c r="I165" s="227"/>
      <c r="J165" s="228">
        <f>ROUND(I165*H165,2)</f>
        <v>0</v>
      </c>
      <c r="K165" s="224" t="s">
        <v>273</v>
      </c>
      <c r="L165" s="41"/>
      <c r="M165" s="229" t="s">
        <v>1</v>
      </c>
      <c r="N165" s="230" t="s">
        <v>38</v>
      </c>
      <c r="O165" s="88"/>
      <c r="P165" s="231">
        <f>O165*H165</f>
        <v>0</v>
      </c>
      <c r="Q165" s="231">
        <v>0</v>
      </c>
      <c r="R165" s="231">
        <f>Q165*H165</f>
        <v>0</v>
      </c>
      <c r="S165" s="231">
        <v>0</v>
      </c>
      <c r="T165" s="232">
        <f>S165*H165</f>
        <v>0</v>
      </c>
      <c r="U165" s="35"/>
      <c r="V165" s="35"/>
      <c r="W165" s="35"/>
      <c r="X165" s="35"/>
      <c r="Y165" s="35"/>
      <c r="Z165" s="35"/>
      <c r="AA165" s="35"/>
      <c r="AB165" s="35"/>
      <c r="AC165" s="35"/>
      <c r="AD165" s="35"/>
      <c r="AE165" s="35"/>
      <c r="AR165" s="233" t="s">
        <v>274</v>
      </c>
      <c r="AT165" s="233" t="s">
        <v>269</v>
      </c>
      <c r="AU165" s="233" t="s">
        <v>73</v>
      </c>
      <c r="AY165" s="14" t="s">
        <v>266</v>
      </c>
      <c r="BE165" s="234">
        <f>IF(N165="základní",J165,0)</f>
        <v>0</v>
      </c>
      <c r="BF165" s="234">
        <f>IF(N165="snížená",J165,0)</f>
        <v>0</v>
      </c>
      <c r="BG165" s="234">
        <f>IF(N165="zákl. přenesená",J165,0)</f>
        <v>0</v>
      </c>
      <c r="BH165" s="234">
        <f>IF(N165="sníž. přenesená",J165,0)</f>
        <v>0</v>
      </c>
      <c r="BI165" s="234">
        <f>IF(N165="nulová",J165,0)</f>
        <v>0</v>
      </c>
      <c r="BJ165" s="14" t="s">
        <v>81</v>
      </c>
      <c r="BK165" s="234">
        <f>ROUND(I165*H165,2)</f>
        <v>0</v>
      </c>
      <c r="BL165" s="14" t="s">
        <v>274</v>
      </c>
      <c r="BM165" s="233" t="s">
        <v>359</v>
      </c>
    </row>
    <row r="166" s="2" customFormat="1">
      <c r="A166" s="35"/>
      <c r="B166" s="36"/>
      <c r="C166" s="37"/>
      <c r="D166" s="235" t="s">
        <v>275</v>
      </c>
      <c r="E166" s="37"/>
      <c r="F166" s="236" t="s">
        <v>1428</v>
      </c>
      <c r="G166" s="37"/>
      <c r="H166" s="37"/>
      <c r="I166" s="237"/>
      <c r="J166" s="37"/>
      <c r="K166" s="37"/>
      <c r="L166" s="41"/>
      <c r="M166" s="238"/>
      <c r="N166" s="239"/>
      <c r="O166" s="88"/>
      <c r="P166" s="88"/>
      <c r="Q166" s="88"/>
      <c r="R166" s="88"/>
      <c r="S166" s="88"/>
      <c r="T166" s="89"/>
      <c r="U166" s="35"/>
      <c r="V166" s="35"/>
      <c r="W166" s="35"/>
      <c r="X166" s="35"/>
      <c r="Y166" s="35"/>
      <c r="Z166" s="35"/>
      <c r="AA166" s="35"/>
      <c r="AB166" s="35"/>
      <c r="AC166" s="35"/>
      <c r="AD166" s="35"/>
      <c r="AE166" s="35"/>
      <c r="AT166" s="14" t="s">
        <v>275</v>
      </c>
      <c r="AU166" s="14" t="s">
        <v>73</v>
      </c>
    </row>
    <row r="167" s="2" customFormat="1" ht="111.75" customHeight="1">
      <c r="A167" s="35"/>
      <c r="B167" s="36"/>
      <c r="C167" s="222" t="s">
        <v>319</v>
      </c>
      <c r="D167" s="222" t="s">
        <v>269</v>
      </c>
      <c r="E167" s="223" t="s">
        <v>394</v>
      </c>
      <c r="F167" s="224" t="s">
        <v>395</v>
      </c>
      <c r="G167" s="225" t="s">
        <v>279</v>
      </c>
      <c r="H167" s="226">
        <v>40</v>
      </c>
      <c r="I167" s="227"/>
      <c r="J167" s="228">
        <f>ROUND(I167*H167,2)</f>
        <v>0</v>
      </c>
      <c r="K167" s="224" t="s">
        <v>273</v>
      </c>
      <c r="L167" s="41"/>
      <c r="M167" s="229" t="s">
        <v>1</v>
      </c>
      <c r="N167" s="230" t="s">
        <v>38</v>
      </c>
      <c r="O167" s="88"/>
      <c r="P167" s="231">
        <f>O167*H167</f>
        <v>0</v>
      </c>
      <c r="Q167" s="231">
        <v>0</v>
      </c>
      <c r="R167" s="231">
        <f>Q167*H167</f>
        <v>0</v>
      </c>
      <c r="S167" s="231">
        <v>0</v>
      </c>
      <c r="T167" s="232">
        <f>S167*H167</f>
        <v>0</v>
      </c>
      <c r="U167" s="35"/>
      <c r="V167" s="35"/>
      <c r="W167" s="35"/>
      <c r="X167" s="35"/>
      <c r="Y167" s="35"/>
      <c r="Z167" s="35"/>
      <c r="AA167" s="35"/>
      <c r="AB167" s="35"/>
      <c r="AC167" s="35"/>
      <c r="AD167" s="35"/>
      <c r="AE167" s="35"/>
      <c r="AR167" s="233" t="s">
        <v>274</v>
      </c>
      <c r="AT167" s="233" t="s">
        <v>269</v>
      </c>
      <c r="AU167" s="233" t="s">
        <v>73</v>
      </c>
      <c r="AY167" s="14" t="s">
        <v>266</v>
      </c>
      <c r="BE167" s="234">
        <f>IF(N167="základní",J167,0)</f>
        <v>0</v>
      </c>
      <c r="BF167" s="234">
        <f>IF(N167="snížená",J167,0)</f>
        <v>0</v>
      </c>
      <c r="BG167" s="234">
        <f>IF(N167="zákl. přenesená",J167,0)</f>
        <v>0</v>
      </c>
      <c r="BH167" s="234">
        <f>IF(N167="sníž. přenesená",J167,0)</f>
        <v>0</v>
      </c>
      <c r="BI167" s="234">
        <f>IF(N167="nulová",J167,0)</f>
        <v>0</v>
      </c>
      <c r="BJ167" s="14" t="s">
        <v>81</v>
      </c>
      <c r="BK167" s="234">
        <f>ROUND(I167*H167,2)</f>
        <v>0</v>
      </c>
      <c r="BL167" s="14" t="s">
        <v>274</v>
      </c>
      <c r="BM167" s="233" t="s">
        <v>363</v>
      </c>
    </row>
    <row r="168" s="2" customFormat="1">
      <c r="A168" s="35"/>
      <c r="B168" s="36"/>
      <c r="C168" s="37"/>
      <c r="D168" s="235" t="s">
        <v>275</v>
      </c>
      <c r="E168" s="37"/>
      <c r="F168" s="236" t="s">
        <v>1051</v>
      </c>
      <c r="G168" s="37"/>
      <c r="H168" s="37"/>
      <c r="I168" s="237"/>
      <c r="J168" s="37"/>
      <c r="K168" s="37"/>
      <c r="L168" s="41"/>
      <c r="M168" s="238"/>
      <c r="N168" s="239"/>
      <c r="O168" s="88"/>
      <c r="P168" s="88"/>
      <c r="Q168" s="88"/>
      <c r="R168" s="88"/>
      <c r="S168" s="88"/>
      <c r="T168" s="89"/>
      <c r="U168" s="35"/>
      <c r="V168" s="35"/>
      <c r="W168" s="35"/>
      <c r="X168" s="35"/>
      <c r="Y168" s="35"/>
      <c r="Z168" s="35"/>
      <c r="AA168" s="35"/>
      <c r="AB168" s="35"/>
      <c r="AC168" s="35"/>
      <c r="AD168" s="35"/>
      <c r="AE168" s="35"/>
      <c r="AT168" s="14" t="s">
        <v>275</v>
      </c>
      <c r="AU168" s="14" t="s">
        <v>73</v>
      </c>
    </row>
    <row r="169" s="2" customFormat="1" ht="142.2" customHeight="1">
      <c r="A169" s="35"/>
      <c r="B169" s="36"/>
      <c r="C169" s="222" t="s">
        <v>365</v>
      </c>
      <c r="D169" s="222" t="s">
        <v>269</v>
      </c>
      <c r="E169" s="223" t="s">
        <v>398</v>
      </c>
      <c r="F169" s="224" t="s">
        <v>399</v>
      </c>
      <c r="G169" s="225" t="s">
        <v>279</v>
      </c>
      <c r="H169" s="226">
        <v>71.227999999999994</v>
      </c>
      <c r="I169" s="227"/>
      <c r="J169" s="228">
        <f>ROUND(I169*H169,2)</f>
        <v>0</v>
      </c>
      <c r="K169" s="224" t="s">
        <v>273</v>
      </c>
      <c r="L169" s="41"/>
      <c r="M169" s="229" t="s">
        <v>1</v>
      </c>
      <c r="N169" s="230" t="s">
        <v>38</v>
      </c>
      <c r="O169" s="88"/>
      <c r="P169" s="231">
        <f>O169*H169</f>
        <v>0</v>
      </c>
      <c r="Q169" s="231">
        <v>0</v>
      </c>
      <c r="R169" s="231">
        <f>Q169*H169</f>
        <v>0</v>
      </c>
      <c r="S169" s="231">
        <v>0</v>
      </c>
      <c r="T169" s="232">
        <f>S169*H169</f>
        <v>0</v>
      </c>
      <c r="U169" s="35"/>
      <c r="V169" s="35"/>
      <c r="W169" s="35"/>
      <c r="X169" s="35"/>
      <c r="Y169" s="35"/>
      <c r="Z169" s="35"/>
      <c r="AA169" s="35"/>
      <c r="AB169" s="35"/>
      <c r="AC169" s="35"/>
      <c r="AD169" s="35"/>
      <c r="AE169" s="35"/>
      <c r="AR169" s="233" t="s">
        <v>274</v>
      </c>
      <c r="AT169" s="233" t="s">
        <v>269</v>
      </c>
      <c r="AU169" s="233" t="s">
        <v>73</v>
      </c>
      <c r="AY169" s="14" t="s">
        <v>266</v>
      </c>
      <c r="BE169" s="234">
        <f>IF(N169="základní",J169,0)</f>
        <v>0</v>
      </c>
      <c r="BF169" s="234">
        <f>IF(N169="snížená",J169,0)</f>
        <v>0</v>
      </c>
      <c r="BG169" s="234">
        <f>IF(N169="zákl. přenesená",J169,0)</f>
        <v>0</v>
      </c>
      <c r="BH169" s="234">
        <f>IF(N169="sníž. přenesená",J169,0)</f>
        <v>0</v>
      </c>
      <c r="BI169" s="234">
        <f>IF(N169="nulová",J169,0)</f>
        <v>0</v>
      </c>
      <c r="BJ169" s="14" t="s">
        <v>81</v>
      </c>
      <c r="BK169" s="234">
        <f>ROUND(I169*H169,2)</f>
        <v>0</v>
      </c>
      <c r="BL169" s="14" t="s">
        <v>274</v>
      </c>
      <c r="BM169" s="233" t="s">
        <v>368</v>
      </c>
    </row>
    <row r="170" s="2" customFormat="1">
      <c r="A170" s="35"/>
      <c r="B170" s="36"/>
      <c r="C170" s="37"/>
      <c r="D170" s="235" t="s">
        <v>275</v>
      </c>
      <c r="E170" s="37"/>
      <c r="F170" s="236" t="s">
        <v>1429</v>
      </c>
      <c r="G170" s="37"/>
      <c r="H170" s="37"/>
      <c r="I170" s="237"/>
      <c r="J170" s="37"/>
      <c r="K170" s="37"/>
      <c r="L170" s="41"/>
      <c r="M170" s="238"/>
      <c r="N170" s="239"/>
      <c r="O170" s="88"/>
      <c r="P170" s="88"/>
      <c r="Q170" s="88"/>
      <c r="R170" s="88"/>
      <c r="S170" s="88"/>
      <c r="T170" s="89"/>
      <c r="U170" s="35"/>
      <c r="V170" s="35"/>
      <c r="W170" s="35"/>
      <c r="X170" s="35"/>
      <c r="Y170" s="35"/>
      <c r="Z170" s="35"/>
      <c r="AA170" s="35"/>
      <c r="AB170" s="35"/>
      <c r="AC170" s="35"/>
      <c r="AD170" s="35"/>
      <c r="AE170" s="35"/>
      <c r="AT170" s="14" t="s">
        <v>275</v>
      </c>
      <c r="AU170" s="14" t="s">
        <v>73</v>
      </c>
    </row>
    <row r="171" s="2" customFormat="1" ht="114.9" customHeight="1">
      <c r="A171" s="35"/>
      <c r="B171" s="36"/>
      <c r="C171" s="222" t="s">
        <v>370</v>
      </c>
      <c r="D171" s="222" t="s">
        <v>269</v>
      </c>
      <c r="E171" s="223" t="s">
        <v>403</v>
      </c>
      <c r="F171" s="224" t="s">
        <v>404</v>
      </c>
      <c r="G171" s="225" t="s">
        <v>279</v>
      </c>
      <c r="H171" s="226">
        <v>14</v>
      </c>
      <c r="I171" s="227"/>
      <c r="J171" s="228">
        <f>ROUND(I171*H171,2)</f>
        <v>0</v>
      </c>
      <c r="K171" s="224" t="s">
        <v>273</v>
      </c>
      <c r="L171" s="41"/>
      <c r="M171" s="229" t="s">
        <v>1</v>
      </c>
      <c r="N171" s="230" t="s">
        <v>38</v>
      </c>
      <c r="O171" s="88"/>
      <c r="P171" s="231">
        <f>O171*H171</f>
        <v>0</v>
      </c>
      <c r="Q171" s="231">
        <v>0</v>
      </c>
      <c r="R171" s="231">
        <f>Q171*H171</f>
        <v>0</v>
      </c>
      <c r="S171" s="231">
        <v>0</v>
      </c>
      <c r="T171" s="232">
        <f>S171*H171</f>
        <v>0</v>
      </c>
      <c r="U171" s="35"/>
      <c r="V171" s="35"/>
      <c r="W171" s="35"/>
      <c r="X171" s="35"/>
      <c r="Y171" s="35"/>
      <c r="Z171" s="35"/>
      <c r="AA171" s="35"/>
      <c r="AB171" s="35"/>
      <c r="AC171" s="35"/>
      <c r="AD171" s="35"/>
      <c r="AE171" s="35"/>
      <c r="AR171" s="233" t="s">
        <v>274</v>
      </c>
      <c r="AT171" s="233" t="s">
        <v>269</v>
      </c>
      <c r="AU171" s="233" t="s">
        <v>73</v>
      </c>
      <c r="AY171" s="14" t="s">
        <v>266</v>
      </c>
      <c r="BE171" s="234">
        <f>IF(N171="základní",J171,0)</f>
        <v>0</v>
      </c>
      <c r="BF171" s="234">
        <f>IF(N171="snížená",J171,0)</f>
        <v>0</v>
      </c>
      <c r="BG171" s="234">
        <f>IF(N171="zákl. přenesená",J171,0)</f>
        <v>0</v>
      </c>
      <c r="BH171" s="234">
        <f>IF(N171="sníž. přenesená",J171,0)</f>
        <v>0</v>
      </c>
      <c r="BI171" s="234">
        <f>IF(N171="nulová",J171,0)</f>
        <v>0</v>
      </c>
      <c r="BJ171" s="14" t="s">
        <v>81</v>
      </c>
      <c r="BK171" s="234">
        <f>ROUND(I171*H171,2)</f>
        <v>0</v>
      </c>
      <c r="BL171" s="14" t="s">
        <v>274</v>
      </c>
      <c r="BM171" s="233" t="s">
        <v>373</v>
      </c>
    </row>
    <row r="172" s="2" customFormat="1">
      <c r="A172" s="35"/>
      <c r="B172" s="36"/>
      <c r="C172" s="37"/>
      <c r="D172" s="235" t="s">
        <v>275</v>
      </c>
      <c r="E172" s="37"/>
      <c r="F172" s="236" t="s">
        <v>1430</v>
      </c>
      <c r="G172" s="37"/>
      <c r="H172" s="37"/>
      <c r="I172" s="237"/>
      <c r="J172" s="37"/>
      <c r="K172" s="37"/>
      <c r="L172" s="41"/>
      <c r="M172" s="238"/>
      <c r="N172" s="239"/>
      <c r="O172" s="88"/>
      <c r="P172" s="88"/>
      <c r="Q172" s="88"/>
      <c r="R172" s="88"/>
      <c r="S172" s="88"/>
      <c r="T172" s="89"/>
      <c r="U172" s="35"/>
      <c r="V172" s="35"/>
      <c r="W172" s="35"/>
      <c r="X172" s="35"/>
      <c r="Y172" s="35"/>
      <c r="Z172" s="35"/>
      <c r="AA172" s="35"/>
      <c r="AB172" s="35"/>
      <c r="AC172" s="35"/>
      <c r="AD172" s="35"/>
      <c r="AE172" s="35"/>
      <c r="AT172" s="14" t="s">
        <v>275</v>
      </c>
      <c r="AU172" s="14" t="s">
        <v>73</v>
      </c>
    </row>
    <row r="173" s="2" customFormat="1" ht="100.5" customHeight="1">
      <c r="A173" s="35"/>
      <c r="B173" s="36"/>
      <c r="C173" s="222" t="s">
        <v>375</v>
      </c>
      <c r="D173" s="222" t="s">
        <v>269</v>
      </c>
      <c r="E173" s="223" t="s">
        <v>413</v>
      </c>
      <c r="F173" s="224" t="s">
        <v>414</v>
      </c>
      <c r="G173" s="225" t="s">
        <v>302</v>
      </c>
      <c r="H173" s="226">
        <v>9.8859999999999992</v>
      </c>
      <c r="I173" s="227"/>
      <c r="J173" s="228">
        <f>ROUND(I173*H173,2)</f>
        <v>0</v>
      </c>
      <c r="K173" s="224" t="s">
        <v>273</v>
      </c>
      <c r="L173" s="41"/>
      <c r="M173" s="229" t="s">
        <v>1</v>
      </c>
      <c r="N173" s="230" t="s">
        <v>38</v>
      </c>
      <c r="O173" s="88"/>
      <c r="P173" s="231">
        <f>O173*H173</f>
        <v>0</v>
      </c>
      <c r="Q173" s="231">
        <v>0</v>
      </c>
      <c r="R173" s="231">
        <f>Q173*H173</f>
        <v>0</v>
      </c>
      <c r="S173" s="231">
        <v>0</v>
      </c>
      <c r="T173" s="232">
        <f>S173*H173</f>
        <v>0</v>
      </c>
      <c r="U173" s="35"/>
      <c r="V173" s="35"/>
      <c r="W173" s="35"/>
      <c r="X173" s="35"/>
      <c r="Y173" s="35"/>
      <c r="Z173" s="35"/>
      <c r="AA173" s="35"/>
      <c r="AB173" s="35"/>
      <c r="AC173" s="35"/>
      <c r="AD173" s="35"/>
      <c r="AE173" s="35"/>
      <c r="AR173" s="233" t="s">
        <v>274</v>
      </c>
      <c r="AT173" s="233" t="s">
        <v>269</v>
      </c>
      <c r="AU173" s="233" t="s">
        <v>73</v>
      </c>
      <c r="AY173" s="14" t="s">
        <v>266</v>
      </c>
      <c r="BE173" s="234">
        <f>IF(N173="základní",J173,0)</f>
        <v>0</v>
      </c>
      <c r="BF173" s="234">
        <f>IF(N173="snížená",J173,0)</f>
        <v>0</v>
      </c>
      <c r="BG173" s="234">
        <f>IF(N173="zákl. přenesená",J173,0)</f>
        <v>0</v>
      </c>
      <c r="BH173" s="234">
        <f>IF(N173="sníž. přenesená",J173,0)</f>
        <v>0</v>
      </c>
      <c r="BI173" s="234">
        <f>IF(N173="nulová",J173,0)</f>
        <v>0</v>
      </c>
      <c r="BJ173" s="14" t="s">
        <v>81</v>
      </c>
      <c r="BK173" s="234">
        <f>ROUND(I173*H173,2)</f>
        <v>0</v>
      </c>
      <c r="BL173" s="14" t="s">
        <v>274</v>
      </c>
      <c r="BM173" s="233" t="s">
        <v>378</v>
      </c>
    </row>
    <row r="174" s="2" customFormat="1">
      <c r="A174" s="35"/>
      <c r="B174" s="36"/>
      <c r="C174" s="37"/>
      <c r="D174" s="235" t="s">
        <v>275</v>
      </c>
      <c r="E174" s="37"/>
      <c r="F174" s="236" t="s">
        <v>1431</v>
      </c>
      <c r="G174" s="37"/>
      <c r="H174" s="37"/>
      <c r="I174" s="237"/>
      <c r="J174" s="37"/>
      <c r="K174" s="37"/>
      <c r="L174" s="41"/>
      <c r="M174" s="238"/>
      <c r="N174" s="239"/>
      <c r="O174" s="88"/>
      <c r="P174" s="88"/>
      <c r="Q174" s="88"/>
      <c r="R174" s="88"/>
      <c r="S174" s="88"/>
      <c r="T174" s="89"/>
      <c r="U174" s="35"/>
      <c r="V174" s="35"/>
      <c r="W174" s="35"/>
      <c r="X174" s="35"/>
      <c r="Y174" s="35"/>
      <c r="Z174" s="35"/>
      <c r="AA174" s="35"/>
      <c r="AB174" s="35"/>
      <c r="AC174" s="35"/>
      <c r="AD174" s="35"/>
      <c r="AE174" s="35"/>
      <c r="AT174" s="14" t="s">
        <v>275</v>
      </c>
      <c r="AU174" s="14" t="s">
        <v>73</v>
      </c>
    </row>
    <row r="175" s="2" customFormat="1" ht="66.75" customHeight="1">
      <c r="A175" s="35"/>
      <c r="B175" s="36"/>
      <c r="C175" s="222" t="s">
        <v>324</v>
      </c>
      <c r="D175" s="222" t="s">
        <v>269</v>
      </c>
      <c r="E175" s="223" t="s">
        <v>417</v>
      </c>
      <c r="F175" s="224" t="s">
        <v>418</v>
      </c>
      <c r="G175" s="225" t="s">
        <v>279</v>
      </c>
      <c r="H175" s="226">
        <v>67.260000000000005</v>
      </c>
      <c r="I175" s="227"/>
      <c r="J175" s="228">
        <f>ROUND(I175*H175,2)</f>
        <v>0</v>
      </c>
      <c r="K175" s="224" t="s">
        <v>273</v>
      </c>
      <c r="L175" s="41"/>
      <c r="M175" s="229" t="s">
        <v>1</v>
      </c>
      <c r="N175" s="230" t="s">
        <v>38</v>
      </c>
      <c r="O175" s="88"/>
      <c r="P175" s="231">
        <f>O175*H175</f>
        <v>0</v>
      </c>
      <c r="Q175" s="231">
        <v>0</v>
      </c>
      <c r="R175" s="231">
        <f>Q175*H175</f>
        <v>0</v>
      </c>
      <c r="S175" s="231">
        <v>0</v>
      </c>
      <c r="T175" s="232">
        <f>S175*H175</f>
        <v>0</v>
      </c>
      <c r="U175" s="35"/>
      <c r="V175" s="35"/>
      <c r="W175" s="35"/>
      <c r="X175" s="35"/>
      <c r="Y175" s="35"/>
      <c r="Z175" s="35"/>
      <c r="AA175" s="35"/>
      <c r="AB175" s="35"/>
      <c r="AC175" s="35"/>
      <c r="AD175" s="35"/>
      <c r="AE175" s="35"/>
      <c r="AR175" s="233" t="s">
        <v>274</v>
      </c>
      <c r="AT175" s="233" t="s">
        <v>269</v>
      </c>
      <c r="AU175" s="233" t="s">
        <v>73</v>
      </c>
      <c r="AY175" s="14" t="s">
        <v>266</v>
      </c>
      <c r="BE175" s="234">
        <f>IF(N175="základní",J175,0)</f>
        <v>0</v>
      </c>
      <c r="BF175" s="234">
        <f>IF(N175="snížená",J175,0)</f>
        <v>0</v>
      </c>
      <c r="BG175" s="234">
        <f>IF(N175="zákl. přenesená",J175,0)</f>
        <v>0</v>
      </c>
      <c r="BH175" s="234">
        <f>IF(N175="sníž. přenesená",J175,0)</f>
        <v>0</v>
      </c>
      <c r="BI175" s="234">
        <f>IF(N175="nulová",J175,0)</f>
        <v>0</v>
      </c>
      <c r="BJ175" s="14" t="s">
        <v>81</v>
      </c>
      <c r="BK175" s="234">
        <f>ROUND(I175*H175,2)</f>
        <v>0</v>
      </c>
      <c r="BL175" s="14" t="s">
        <v>274</v>
      </c>
      <c r="BM175" s="233" t="s">
        <v>382</v>
      </c>
    </row>
    <row r="176" s="2" customFormat="1">
      <c r="A176" s="35"/>
      <c r="B176" s="36"/>
      <c r="C176" s="37"/>
      <c r="D176" s="235" t="s">
        <v>275</v>
      </c>
      <c r="E176" s="37"/>
      <c r="F176" s="236" t="s">
        <v>1432</v>
      </c>
      <c r="G176" s="37"/>
      <c r="H176" s="37"/>
      <c r="I176" s="237"/>
      <c r="J176" s="37"/>
      <c r="K176" s="37"/>
      <c r="L176" s="41"/>
      <c r="M176" s="238"/>
      <c r="N176" s="239"/>
      <c r="O176" s="88"/>
      <c r="P176" s="88"/>
      <c r="Q176" s="88"/>
      <c r="R176" s="88"/>
      <c r="S176" s="88"/>
      <c r="T176" s="89"/>
      <c r="U176" s="35"/>
      <c r="V176" s="35"/>
      <c r="W176" s="35"/>
      <c r="X176" s="35"/>
      <c r="Y176" s="35"/>
      <c r="Z176" s="35"/>
      <c r="AA176" s="35"/>
      <c r="AB176" s="35"/>
      <c r="AC176" s="35"/>
      <c r="AD176" s="35"/>
      <c r="AE176" s="35"/>
      <c r="AT176" s="14" t="s">
        <v>275</v>
      </c>
      <c r="AU176" s="14" t="s">
        <v>73</v>
      </c>
    </row>
    <row r="177" s="2" customFormat="1" ht="66.75" customHeight="1">
      <c r="A177" s="35"/>
      <c r="B177" s="36"/>
      <c r="C177" s="222" t="s">
        <v>384</v>
      </c>
      <c r="D177" s="222" t="s">
        <v>269</v>
      </c>
      <c r="E177" s="223" t="s">
        <v>422</v>
      </c>
      <c r="F177" s="224" t="s">
        <v>423</v>
      </c>
      <c r="G177" s="225" t="s">
        <v>279</v>
      </c>
      <c r="H177" s="226">
        <v>15.539999999999999</v>
      </c>
      <c r="I177" s="227"/>
      <c r="J177" s="228">
        <f>ROUND(I177*H177,2)</f>
        <v>0</v>
      </c>
      <c r="K177" s="224" t="s">
        <v>273</v>
      </c>
      <c r="L177" s="41"/>
      <c r="M177" s="229" t="s">
        <v>1</v>
      </c>
      <c r="N177" s="230" t="s">
        <v>38</v>
      </c>
      <c r="O177" s="88"/>
      <c r="P177" s="231">
        <f>O177*H177</f>
        <v>0</v>
      </c>
      <c r="Q177" s="231">
        <v>0</v>
      </c>
      <c r="R177" s="231">
        <f>Q177*H177</f>
        <v>0</v>
      </c>
      <c r="S177" s="231">
        <v>0</v>
      </c>
      <c r="T177" s="232">
        <f>S177*H177</f>
        <v>0</v>
      </c>
      <c r="U177" s="35"/>
      <c r="V177" s="35"/>
      <c r="W177" s="35"/>
      <c r="X177" s="35"/>
      <c r="Y177" s="35"/>
      <c r="Z177" s="35"/>
      <c r="AA177" s="35"/>
      <c r="AB177" s="35"/>
      <c r="AC177" s="35"/>
      <c r="AD177" s="35"/>
      <c r="AE177" s="35"/>
      <c r="AR177" s="233" t="s">
        <v>274</v>
      </c>
      <c r="AT177" s="233" t="s">
        <v>269</v>
      </c>
      <c r="AU177" s="233" t="s">
        <v>73</v>
      </c>
      <c r="AY177" s="14" t="s">
        <v>266</v>
      </c>
      <c r="BE177" s="234">
        <f>IF(N177="základní",J177,0)</f>
        <v>0</v>
      </c>
      <c r="BF177" s="234">
        <f>IF(N177="snížená",J177,0)</f>
        <v>0</v>
      </c>
      <c r="BG177" s="234">
        <f>IF(N177="zákl. přenesená",J177,0)</f>
        <v>0</v>
      </c>
      <c r="BH177" s="234">
        <f>IF(N177="sníž. přenesená",J177,0)</f>
        <v>0</v>
      </c>
      <c r="BI177" s="234">
        <f>IF(N177="nulová",J177,0)</f>
        <v>0</v>
      </c>
      <c r="BJ177" s="14" t="s">
        <v>81</v>
      </c>
      <c r="BK177" s="234">
        <f>ROUND(I177*H177,2)</f>
        <v>0</v>
      </c>
      <c r="BL177" s="14" t="s">
        <v>274</v>
      </c>
      <c r="BM177" s="233" t="s">
        <v>385</v>
      </c>
    </row>
    <row r="178" s="2" customFormat="1">
      <c r="A178" s="35"/>
      <c r="B178" s="36"/>
      <c r="C178" s="37"/>
      <c r="D178" s="235" t="s">
        <v>275</v>
      </c>
      <c r="E178" s="37"/>
      <c r="F178" s="236" t="s">
        <v>1433</v>
      </c>
      <c r="G178" s="37"/>
      <c r="H178" s="37"/>
      <c r="I178" s="237"/>
      <c r="J178" s="37"/>
      <c r="K178" s="37"/>
      <c r="L178" s="41"/>
      <c r="M178" s="238"/>
      <c r="N178" s="239"/>
      <c r="O178" s="88"/>
      <c r="P178" s="88"/>
      <c r="Q178" s="88"/>
      <c r="R178" s="88"/>
      <c r="S178" s="88"/>
      <c r="T178" s="89"/>
      <c r="U178" s="35"/>
      <c r="V178" s="35"/>
      <c r="W178" s="35"/>
      <c r="X178" s="35"/>
      <c r="Y178" s="35"/>
      <c r="Z178" s="35"/>
      <c r="AA178" s="35"/>
      <c r="AB178" s="35"/>
      <c r="AC178" s="35"/>
      <c r="AD178" s="35"/>
      <c r="AE178" s="35"/>
      <c r="AT178" s="14" t="s">
        <v>275</v>
      </c>
      <c r="AU178" s="14" t="s">
        <v>73</v>
      </c>
    </row>
    <row r="179" s="2" customFormat="1" ht="90" customHeight="1">
      <c r="A179" s="35"/>
      <c r="B179" s="36"/>
      <c r="C179" s="222" t="s">
        <v>327</v>
      </c>
      <c r="D179" s="222" t="s">
        <v>269</v>
      </c>
      <c r="E179" s="223" t="s">
        <v>376</v>
      </c>
      <c r="F179" s="224" t="s">
        <v>377</v>
      </c>
      <c r="G179" s="225" t="s">
        <v>302</v>
      </c>
      <c r="H179" s="226">
        <v>32.491999999999997</v>
      </c>
      <c r="I179" s="227"/>
      <c r="J179" s="228">
        <f>ROUND(I179*H179,2)</f>
        <v>0</v>
      </c>
      <c r="K179" s="224" t="s">
        <v>273</v>
      </c>
      <c r="L179" s="41"/>
      <c r="M179" s="229" t="s">
        <v>1</v>
      </c>
      <c r="N179" s="230" t="s">
        <v>38</v>
      </c>
      <c r="O179" s="88"/>
      <c r="P179" s="231">
        <f>O179*H179</f>
        <v>0</v>
      </c>
      <c r="Q179" s="231">
        <v>0</v>
      </c>
      <c r="R179" s="231">
        <f>Q179*H179</f>
        <v>0</v>
      </c>
      <c r="S179" s="231">
        <v>0</v>
      </c>
      <c r="T179" s="232">
        <f>S179*H179</f>
        <v>0</v>
      </c>
      <c r="U179" s="35"/>
      <c r="V179" s="35"/>
      <c r="W179" s="35"/>
      <c r="X179" s="35"/>
      <c r="Y179" s="35"/>
      <c r="Z179" s="35"/>
      <c r="AA179" s="35"/>
      <c r="AB179" s="35"/>
      <c r="AC179" s="35"/>
      <c r="AD179" s="35"/>
      <c r="AE179" s="35"/>
      <c r="AR179" s="233" t="s">
        <v>274</v>
      </c>
      <c r="AT179" s="233" t="s">
        <v>269</v>
      </c>
      <c r="AU179" s="233" t="s">
        <v>73</v>
      </c>
      <c r="AY179" s="14" t="s">
        <v>266</v>
      </c>
      <c r="BE179" s="234">
        <f>IF(N179="základní",J179,0)</f>
        <v>0</v>
      </c>
      <c r="BF179" s="234">
        <f>IF(N179="snížená",J179,0)</f>
        <v>0</v>
      </c>
      <c r="BG179" s="234">
        <f>IF(N179="zákl. přenesená",J179,0)</f>
        <v>0</v>
      </c>
      <c r="BH179" s="234">
        <f>IF(N179="sníž. přenesená",J179,0)</f>
        <v>0</v>
      </c>
      <c r="BI179" s="234">
        <f>IF(N179="nulová",J179,0)</f>
        <v>0</v>
      </c>
      <c r="BJ179" s="14" t="s">
        <v>81</v>
      </c>
      <c r="BK179" s="234">
        <f>ROUND(I179*H179,2)</f>
        <v>0</v>
      </c>
      <c r="BL179" s="14" t="s">
        <v>274</v>
      </c>
      <c r="BM179" s="233" t="s">
        <v>387</v>
      </c>
    </row>
    <row r="180" s="2" customFormat="1">
      <c r="A180" s="35"/>
      <c r="B180" s="36"/>
      <c r="C180" s="37"/>
      <c r="D180" s="235" t="s">
        <v>275</v>
      </c>
      <c r="E180" s="37"/>
      <c r="F180" s="236" t="s">
        <v>1434</v>
      </c>
      <c r="G180" s="37"/>
      <c r="H180" s="37"/>
      <c r="I180" s="237"/>
      <c r="J180" s="37"/>
      <c r="K180" s="37"/>
      <c r="L180" s="41"/>
      <c r="M180" s="238"/>
      <c r="N180" s="239"/>
      <c r="O180" s="88"/>
      <c r="P180" s="88"/>
      <c r="Q180" s="88"/>
      <c r="R180" s="88"/>
      <c r="S180" s="88"/>
      <c r="T180" s="89"/>
      <c r="U180" s="35"/>
      <c r="V180" s="35"/>
      <c r="W180" s="35"/>
      <c r="X180" s="35"/>
      <c r="Y180" s="35"/>
      <c r="Z180" s="35"/>
      <c r="AA180" s="35"/>
      <c r="AB180" s="35"/>
      <c r="AC180" s="35"/>
      <c r="AD180" s="35"/>
      <c r="AE180" s="35"/>
      <c r="AT180" s="14" t="s">
        <v>275</v>
      </c>
      <c r="AU180" s="14" t="s">
        <v>73</v>
      </c>
    </row>
    <row r="181" s="2" customFormat="1" ht="114.9" customHeight="1">
      <c r="A181" s="35"/>
      <c r="B181" s="36"/>
      <c r="C181" s="222" t="s">
        <v>393</v>
      </c>
      <c r="D181" s="222" t="s">
        <v>269</v>
      </c>
      <c r="E181" s="223" t="s">
        <v>380</v>
      </c>
      <c r="F181" s="224" t="s">
        <v>381</v>
      </c>
      <c r="G181" s="225" t="s">
        <v>302</v>
      </c>
      <c r="H181" s="226">
        <v>32.491999999999997</v>
      </c>
      <c r="I181" s="227"/>
      <c r="J181" s="228">
        <f>ROUND(I181*H181,2)</f>
        <v>0</v>
      </c>
      <c r="K181" s="224" t="s">
        <v>273</v>
      </c>
      <c r="L181" s="41"/>
      <c r="M181" s="229" t="s">
        <v>1</v>
      </c>
      <c r="N181" s="230" t="s">
        <v>38</v>
      </c>
      <c r="O181" s="88"/>
      <c r="P181" s="231">
        <f>O181*H181</f>
        <v>0</v>
      </c>
      <c r="Q181" s="231">
        <v>0</v>
      </c>
      <c r="R181" s="231">
        <f>Q181*H181</f>
        <v>0</v>
      </c>
      <c r="S181" s="231">
        <v>0</v>
      </c>
      <c r="T181" s="232">
        <f>S181*H181</f>
        <v>0</v>
      </c>
      <c r="U181" s="35"/>
      <c r="V181" s="35"/>
      <c r="W181" s="35"/>
      <c r="X181" s="35"/>
      <c r="Y181" s="35"/>
      <c r="Z181" s="35"/>
      <c r="AA181" s="35"/>
      <c r="AB181" s="35"/>
      <c r="AC181" s="35"/>
      <c r="AD181" s="35"/>
      <c r="AE181" s="35"/>
      <c r="AR181" s="233" t="s">
        <v>274</v>
      </c>
      <c r="AT181" s="233" t="s">
        <v>269</v>
      </c>
      <c r="AU181" s="233" t="s">
        <v>73</v>
      </c>
      <c r="AY181" s="14" t="s">
        <v>266</v>
      </c>
      <c r="BE181" s="234">
        <f>IF(N181="základní",J181,0)</f>
        <v>0</v>
      </c>
      <c r="BF181" s="234">
        <f>IF(N181="snížená",J181,0)</f>
        <v>0</v>
      </c>
      <c r="BG181" s="234">
        <f>IF(N181="zákl. přenesená",J181,0)</f>
        <v>0</v>
      </c>
      <c r="BH181" s="234">
        <f>IF(N181="sníž. přenesená",J181,0)</f>
        <v>0</v>
      </c>
      <c r="BI181" s="234">
        <f>IF(N181="nulová",J181,0)</f>
        <v>0</v>
      </c>
      <c r="BJ181" s="14" t="s">
        <v>81</v>
      </c>
      <c r="BK181" s="234">
        <f>ROUND(I181*H181,2)</f>
        <v>0</v>
      </c>
      <c r="BL181" s="14" t="s">
        <v>274</v>
      </c>
      <c r="BM181" s="233" t="s">
        <v>391</v>
      </c>
    </row>
    <row r="182" s="2" customFormat="1">
      <c r="A182" s="35"/>
      <c r="B182" s="36"/>
      <c r="C182" s="37"/>
      <c r="D182" s="235" t="s">
        <v>275</v>
      </c>
      <c r="E182" s="37"/>
      <c r="F182" s="236" t="s">
        <v>1435</v>
      </c>
      <c r="G182" s="37"/>
      <c r="H182" s="37"/>
      <c r="I182" s="237"/>
      <c r="J182" s="37"/>
      <c r="K182" s="37"/>
      <c r="L182" s="41"/>
      <c r="M182" s="238"/>
      <c r="N182" s="239"/>
      <c r="O182" s="88"/>
      <c r="P182" s="88"/>
      <c r="Q182" s="88"/>
      <c r="R182" s="88"/>
      <c r="S182" s="88"/>
      <c r="T182" s="89"/>
      <c r="U182" s="35"/>
      <c r="V182" s="35"/>
      <c r="W182" s="35"/>
      <c r="X182" s="35"/>
      <c r="Y182" s="35"/>
      <c r="Z182" s="35"/>
      <c r="AA182" s="35"/>
      <c r="AB182" s="35"/>
      <c r="AC182" s="35"/>
      <c r="AD182" s="35"/>
      <c r="AE182" s="35"/>
      <c r="AT182" s="14" t="s">
        <v>275</v>
      </c>
      <c r="AU182" s="14" t="s">
        <v>73</v>
      </c>
    </row>
    <row r="183" s="2" customFormat="1" ht="90" customHeight="1">
      <c r="A183" s="35"/>
      <c r="B183" s="36"/>
      <c r="C183" s="222" t="s">
        <v>332</v>
      </c>
      <c r="D183" s="222" t="s">
        <v>269</v>
      </c>
      <c r="E183" s="223" t="s">
        <v>376</v>
      </c>
      <c r="F183" s="224" t="s">
        <v>377</v>
      </c>
      <c r="G183" s="225" t="s">
        <v>302</v>
      </c>
      <c r="H183" s="226">
        <v>32.491999999999997</v>
      </c>
      <c r="I183" s="227"/>
      <c r="J183" s="228">
        <f>ROUND(I183*H183,2)</f>
        <v>0</v>
      </c>
      <c r="K183" s="224" t="s">
        <v>273</v>
      </c>
      <c r="L183" s="41"/>
      <c r="M183" s="229" t="s">
        <v>1</v>
      </c>
      <c r="N183" s="230" t="s">
        <v>38</v>
      </c>
      <c r="O183" s="88"/>
      <c r="P183" s="231">
        <f>O183*H183</f>
        <v>0</v>
      </c>
      <c r="Q183" s="231">
        <v>0</v>
      </c>
      <c r="R183" s="231">
        <f>Q183*H183</f>
        <v>0</v>
      </c>
      <c r="S183" s="231">
        <v>0</v>
      </c>
      <c r="T183" s="232">
        <f>S183*H183</f>
        <v>0</v>
      </c>
      <c r="U183" s="35"/>
      <c r="V183" s="35"/>
      <c r="W183" s="35"/>
      <c r="X183" s="35"/>
      <c r="Y183" s="35"/>
      <c r="Z183" s="35"/>
      <c r="AA183" s="35"/>
      <c r="AB183" s="35"/>
      <c r="AC183" s="35"/>
      <c r="AD183" s="35"/>
      <c r="AE183" s="35"/>
      <c r="AR183" s="233" t="s">
        <v>274</v>
      </c>
      <c r="AT183" s="233" t="s">
        <v>269</v>
      </c>
      <c r="AU183" s="233" t="s">
        <v>73</v>
      </c>
      <c r="AY183" s="14" t="s">
        <v>266</v>
      </c>
      <c r="BE183" s="234">
        <f>IF(N183="základní",J183,0)</f>
        <v>0</v>
      </c>
      <c r="BF183" s="234">
        <f>IF(N183="snížená",J183,0)</f>
        <v>0</v>
      </c>
      <c r="BG183" s="234">
        <f>IF(N183="zákl. přenesená",J183,0)</f>
        <v>0</v>
      </c>
      <c r="BH183" s="234">
        <f>IF(N183="sníž. přenesená",J183,0)</f>
        <v>0</v>
      </c>
      <c r="BI183" s="234">
        <f>IF(N183="nulová",J183,0)</f>
        <v>0</v>
      </c>
      <c r="BJ183" s="14" t="s">
        <v>81</v>
      </c>
      <c r="BK183" s="234">
        <f>ROUND(I183*H183,2)</f>
        <v>0</v>
      </c>
      <c r="BL183" s="14" t="s">
        <v>274</v>
      </c>
      <c r="BM183" s="233" t="s">
        <v>396</v>
      </c>
    </row>
    <row r="184" s="2" customFormat="1">
      <c r="A184" s="35"/>
      <c r="B184" s="36"/>
      <c r="C184" s="37"/>
      <c r="D184" s="235" t="s">
        <v>275</v>
      </c>
      <c r="E184" s="37"/>
      <c r="F184" s="236" t="s">
        <v>1436</v>
      </c>
      <c r="G184" s="37"/>
      <c r="H184" s="37"/>
      <c r="I184" s="237"/>
      <c r="J184" s="37"/>
      <c r="K184" s="37"/>
      <c r="L184" s="41"/>
      <c r="M184" s="238"/>
      <c r="N184" s="239"/>
      <c r="O184" s="88"/>
      <c r="P184" s="88"/>
      <c r="Q184" s="88"/>
      <c r="R184" s="88"/>
      <c r="S184" s="88"/>
      <c r="T184" s="89"/>
      <c r="U184" s="35"/>
      <c r="V184" s="35"/>
      <c r="W184" s="35"/>
      <c r="X184" s="35"/>
      <c r="Y184" s="35"/>
      <c r="Z184" s="35"/>
      <c r="AA184" s="35"/>
      <c r="AB184" s="35"/>
      <c r="AC184" s="35"/>
      <c r="AD184" s="35"/>
      <c r="AE184" s="35"/>
      <c r="AT184" s="14" t="s">
        <v>275</v>
      </c>
      <c r="AU184" s="14" t="s">
        <v>73</v>
      </c>
    </row>
    <row r="185" s="2" customFormat="1" ht="114.9" customHeight="1">
      <c r="A185" s="35"/>
      <c r="B185" s="36"/>
      <c r="C185" s="222" t="s">
        <v>402</v>
      </c>
      <c r="D185" s="222" t="s">
        <v>269</v>
      </c>
      <c r="E185" s="223" t="s">
        <v>380</v>
      </c>
      <c r="F185" s="224" t="s">
        <v>381</v>
      </c>
      <c r="G185" s="225" t="s">
        <v>302</v>
      </c>
      <c r="H185" s="226">
        <v>32.491999999999997</v>
      </c>
      <c r="I185" s="227"/>
      <c r="J185" s="228">
        <f>ROUND(I185*H185,2)</f>
        <v>0</v>
      </c>
      <c r="K185" s="224" t="s">
        <v>273</v>
      </c>
      <c r="L185" s="41"/>
      <c r="M185" s="229" t="s">
        <v>1</v>
      </c>
      <c r="N185" s="230" t="s">
        <v>38</v>
      </c>
      <c r="O185" s="88"/>
      <c r="P185" s="231">
        <f>O185*H185</f>
        <v>0</v>
      </c>
      <c r="Q185" s="231">
        <v>0</v>
      </c>
      <c r="R185" s="231">
        <f>Q185*H185</f>
        <v>0</v>
      </c>
      <c r="S185" s="231">
        <v>0</v>
      </c>
      <c r="T185" s="232">
        <f>S185*H185</f>
        <v>0</v>
      </c>
      <c r="U185" s="35"/>
      <c r="V185" s="35"/>
      <c r="W185" s="35"/>
      <c r="X185" s="35"/>
      <c r="Y185" s="35"/>
      <c r="Z185" s="35"/>
      <c r="AA185" s="35"/>
      <c r="AB185" s="35"/>
      <c r="AC185" s="35"/>
      <c r="AD185" s="35"/>
      <c r="AE185" s="35"/>
      <c r="AR185" s="233" t="s">
        <v>274</v>
      </c>
      <c r="AT185" s="233" t="s">
        <v>269</v>
      </c>
      <c r="AU185" s="233" t="s">
        <v>73</v>
      </c>
      <c r="AY185" s="14" t="s">
        <v>266</v>
      </c>
      <c r="BE185" s="234">
        <f>IF(N185="základní",J185,0)</f>
        <v>0</v>
      </c>
      <c r="BF185" s="234">
        <f>IF(N185="snížená",J185,0)</f>
        <v>0</v>
      </c>
      <c r="BG185" s="234">
        <f>IF(N185="zákl. přenesená",J185,0)</f>
        <v>0</v>
      </c>
      <c r="BH185" s="234">
        <f>IF(N185="sníž. přenesená",J185,0)</f>
        <v>0</v>
      </c>
      <c r="BI185" s="234">
        <f>IF(N185="nulová",J185,0)</f>
        <v>0</v>
      </c>
      <c r="BJ185" s="14" t="s">
        <v>81</v>
      </c>
      <c r="BK185" s="234">
        <f>ROUND(I185*H185,2)</f>
        <v>0</v>
      </c>
      <c r="BL185" s="14" t="s">
        <v>274</v>
      </c>
      <c r="BM185" s="233" t="s">
        <v>400</v>
      </c>
    </row>
    <row r="186" s="2" customFormat="1">
      <c r="A186" s="35"/>
      <c r="B186" s="36"/>
      <c r="C186" s="37"/>
      <c r="D186" s="235" t="s">
        <v>275</v>
      </c>
      <c r="E186" s="37"/>
      <c r="F186" s="236" t="s">
        <v>1437</v>
      </c>
      <c r="G186" s="37"/>
      <c r="H186" s="37"/>
      <c r="I186" s="237"/>
      <c r="J186" s="37"/>
      <c r="K186" s="37"/>
      <c r="L186" s="41"/>
      <c r="M186" s="238"/>
      <c r="N186" s="239"/>
      <c r="O186" s="88"/>
      <c r="P186" s="88"/>
      <c r="Q186" s="88"/>
      <c r="R186" s="88"/>
      <c r="S186" s="88"/>
      <c r="T186" s="89"/>
      <c r="U186" s="35"/>
      <c r="V186" s="35"/>
      <c r="W186" s="35"/>
      <c r="X186" s="35"/>
      <c r="Y186" s="35"/>
      <c r="Z186" s="35"/>
      <c r="AA186" s="35"/>
      <c r="AB186" s="35"/>
      <c r="AC186" s="35"/>
      <c r="AD186" s="35"/>
      <c r="AE186" s="35"/>
      <c r="AT186" s="14" t="s">
        <v>275</v>
      </c>
      <c r="AU186" s="14" t="s">
        <v>73</v>
      </c>
    </row>
    <row r="187" s="2" customFormat="1" ht="37.8" customHeight="1">
      <c r="A187" s="35"/>
      <c r="B187" s="36"/>
      <c r="C187" s="222" t="s">
        <v>407</v>
      </c>
      <c r="D187" s="222" t="s">
        <v>269</v>
      </c>
      <c r="E187" s="223" t="s">
        <v>436</v>
      </c>
      <c r="F187" s="224" t="s">
        <v>1057</v>
      </c>
      <c r="G187" s="225" t="s">
        <v>279</v>
      </c>
      <c r="H187" s="226">
        <v>1476</v>
      </c>
      <c r="I187" s="227"/>
      <c r="J187" s="228">
        <f>ROUND(I187*H187,2)</f>
        <v>0</v>
      </c>
      <c r="K187" s="224" t="s">
        <v>1</v>
      </c>
      <c r="L187" s="41"/>
      <c r="M187" s="229" t="s">
        <v>1</v>
      </c>
      <c r="N187" s="230" t="s">
        <v>38</v>
      </c>
      <c r="O187" s="88"/>
      <c r="P187" s="231">
        <f>O187*H187</f>
        <v>0</v>
      </c>
      <c r="Q187" s="231">
        <v>0</v>
      </c>
      <c r="R187" s="231">
        <f>Q187*H187</f>
        <v>0</v>
      </c>
      <c r="S187" s="231">
        <v>0</v>
      </c>
      <c r="T187" s="232">
        <f>S187*H187</f>
        <v>0</v>
      </c>
      <c r="U187" s="35"/>
      <c r="V187" s="35"/>
      <c r="W187" s="35"/>
      <c r="X187" s="35"/>
      <c r="Y187" s="35"/>
      <c r="Z187" s="35"/>
      <c r="AA187" s="35"/>
      <c r="AB187" s="35"/>
      <c r="AC187" s="35"/>
      <c r="AD187" s="35"/>
      <c r="AE187" s="35"/>
      <c r="AR187" s="233" t="s">
        <v>274</v>
      </c>
      <c r="AT187" s="233" t="s">
        <v>269</v>
      </c>
      <c r="AU187" s="233" t="s">
        <v>73</v>
      </c>
      <c r="AY187" s="14" t="s">
        <v>266</v>
      </c>
      <c r="BE187" s="234">
        <f>IF(N187="základní",J187,0)</f>
        <v>0</v>
      </c>
      <c r="BF187" s="234">
        <f>IF(N187="snížená",J187,0)</f>
        <v>0</v>
      </c>
      <c r="BG187" s="234">
        <f>IF(N187="zákl. přenesená",J187,0)</f>
        <v>0</v>
      </c>
      <c r="BH187" s="234">
        <f>IF(N187="sníž. přenesená",J187,0)</f>
        <v>0</v>
      </c>
      <c r="BI187" s="234">
        <f>IF(N187="nulová",J187,0)</f>
        <v>0</v>
      </c>
      <c r="BJ187" s="14" t="s">
        <v>81</v>
      </c>
      <c r="BK187" s="234">
        <f>ROUND(I187*H187,2)</f>
        <v>0</v>
      </c>
      <c r="BL187" s="14" t="s">
        <v>274</v>
      </c>
      <c r="BM187" s="233" t="s">
        <v>405</v>
      </c>
    </row>
    <row r="188" s="2" customFormat="1">
      <c r="A188" s="35"/>
      <c r="B188" s="36"/>
      <c r="C188" s="37"/>
      <c r="D188" s="235" t="s">
        <v>275</v>
      </c>
      <c r="E188" s="37"/>
      <c r="F188" s="236" t="s">
        <v>1438</v>
      </c>
      <c r="G188" s="37"/>
      <c r="H188" s="37"/>
      <c r="I188" s="237"/>
      <c r="J188" s="37"/>
      <c r="K188" s="37"/>
      <c r="L188" s="41"/>
      <c r="M188" s="238"/>
      <c r="N188" s="239"/>
      <c r="O188" s="88"/>
      <c r="P188" s="88"/>
      <c r="Q188" s="88"/>
      <c r="R188" s="88"/>
      <c r="S188" s="88"/>
      <c r="T188" s="89"/>
      <c r="U188" s="35"/>
      <c r="V188" s="35"/>
      <c r="W188" s="35"/>
      <c r="X188" s="35"/>
      <c r="Y188" s="35"/>
      <c r="Z188" s="35"/>
      <c r="AA188" s="35"/>
      <c r="AB188" s="35"/>
      <c r="AC188" s="35"/>
      <c r="AD188" s="35"/>
      <c r="AE188" s="35"/>
      <c r="AT188" s="14" t="s">
        <v>275</v>
      </c>
      <c r="AU188" s="14" t="s">
        <v>73</v>
      </c>
    </row>
    <row r="189" s="2" customFormat="1" ht="128.55" customHeight="1">
      <c r="A189" s="35"/>
      <c r="B189" s="36"/>
      <c r="C189" s="222" t="s">
        <v>412</v>
      </c>
      <c r="D189" s="222" t="s">
        <v>269</v>
      </c>
      <c r="E189" s="223" t="s">
        <v>441</v>
      </c>
      <c r="F189" s="224" t="s">
        <v>442</v>
      </c>
      <c r="G189" s="225" t="s">
        <v>279</v>
      </c>
      <c r="H189" s="226">
        <v>432.25999999999999</v>
      </c>
      <c r="I189" s="227"/>
      <c r="J189" s="228">
        <f>ROUND(I189*H189,2)</f>
        <v>0</v>
      </c>
      <c r="K189" s="224" t="s">
        <v>273</v>
      </c>
      <c r="L189" s="41"/>
      <c r="M189" s="229" t="s">
        <v>1</v>
      </c>
      <c r="N189" s="230" t="s">
        <v>38</v>
      </c>
      <c r="O189" s="88"/>
      <c r="P189" s="231">
        <f>O189*H189</f>
        <v>0</v>
      </c>
      <c r="Q189" s="231">
        <v>0</v>
      </c>
      <c r="R189" s="231">
        <f>Q189*H189</f>
        <v>0</v>
      </c>
      <c r="S189" s="231">
        <v>0</v>
      </c>
      <c r="T189" s="232">
        <f>S189*H189</f>
        <v>0</v>
      </c>
      <c r="U189" s="35"/>
      <c r="V189" s="35"/>
      <c r="W189" s="35"/>
      <c r="X189" s="35"/>
      <c r="Y189" s="35"/>
      <c r="Z189" s="35"/>
      <c r="AA189" s="35"/>
      <c r="AB189" s="35"/>
      <c r="AC189" s="35"/>
      <c r="AD189" s="35"/>
      <c r="AE189" s="35"/>
      <c r="AR189" s="233" t="s">
        <v>274</v>
      </c>
      <c r="AT189" s="233" t="s">
        <v>269</v>
      </c>
      <c r="AU189" s="233" t="s">
        <v>73</v>
      </c>
      <c r="AY189" s="14" t="s">
        <v>266</v>
      </c>
      <c r="BE189" s="234">
        <f>IF(N189="základní",J189,0)</f>
        <v>0</v>
      </c>
      <c r="BF189" s="234">
        <f>IF(N189="snížená",J189,0)</f>
        <v>0</v>
      </c>
      <c r="BG189" s="234">
        <f>IF(N189="zákl. přenesená",J189,0)</f>
        <v>0</v>
      </c>
      <c r="BH189" s="234">
        <f>IF(N189="sníž. přenesená",J189,0)</f>
        <v>0</v>
      </c>
      <c r="BI189" s="234">
        <f>IF(N189="nulová",J189,0)</f>
        <v>0</v>
      </c>
      <c r="BJ189" s="14" t="s">
        <v>81</v>
      </c>
      <c r="BK189" s="234">
        <f>ROUND(I189*H189,2)</f>
        <v>0</v>
      </c>
      <c r="BL189" s="14" t="s">
        <v>274</v>
      </c>
      <c r="BM189" s="233" t="s">
        <v>410</v>
      </c>
    </row>
    <row r="190" s="2" customFormat="1">
      <c r="A190" s="35"/>
      <c r="B190" s="36"/>
      <c r="C190" s="37"/>
      <c r="D190" s="235" t="s">
        <v>275</v>
      </c>
      <c r="E190" s="37"/>
      <c r="F190" s="236" t="s">
        <v>1439</v>
      </c>
      <c r="G190" s="37"/>
      <c r="H190" s="37"/>
      <c r="I190" s="237"/>
      <c r="J190" s="37"/>
      <c r="K190" s="37"/>
      <c r="L190" s="41"/>
      <c r="M190" s="238"/>
      <c r="N190" s="239"/>
      <c r="O190" s="88"/>
      <c r="P190" s="88"/>
      <c r="Q190" s="88"/>
      <c r="R190" s="88"/>
      <c r="S190" s="88"/>
      <c r="T190" s="89"/>
      <c r="U190" s="35"/>
      <c r="V190" s="35"/>
      <c r="W190" s="35"/>
      <c r="X190" s="35"/>
      <c r="Y190" s="35"/>
      <c r="Z190" s="35"/>
      <c r="AA190" s="35"/>
      <c r="AB190" s="35"/>
      <c r="AC190" s="35"/>
      <c r="AD190" s="35"/>
      <c r="AE190" s="35"/>
      <c r="AT190" s="14" t="s">
        <v>275</v>
      </c>
      <c r="AU190" s="14" t="s">
        <v>73</v>
      </c>
    </row>
    <row r="191" s="2" customFormat="1" ht="128.55" customHeight="1">
      <c r="A191" s="35"/>
      <c r="B191" s="36"/>
      <c r="C191" s="222" t="s">
        <v>335</v>
      </c>
      <c r="D191" s="222" t="s">
        <v>269</v>
      </c>
      <c r="E191" s="223" t="s">
        <v>445</v>
      </c>
      <c r="F191" s="224" t="s">
        <v>446</v>
      </c>
      <c r="G191" s="225" t="s">
        <v>279</v>
      </c>
      <c r="H191" s="226">
        <v>411.50999999999999</v>
      </c>
      <c r="I191" s="227"/>
      <c r="J191" s="228">
        <f>ROUND(I191*H191,2)</f>
        <v>0</v>
      </c>
      <c r="K191" s="224" t="s">
        <v>273</v>
      </c>
      <c r="L191" s="41"/>
      <c r="M191" s="229" t="s">
        <v>1</v>
      </c>
      <c r="N191" s="230" t="s">
        <v>38</v>
      </c>
      <c r="O191" s="88"/>
      <c r="P191" s="231">
        <f>O191*H191</f>
        <v>0</v>
      </c>
      <c r="Q191" s="231">
        <v>0</v>
      </c>
      <c r="R191" s="231">
        <f>Q191*H191</f>
        <v>0</v>
      </c>
      <c r="S191" s="231">
        <v>0</v>
      </c>
      <c r="T191" s="232">
        <f>S191*H191</f>
        <v>0</v>
      </c>
      <c r="U191" s="35"/>
      <c r="V191" s="35"/>
      <c r="W191" s="35"/>
      <c r="X191" s="35"/>
      <c r="Y191" s="35"/>
      <c r="Z191" s="35"/>
      <c r="AA191" s="35"/>
      <c r="AB191" s="35"/>
      <c r="AC191" s="35"/>
      <c r="AD191" s="35"/>
      <c r="AE191" s="35"/>
      <c r="AR191" s="233" t="s">
        <v>274</v>
      </c>
      <c r="AT191" s="233" t="s">
        <v>269</v>
      </c>
      <c r="AU191" s="233" t="s">
        <v>73</v>
      </c>
      <c r="AY191" s="14" t="s">
        <v>266</v>
      </c>
      <c r="BE191" s="234">
        <f>IF(N191="základní",J191,0)</f>
        <v>0</v>
      </c>
      <c r="BF191" s="234">
        <f>IF(N191="snížená",J191,0)</f>
        <v>0</v>
      </c>
      <c r="BG191" s="234">
        <f>IF(N191="zákl. přenesená",J191,0)</f>
        <v>0</v>
      </c>
      <c r="BH191" s="234">
        <f>IF(N191="sníž. přenesená",J191,0)</f>
        <v>0</v>
      </c>
      <c r="BI191" s="234">
        <f>IF(N191="nulová",J191,0)</f>
        <v>0</v>
      </c>
      <c r="BJ191" s="14" t="s">
        <v>81</v>
      </c>
      <c r="BK191" s="234">
        <f>ROUND(I191*H191,2)</f>
        <v>0</v>
      </c>
      <c r="BL191" s="14" t="s">
        <v>274</v>
      </c>
      <c r="BM191" s="233" t="s">
        <v>415</v>
      </c>
    </row>
    <row r="192" s="2" customFormat="1">
      <c r="A192" s="35"/>
      <c r="B192" s="36"/>
      <c r="C192" s="37"/>
      <c r="D192" s="235" t="s">
        <v>275</v>
      </c>
      <c r="E192" s="37"/>
      <c r="F192" s="236" t="s">
        <v>1440</v>
      </c>
      <c r="G192" s="37"/>
      <c r="H192" s="37"/>
      <c r="I192" s="237"/>
      <c r="J192" s="37"/>
      <c r="K192" s="37"/>
      <c r="L192" s="41"/>
      <c r="M192" s="238"/>
      <c r="N192" s="239"/>
      <c r="O192" s="88"/>
      <c r="P192" s="88"/>
      <c r="Q192" s="88"/>
      <c r="R192" s="88"/>
      <c r="S192" s="88"/>
      <c r="T192" s="89"/>
      <c r="U192" s="35"/>
      <c r="V192" s="35"/>
      <c r="W192" s="35"/>
      <c r="X192" s="35"/>
      <c r="Y192" s="35"/>
      <c r="Z192" s="35"/>
      <c r="AA192" s="35"/>
      <c r="AB192" s="35"/>
      <c r="AC192" s="35"/>
      <c r="AD192" s="35"/>
      <c r="AE192" s="35"/>
      <c r="AT192" s="14" t="s">
        <v>275</v>
      </c>
      <c r="AU192" s="14" t="s">
        <v>73</v>
      </c>
    </row>
    <row r="193" s="2" customFormat="1" ht="128.55" customHeight="1">
      <c r="A193" s="35"/>
      <c r="B193" s="36"/>
      <c r="C193" s="222" t="s">
        <v>421</v>
      </c>
      <c r="D193" s="222" t="s">
        <v>269</v>
      </c>
      <c r="E193" s="223" t="s">
        <v>450</v>
      </c>
      <c r="F193" s="224" t="s">
        <v>451</v>
      </c>
      <c r="G193" s="225" t="s">
        <v>279</v>
      </c>
      <c r="H193" s="226">
        <v>1088.0699999999999</v>
      </c>
      <c r="I193" s="227"/>
      <c r="J193" s="228">
        <f>ROUND(I193*H193,2)</f>
        <v>0</v>
      </c>
      <c r="K193" s="224" t="s">
        <v>273</v>
      </c>
      <c r="L193" s="41"/>
      <c r="M193" s="229" t="s">
        <v>1</v>
      </c>
      <c r="N193" s="230" t="s">
        <v>38</v>
      </c>
      <c r="O193" s="88"/>
      <c r="P193" s="231">
        <f>O193*H193</f>
        <v>0</v>
      </c>
      <c r="Q193" s="231">
        <v>0</v>
      </c>
      <c r="R193" s="231">
        <f>Q193*H193</f>
        <v>0</v>
      </c>
      <c r="S193" s="231">
        <v>0</v>
      </c>
      <c r="T193" s="232">
        <f>S193*H193</f>
        <v>0</v>
      </c>
      <c r="U193" s="35"/>
      <c r="V193" s="35"/>
      <c r="W193" s="35"/>
      <c r="X193" s="35"/>
      <c r="Y193" s="35"/>
      <c r="Z193" s="35"/>
      <c r="AA193" s="35"/>
      <c r="AB193" s="35"/>
      <c r="AC193" s="35"/>
      <c r="AD193" s="35"/>
      <c r="AE193" s="35"/>
      <c r="AR193" s="233" t="s">
        <v>274</v>
      </c>
      <c r="AT193" s="233" t="s">
        <v>269</v>
      </c>
      <c r="AU193" s="233" t="s">
        <v>73</v>
      </c>
      <c r="AY193" s="14" t="s">
        <v>266</v>
      </c>
      <c r="BE193" s="234">
        <f>IF(N193="základní",J193,0)</f>
        <v>0</v>
      </c>
      <c r="BF193" s="234">
        <f>IF(N193="snížená",J193,0)</f>
        <v>0</v>
      </c>
      <c r="BG193" s="234">
        <f>IF(N193="zákl. přenesená",J193,0)</f>
        <v>0</v>
      </c>
      <c r="BH193" s="234">
        <f>IF(N193="sníž. přenesená",J193,0)</f>
        <v>0</v>
      </c>
      <c r="BI193" s="234">
        <f>IF(N193="nulová",J193,0)</f>
        <v>0</v>
      </c>
      <c r="BJ193" s="14" t="s">
        <v>81</v>
      </c>
      <c r="BK193" s="234">
        <f>ROUND(I193*H193,2)</f>
        <v>0</v>
      </c>
      <c r="BL193" s="14" t="s">
        <v>274</v>
      </c>
      <c r="BM193" s="233" t="s">
        <v>419</v>
      </c>
    </row>
    <row r="194" s="2" customFormat="1">
      <c r="A194" s="35"/>
      <c r="B194" s="36"/>
      <c r="C194" s="37"/>
      <c r="D194" s="235" t="s">
        <v>275</v>
      </c>
      <c r="E194" s="37"/>
      <c r="F194" s="236" t="s">
        <v>1441</v>
      </c>
      <c r="G194" s="37"/>
      <c r="H194" s="37"/>
      <c r="I194" s="237"/>
      <c r="J194" s="37"/>
      <c r="K194" s="37"/>
      <c r="L194" s="41"/>
      <c r="M194" s="238"/>
      <c r="N194" s="239"/>
      <c r="O194" s="88"/>
      <c r="P194" s="88"/>
      <c r="Q194" s="88"/>
      <c r="R194" s="88"/>
      <c r="S194" s="88"/>
      <c r="T194" s="89"/>
      <c r="U194" s="35"/>
      <c r="V194" s="35"/>
      <c r="W194" s="35"/>
      <c r="X194" s="35"/>
      <c r="Y194" s="35"/>
      <c r="Z194" s="35"/>
      <c r="AA194" s="35"/>
      <c r="AB194" s="35"/>
      <c r="AC194" s="35"/>
      <c r="AD194" s="35"/>
      <c r="AE194" s="35"/>
      <c r="AT194" s="14" t="s">
        <v>275</v>
      </c>
      <c r="AU194" s="14" t="s">
        <v>73</v>
      </c>
    </row>
    <row r="195" s="2" customFormat="1" ht="114.9" customHeight="1">
      <c r="A195" s="35"/>
      <c r="B195" s="36"/>
      <c r="C195" s="222" t="s">
        <v>337</v>
      </c>
      <c r="D195" s="222" t="s">
        <v>269</v>
      </c>
      <c r="E195" s="223" t="s">
        <v>459</v>
      </c>
      <c r="F195" s="224" t="s">
        <v>460</v>
      </c>
      <c r="G195" s="225" t="s">
        <v>272</v>
      </c>
      <c r="H195" s="226">
        <v>6</v>
      </c>
      <c r="I195" s="227"/>
      <c r="J195" s="228">
        <f>ROUND(I195*H195,2)</f>
        <v>0</v>
      </c>
      <c r="K195" s="224" t="s">
        <v>273</v>
      </c>
      <c r="L195" s="41"/>
      <c r="M195" s="229" t="s">
        <v>1</v>
      </c>
      <c r="N195" s="230" t="s">
        <v>38</v>
      </c>
      <c r="O195" s="88"/>
      <c r="P195" s="231">
        <f>O195*H195</f>
        <v>0</v>
      </c>
      <c r="Q195" s="231">
        <v>0</v>
      </c>
      <c r="R195" s="231">
        <f>Q195*H195</f>
        <v>0</v>
      </c>
      <c r="S195" s="231">
        <v>0</v>
      </c>
      <c r="T195" s="232">
        <f>S195*H195</f>
        <v>0</v>
      </c>
      <c r="U195" s="35"/>
      <c r="V195" s="35"/>
      <c r="W195" s="35"/>
      <c r="X195" s="35"/>
      <c r="Y195" s="35"/>
      <c r="Z195" s="35"/>
      <c r="AA195" s="35"/>
      <c r="AB195" s="35"/>
      <c r="AC195" s="35"/>
      <c r="AD195" s="35"/>
      <c r="AE195" s="35"/>
      <c r="AR195" s="233" t="s">
        <v>274</v>
      </c>
      <c r="AT195" s="233" t="s">
        <v>269</v>
      </c>
      <c r="AU195" s="233" t="s">
        <v>73</v>
      </c>
      <c r="AY195" s="14" t="s">
        <v>266</v>
      </c>
      <c r="BE195" s="234">
        <f>IF(N195="základní",J195,0)</f>
        <v>0</v>
      </c>
      <c r="BF195" s="234">
        <f>IF(N195="snížená",J195,0)</f>
        <v>0</v>
      </c>
      <c r="BG195" s="234">
        <f>IF(N195="zákl. přenesená",J195,0)</f>
        <v>0</v>
      </c>
      <c r="BH195" s="234">
        <f>IF(N195="sníž. přenesená",J195,0)</f>
        <v>0</v>
      </c>
      <c r="BI195" s="234">
        <f>IF(N195="nulová",J195,0)</f>
        <v>0</v>
      </c>
      <c r="BJ195" s="14" t="s">
        <v>81</v>
      </c>
      <c r="BK195" s="234">
        <f>ROUND(I195*H195,2)</f>
        <v>0</v>
      </c>
      <c r="BL195" s="14" t="s">
        <v>274</v>
      </c>
      <c r="BM195" s="233" t="s">
        <v>424</v>
      </c>
    </row>
    <row r="196" s="2" customFormat="1">
      <c r="A196" s="35"/>
      <c r="B196" s="36"/>
      <c r="C196" s="37"/>
      <c r="D196" s="235" t="s">
        <v>275</v>
      </c>
      <c r="E196" s="37"/>
      <c r="F196" s="236" t="s">
        <v>1442</v>
      </c>
      <c r="G196" s="37"/>
      <c r="H196" s="37"/>
      <c r="I196" s="237"/>
      <c r="J196" s="37"/>
      <c r="K196" s="37"/>
      <c r="L196" s="41"/>
      <c r="M196" s="238"/>
      <c r="N196" s="239"/>
      <c r="O196" s="88"/>
      <c r="P196" s="88"/>
      <c r="Q196" s="88"/>
      <c r="R196" s="88"/>
      <c r="S196" s="88"/>
      <c r="T196" s="89"/>
      <c r="U196" s="35"/>
      <c r="V196" s="35"/>
      <c r="W196" s="35"/>
      <c r="X196" s="35"/>
      <c r="Y196" s="35"/>
      <c r="Z196" s="35"/>
      <c r="AA196" s="35"/>
      <c r="AB196" s="35"/>
      <c r="AC196" s="35"/>
      <c r="AD196" s="35"/>
      <c r="AE196" s="35"/>
      <c r="AT196" s="14" t="s">
        <v>275</v>
      </c>
      <c r="AU196" s="14" t="s">
        <v>73</v>
      </c>
    </row>
    <row r="197" s="2" customFormat="1" ht="128.55" customHeight="1">
      <c r="A197" s="35"/>
      <c r="B197" s="36"/>
      <c r="C197" s="222" t="s">
        <v>428</v>
      </c>
      <c r="D197" s="222" t="s">
        <v>269</v>
      </c>
      <c r="E197" s="223" t="s">
        <v>468</v>
      </c>
      <c r="F197" s="224" t="s">
        <v>469</v>
      </c>
      <c r="G197" s="225" t="s">
        <v>272</v>
      </c>
      <c r="H197" s="226">
        <v>7</v>
      </c>
      <c r="I197" s="227"/>
      <c r="J197" s="228">
        <f>ROUND(I197*H197,2)</f>
        <v>0</v>
      </c>
      <c r="K197" s="224" t="s">
        <v>273</v>
      </c>
      <c r="L197" s="41"/>
      <c r="M197" s="229" t="s">
        <v>1</v>
      </c>
      <c r="N197" s="230" t="s">
        <v>38</v>
      </c>
      <c r="O197" s="88"/>
      <c r="P197" s="231">
        <f>O197*H197</f>
        <v>0</v>
      </c>
      <c r="Q197" s="231">
        <v>0</v>
      </c>
      <c r="R197" s="231">
        <f>Q197*H197</f>
        <v>0</v>
      </c>
      <c r="S197" s="231">
        <v>0</v>
      </c>
      <c r="T197" s="232">
        <f>S197*H197</f>
        <v>0</v>
      </c>
      <c r="U197" s="35"/>
      <c r="V197" s="35"/>
      <c r="W197" s="35"/>
      <c r="X197" s="35"/>
      <c r="Y197" s="35"/>
      <c r="Z197" s="35"/>
      <c r="AA197" s="35"/>
      <c r="AB197" s="35"/>
      <c r="AC197" s="35"/>
      <c r="AD197" s="35"/>
      <c r="AE197" s="35"/>
      <c r="AR197" s="233" t="s">
        <v>274</v>
      </c>
      <c r="AT197" s="233" t="s">
        <v>269</v>
      </c>
      <c r="AU197" s="233" t="s">
        <v>73</v>
      </c>
      <c r="AY197" s="14" t="s">
        <v>266</v>
      </c>
      <c r="BE197" s="234">
        <f>IF(N197="základní",J197,0)</f>
        <v>0</v>
      </c>
      <c r="BF197" s="234">
        <f>IF(N197="snížená",J197,0)</f>
        <v>0</v>
      </c>
      <c r="BG197" s="234">
        <f>IF(N197="zákl. přenesená",J197,0)</f>
        <v>0</v>
      </c>
      <c r="BH197" s="234">
        <f>IF(N197="sníž. přenesená",J197,0)</f>
        <v>0</v>
      </c>
      <c r="BI197" s="234">
        <f>IF(N197="nulová",J197,0)</f>
        <v>0</v>
      </c>
      <c r="BJ197" s="14" t="s">
        <v>81</v>
      </c>
      <c r="BK197" s="234">
        <f>ROUND(I197*H197,2)</f>
        <v>0</v>
      </c>
      <c r="BL197" s="14" t="s">
        <v>274</v>
      </c>
      <c r="BM197" s="233" t="s">
        <v>426</v>
      </c>
    </row>
    <row r="198" s="2" customFormat="1">
      <c r="A198" s="35"/>
      <c r="B198" s="36"/>
      <c r="C198" s="37"/>
      <c r="D198" s="235" t="s">
        <v>275</v>
      </c>
      <c r="E198" s="37"/>
      <c r="F198" s="236" t="s">
        <v>1443</v>
      </c>
      <c r="G198" s="37"/>
      <c r="H198" s="37"/>
      <c r="I198" s="237"/>
      <c r="J198" s="37"/>
      <c r="K198" s="37"/>
      <c r="L198" s="41"/>
      <c r="M198" s="238"/>
      <c r="N198" s="239"/>
      <c r="O198" s="88"/>
      <c r="P198" s="88"/>
      <c r="Q198" s="88"/>
      <c r="R198" s="88"/>
      <c r="S198" s="88"/>
      <c r="T198" s="89"/>
      <c r="U198" s="35"/>
      <c r="V198" s="35"/>
      <c r="W198" s="35"/>
      <c r="X198" s="35"/>
      <c r="Y198" s="35"/>
      <c r="Z198" s="35"/>
      <c r="AA198" s="35"/>
      <c r="AB198" s="35"/>
      <c r="AC198" s="35"/>
      <c r="AD198" s="35"/>
      <c r="AE198" s="35"/>
      <c r="AT198" s="14" t="s">
        <v>275</v>
      </c>
      <c r="AU198" s="14" t="s">
        <v>73</v>
      </c>
    </row>
    <row r="199" s="2" customFormat="1" ht="114.9" customHeight="1">
      <c r="A199" s="35"/>
      <c r="B199" s="36"/>
      <c r="C199" s="222" t="s">
        <v>341</v>
      </c>
      <c r="D199" s="222" t="s">
        <v>269</v>
      </c>
      <c r="E199" s="223" t="s">
        <v>472</v>
      </c>
      <c r="F199" s="224" t="s">
        <v>473</v>
      </c>
      <c r="G199" s="225" t="s">
        <v>474</v>
      </c>
      <c r="H199" s="226">
        <v>112</v>
      </c>
      <c r="I199" s="227"/>
      <c r="J199" s="228">
        <f>ROUND(I199*H199,2)</f>
        <v>0</v>
      </c>
      <c r="K199" s="224" t="s">
        <v>273</v>
      </c>
      <c r="L199" s="41"/>
      <c r="M199" s="229" t="s">
        <v>1</v>
      </c>
      <c r="N199" s="230" t="s">
        <v>38</v>
      </c>
      <c r="O199" s="88"/>
      <c r="P199" s="231">
        <f>O199*H199</f>
        <v>0</v>
      </c>
      <c r="Q199" s="231">
        <v>0</v>
      </c>
      <c r="R199" s="231">
        <f>Q199*H199</f>
        <v>0</v>
      </c>
      <c r="S199" s="231">
        <v>0</v>
      </c>
      <c r="T199" s="232">
        <f>S199*H199</f>
        <v>0</v>
      </c>
      <c r="U199" s="35"/>
      <c r="V199" s="35"/>
      <c r="W199" s="35"/>
      <c r="X199" s="35"/>
      <c r="Y199" s="35"/>
      <c r="Z199" s="35"/>
      <c r="AA199" s="35"/>
      <c r="AB199" s="35"/>
      <c r="AC199" s="35"/>
      <c r="AD199" s="35"/>
      <c r="AE199" s="35"/>
      <c r="AR199" s="233" t="s">
        <v>274</v>
      </c>
      <c r="AT199" s="233" t="s">
        <v>269</v>
      </c>
      <c r="AU199" s="233" t="s">
        <v>73</v>
      </c>
      <c r="AY199" s="14" t="s">
        <v>266</v>
      </c>
      <c r="BE199" s="234">
        <f>IF(N199="základní",J199,0)</f>
        <v>0</v>
      </c>
      <c r="BF199" s="234">
        <f>IF(N199="snížená",J199,0)</f>
        <v>0</v>
      </c>
      <c r="BG199" s="234">
        <f>IF(N199="zákl. přenesená",J199,0)</f>
        <v>0</v>
      </c>
      <c r="BH199" s="234">
        <f>IF(N199="sníž. přenesená",J199,0)</f>
        <v>0</v>
      </c>
      <c r="BI199" s="234">
        <f>IF(N199="nulová",J199,0)</f>
        <v>0</v>
      </c>
      <c r="BJ199" s="14" t="s">
        <v>81</v>
      </c>
      <c r="BK199" s="234">
        <f>ROUND(I199*H199,2)</f>
        <v>0</v>
      </c>
      <c r="BL199" s="14" t="s">
        <v>274</v>
      </c>
      <c r="BM199" s="233" t="s">
        <v>429</v>
      </c>
    </row>
    <row r="200" s="2" customFormat="1">
      <c r="A200" s="35"/>
      <c r="B200" s="36"/>
      <c r="C200" s="37"/>
      <c r="D200" s="235" t="s">
        <v>275</v>
      </c>
      <c r="E200" s="37"/>
      <c r="F200" s="236" t="s">
        <v>1406</v>
      </c>
      <c r="G200" s="37"/>
      <c r="H200" s="37"/>
      <c r="I200" s="237"/>
      <c r="J200" s="37"/>
      <c r="K200" s="37"/>
      <c r="L200" s="41"/>
      <c r="M200" s="238"/>
      <c r="N200" s="239"/>
      <c r="O200" s="88"/>
      <c r="P200" s="88"/>
      <c r="Q200" s="88"/>
      <c r="R200" s="88"/>
      <c r="S200" s="88"/>
      <c r="T200" s="89"/>
      <c r="U200" s="35"/>
      <c r="V200" s="35"/>
      <c r="W200" s="35"/>
      <c r="X200" s="35"/>
      <c r="Y200" s="35"/>
      <c r="Z200" s="35"/>
      <c r="AA200" s="35"/>
      <c r="AB200" s="35"/>
      <c r="AC200" s="35"/>
      <c r="AD200" s="35"/>
      <c r="AE200" s="35"/>
      <c r="AT200" s="14" t="s">
        <v>275</v>
      </c>
      <c r="AU200" s="14" t="s">
        <v>73</v>
      </c>
    </row>
    <row r="201" s="2" customFormat="1" ht="90" customHeight="1">
      <c r="A201" s="35"/>
      <c r="B201" s="36"/>
      <c r="C201" s="222" t="s">
        <v>433</v>
      </c>
      <c r="D201" s="222" t="s">
        <v>269</v>
      </c>
      <c r="E201" s="223" t="s">
        <v>478</v>
      </c>
      <c r="F201" s="224" t="s">
        <v>479</v>
      </c>
      <c r="G201" s="225" t="s">
        <v>474</v>
      </c>
      <c r="H201" s="226">
        <v>28</v>
      </c>
      <c r="I201" s="227"/>
      <c r="J201" s="228">
        <f>ROUND(I201*H201,2)</f>
        <v>0</v>
      </c>
      <c r="K201" s="224" t="s">
        <v>273</v>
      </c>
      <c r="L201" s="41"/>
      <c r="M201" s="229" t="s">
        <v>1</v>
      </c>
      <c r="N201" s="230" t="s">
        <v>38</v>
      </c>
      <c r="O201" s="88"/>
      <c r="P201" s="231">
        <f>O201*H201</f>
        <v>0</v>
      </c>
      <c r="Q201" s="231">
        <v>0</v>
      </c>
      <c r="R201" s="231">
        <f>Q201*H201</f>
        <v>0</v>
      </c>
      <c r="S201" s="231">
        <v>0</v>
      </c>
      <c r="T201" s="232">
        <f>S201*H201</f>
        <v>0</v>
      </c>
      <c r="U201" s="35"/>
      <c r="V201" s="35"/>
      <c r="W201" s="35"/>
      <c r="X201" s="35"/>
      <c r="Y201" s="35"/>
      <c r="Z201" s="35"/>
      <c r="AA201" s="35"/>
      <c r="AB201" s="35"/>
      <c r="AC201" s="35"/>
      <c r="AD201" s="35"/>
      <c r="AE201" s="35"/>
      <c r="AR201" s="233" t="s">
        <v>274</v>
      </c>
      <c r="AT201" s="233" t="s">
        <v>269</v>
      </c>
      <c r="AU201" s="233" t="s">
        <v>73</v>
      </c>
      <c r="AY201" s="14" t="s">
        <v>266</v>
      </c>
      <c r="BE201" s="234">
        <f>IF(N201="základní",J201,0)</f>
        <v>0</v>
      </c>
      <c r="BF201" s="234">
        <f>IF(N201="snížená",J201,0)</f>
        <v>0</v>
      </c>
      <c r="BG201" s="234">
        <f>IF(N201="zákl. přenesená",J201,0)</f>
        <v>0</v>
      </c>
      <c r="BH201" s="234">
        <f>IF(N201="sníž. přenesená",J201,0)</f>
        <v>0</v>
      </c>
      <c r="BI201" s="234">
        <f>IF(N201="nulová",J201,0)</f>
        <v>0</v>
      </c>
      <c r="BJ201" s="14" t="s">
        <v>81</v>
      </c>
      <c r="BK201" s="234">
        <f>ROUND(I201*H201,2)</f>
        <v>0</v>
      </c>
      <c r="BL201" s="14" t="s">
        <v>274</v>
      </c>
      <c r="BM201" s="233" t="s">
        <v>431</v>
      </c>
    </row>
    <row r="202" s="2" customFormat="1">
      <c r="A202" s="35"/>
      <c r="B202" s="36"/>
      <c r="C202" s="37"/>
      <c r="D202" s="235" t="s">
        <v>275</v>
      </c>
      <c r="E202" s="37"/>
      <c r="F202" s="236" t="s">
        <v>1444</v>
      </c>
      <c r="G202" s="37"/>
      <c r="H202" s="37"/>
      <c r="I202" s="237"/>
      <c r="J202" s="37"/>
      <c r="K202" s="37"/>
      <c r="L202" s="41"/>
      <c r="M202" s="238"/>
      <c r="N202" s="239"/>
      <c r="O202" s="88"/>
      <c r="P202" s="88"/>
      <c r="Q202" s="88"/>
      <c r="R202" s="88"/>
      <c r="S202" s="88"/>
      <c r="T202" s="89"/>
      <c r="U202" s="35"/>
      <c r="V202" s="35"/>
      <c r="W202" s="35"/>
      <c r="X202" s="35"/>
      <c r="Y202" s="35"/>
      <c r="Z202" s="35"/>
      <c r="AA202" s="35"/>
      <c r="AB202" s="35"/>
      <c r="AC202" s="35"/>
      <c r="AD202" s="35"/>
      <c r="AE202" s="35"/>
      <c r="AT202" s="14" t="s">
        <v>275</v>
      </c>
      <c r="AU202" s="14" t="s">
        <v>73</v>
      </c>
    </row>
    <row r="203" s="2" customFormat="1" ht="90" customHeight="1">
      <c r="A203" s="35"/>
      <c r="B203" s="36"/>
      <c r="C203" s="222" t="s">
        <v>345</v>
      </c>
      <c r="D203" s="222" t="s">
        <v>269</v>
      </c>
      <c r="E203" s="223" t="s">
        <v>482</v>
      </c>
      <c r="F203" s="224" t="s">
        <v>483</v>
      </c>
      <c r="G203" s="225" t="s">
        <v>279</v>
      </c>
      <c r="H203" s="226">
        <v>3000</v>
      </c>
      <c r="I203" s="227"/>
      <c r="J203" s="228">
        <f>ROUND(I203*H203,2)</f>
        <v>0</v>
      </c>
      <c r="K203" s="224" t="s">
        <v>273</v>
      </c>
      <c r="L203" s="41"/>
      <c r="M203" s="229" t="s">
        <v>1</v>
      </c>
      <c r="N203" s="230" t="s">
        <v>38</v>
      </c>
      <c r="O203" s="88"/>
      <c r="P203" s="231">
        <f>O203*H203</f>
        <v>0</v>
      </c>
      <c r="Q203" s="231">
        <v>0</v>
      </c>
      <c r="R203" s="231">
        <f>Q203*H203</f>
        <v>0</v>
      </c>
      <c r="S203" s="231">
        <v>0</v>
      </c>
      <c r="T203" s="232">
        <f>S203*H203</f>
        <v>0</v>
      </c>
      <c r="U203" s="35"/>
      <c r="V203" s="35"/>
      <c r="W203" s="35"/>
      <c r="X203" s="35"/>
      <c r="Y203" s="35"/>
      <c r="Z203" s="35"/>
      <c r="AA203" s="35"/>
      <c r="AB203" s="35"/>
      <c r="AC203" s="35"/>
      <c r="AD203" s="35"/>
      <c r="AE203" s="35"/>
      <c r="AR203" s="233" t="s">
        <v>274</v>
      </c>
      <c r="AT203" s="233" t="s">
        <v>269</v>
      </c>
      <c r="AU203" s="233" t="s">
        <v>73</v>
      </c>
      <c r="AY203" s="14" t="s">
        <v>266</v>
      </c>
      <c r="BE203" s="234">
        <f>IF(N203="základní",J203,0)</f>
        <v>0</v>
      </c>
      <c r="BF203" s="234">
        <f>IF(N203="snížená",J203,0)</f>
        <v>0</v>
      </c>
      <c r="BG203" s="234">
        <f>IF(N203="zákl. přenesená",J203,0)</f>
        <v>0</v>
      </c>
      <c r="BH203" s="234">
        <f>IF(N203="sníž. přenesená",J203,0)</f>
        <v>0</v>
      </c>
      <c r="BI203" s="234">
        <f>IF(N203="nulová",J203,0)</f>
        <v>0</v>
      </c>
      <c r="BJ203" s="14" t="s">
        <v>81</v>
      </c>
      <c r="BK203" s="234">
        <f>ROUND(I203*H203,2)</f>
        <v>0</v>
      </c>
      <c r="BL203" s="14" t="s">
        <v>274</v>
      </c>
      <c r="BM203" s="233" t="s">
        <v>434</v>
      </c>
    </row>
    <row r="204" s="2" customFormat="1">
      <c r="A204" s="35"/>
      <c r="B204" s="36"/>
      <c r="C204" s="37"/>
      <c r="D204" s="235" t="s">
        <v>275</v>
      </c>
      <c r="E204" s="37"/>
      <c r="F204" s="236" t="s">
        <v>1300</v>
      </c>
      <c r="G204" s="37"/>
      <c r="H204" s="37"/>
      <c r="I204" s="237"/>
      <c r="J204" s="37"/>
      <c r="K204" s="37"/>
      <c r="L204" s="41"/>
      <c r="M204" s="238"/>
      <c r="N204" s="239"/>
      <c r="O204" s="88"/>
      <c r="P204" s="88"/>
      <c r="Q204" s="88"/>
      <c r="R204" s="88"/>
      <c r="S204" s="88"/>
      <c r="T204" s="89"/>
      <c r="U204" s="35"/>
      <c r="V204" s="35"/>
      <c r="W204" s="35"/>
      <c r="X204" s="35"/>
      <c r="Y204" s="35"/>
      <c r="Z204" s="35"/>
      <c r="AA204" s="35"/>
      <c r="AB204" s="35"/>
      <c r="AC204" s="35"/>
      <c r="AD204" s="35"/>
      <c r="AE204" s="35"/>
      <c r="AT204" s="14" t="s">
        <v>275</v>
      </c>
      <c r="AU204" s="14" t="s">
        <v>73</v>
      </c>
    </row>
    <row r="205" s="2" customFormat="1" ht="90" customHeight="1">
      <c r="A205" s="35"/>
      <c r="B205" s="36"/>
      <c r="C205" s="222" t="s">
        <v>440</v>
      </c>
      <c r="D205" s="222" t="s">
        <v>269</v>
      </c>
      <c r="E205" s="223" t="s">
        <v>487</v>
      </c>
      <c r="F205" s="224" t="s">
        <v>488</v>
      </c>
      <c r="G205" s="225" t="s">
        <v>279</v>
      </c>
      <c r="H205" s="226">
        <v>3000</v>
      </c>
      <c r="I205" s="227"/>
      <c r="J205" s="228">
        <f>ROUND(I205*H205,2)</f>
        <v>0</v>
      </c>
      <c r="K205" s="224" t="s">
        <v>273</v>
      </c>
      <c r="L205" s="41"/>
      <c r="M205" s="229" t="s">
        <v>1</v>
      </c>
      <c r="N205" s="230" t="s">
        <v>38</v>
      </c>
      <c r="O205" s="88"/>
      <c r="P205" s="231">
        <f>O205*H205</f>
        <v>0</v>
      </c>
      <c r="Q205" s="231">
        <v>0</v>
      </c>
      <c r="R205" s="231">
        <f>Q205*H205</f>
        <v>0</v>
      </c>
      <c r="S205" s="231">
        <v>0</v>
      </c>
      <c r="T205" s="232">
        <f>S205*H205</f>
        <v>0</v>
      </c>
      <c r="U205" s="35"/>
      <c r="V205" s="35"/>
      <c r="W205" s="35"/>
      <c r="X205" s="35"/>
      <c r="Y205" s="35"/>
      <c r="Z205" s="35"/>
      <c r="AA205" s="35"/>
      <c r="AB205" s="35"/>
      <c r="AC205" s="35"/>
      <c r="AD205" s="35"/>
      <c r="AE205" s="35"/>
      <c r="AR205" s="233" t="s">
        <v>274</v>
      </c>
      <c r="AT205" s="233" t="s">
        <v>269</v>
      </c>
      <c r="AU205" s="233" t="s">
        <v>73</v>
      </c>
      <c r="AY205" s="14" t="s">
        <v>266</v>
      </c>
      <c r="BE205" s="234">
        <f>IF(N205="základní",J205,0)</f>
        <v>0</v>
      </c>
      <c r="BF205" s="234">
        <f>IF(N205="snížená",J205,0)</f>
        <v>0</v>
      </c>
      <c r="BG205" s="234">
        <f>IF(N205="zákl. přenesená",J205,0)</f>
        <v>0</v>
      </c>
      <c r="BH205" s="234">
        <f>IF(N205="sníž. přenesená",J205,0)</f>
        <v>0</v>
      </c>
      <c r="BI205" s="234">
        <f>IF(N205="nulová",J205,0)</f>
        <v>0</v>
      </c>
      <c r="BJ205" s="14" t="s">
        <v>81</v>
      </c>
      <c r="BK205" s="234">
        <f>ROUND(I205*H205,2)</f>
        <v>0</v>
      </c>
      <c r="BL205" s="14" t="s">
        <v>274</v>
      </c>
      <c r="BM205" s="233" t="s">
        <v>438</v>
      </c>
    </row>
    <row r="206" s="2" customFormat="1">
      <c r="A206" s="35"/>
      <c r="B206" s="36"/>
      <c r="C206" s="37"/>
      <c r="D206" s="235" t="s">
        <v>275</v>
      </c>
      <c r="E206" s="37"/>
      <c r="F206" s="236" t="s">
        <v>1300</v>
      </c>
      <c r="G206" s="37"/>
      <c r="H206" s="37"/>
      <c r="I206" s="237"/>
      <c r="J206" s="37"/>
      <c r="K206" s="37"/>
      <c r="L206" s="41"/>
      <c r="M206" s="238"/>
      <c r="N206" s="239"/>
      <c r="O206" s="88"/>
      <c r="P206" s="88"/>
      <c r="Q206" s="88"/>
      <c r="R206" s="88"/>
      <c r="S206" s="88"/>
      <c r="T206" s="89"/>
      <c r="U206" s="35"/>
      <c r="V206" s="35"/>
      <c r="W206" s="35"/>
      <c r="X206" s="35"/>
      <c r="Y206" s="35"/>
      <c r="Z206" s="35"/>
      <c r="AA206" s="35"/>
      <c r="AB206" s="35"/>
      <c r="AC206" s="35"/>
      <c r="AD206" s="35"/>
      <c r="AE206" s="35"/>
      <c r="AT206" s="14" t="s">
        <v>275</v>
      </c>
      <c r="AU206" s="14" t="s">
        <v>73</v>
      </c>
    </row>
    <row r="207" s="2" customFormat="1" ht="76.35" customHeight="1">
      <c r="A207" s="35"/>
      <c r="B207" s="36"/>
      <c r="C207" s="222" t="s">
        <v>350</v>
      </c>
      <c r="D207" s="222" t="s">
        <v>269</v>
      </c>
      <c r="E207" s="223" t="s">
        <v>490</v>
      </c>
      <c r="F207" s="224" t="s">
        <v>491</v>
      </c>
      <c r="G207" s="225" t="s">
        <v>279</v>
      </c>
      <c r="H207" s="226">
        <v>377.56299999999999</v>
      </c>
      <c r="I207" s="227"/>
      <c r="J207" s="228">
        <f>ROUND(I207*H207,2)</f>
        <v>0</v>
      </c>
      <c r="K207" s="224" t="s">
        <v>273</v>
      </c>
      <c r="L207" s="41"/>
      <c r="M207" s="229" t="s">
        <v>1</v>
      </c>
      <c r="N207" s="230" t="s">
        <v>38</v>
      </c>
      <c r="O207" s="88"/>
      <c r="P207" s="231">
        <f>O207*H207</f>
        <v>0</v>
      </c>
      <c r="Q207" s="231">
        <v>0</v>
      </c>
      <c r="R207" s="231">
        <f>Q207*H207</f>
        <v>0</v>
      </c>
      <c r="S207" s="231">
        <v>0</v>
      </c>
      <c r="T207" s="232">
        <f>S207*H207</f>
        <v>0</v>
      </c>
      <c r="U207" s="35"/>
      <c r="V207" s="35"/>
      <c r="W207" s="35"/>
      <c r="X207" s="35"/>
      <c r="Y207" s="35"/>
      <c r="Z207" s="35"/>
      <c r="AA207" s="35"/>
      <c r="AB207" s="35"/>
      <c r="AC207" s="35"/>
      <c r="AD207" s="35"/>
      <c r="AE207" s="35"/>
      <c r="AR207" s="233" t="s">
        <v>274</v>
      </c>
      <c r="AT207" s="233" t="s">
        <v>269</v>
      </c>
      <c r="AU207" s="233" t="s">
        <v>73</v>
      </c>
      <c r="AY207" s="14" t="s">
        <v>266</v>
      </c>
      <c r="BE207" s="234">
        <f>IF(N207="základní",J207,0)</f>
        <v>0</v>
      </c>
      <c r="BF207" s="234">
        <f>IF(N207="snížená",J207,0)</f>
        <v>0</v>
      </c>
      <c r="BG207" s="234">
        <f>IF(N207="zákl. přenesená",J207,0)</f>
        <v>0</v>
      </c>
      <c r="BH207" s="234">
        <f>IF(N207="sníž. přenesená",J207,0)</f>
        <v>0</v>
      </c>
      <c r="BI207" s="234">
        <f>IF(N207="nulová",J207,0)</f>
        <v>0</v>
      </c>
      <c r="BJ207" s="14" t="s">
        <v>81</v>
      </c>
      <c r="BK207" s="234">
        <f>ROUND(I207*H207,2)</f>
        <v>0</v>
      </c>
      <c r="BL207" s="14" t="s">
        <v>274</v>
      </c>
      <c r="BM207" s="233" t="s">
        <v>443</v>
      </c>
    </row>
    <row r="208" s="2" customFormat="1">
      <c r="A208" s="35"/>
      <c r="B208" s="36"/>
      <c r="C208" s="37"/>
      <c r="D208" s="235" t="s">
        <v>275</v>
      </c>
      <c r="E208" s="37"/>
      <c r="F208" s="236" t="s">
        <v>1445</v>
      </c>
      <c r="G208" s="37"/>
      <c r="H208" s="37"/>
      <c r="I208" s="237"/>
      <c r="J208" s="37"/>
      <c r="K208" s="37"/>
      <c r="L208" s="41"/>
      <c r="M208" s="238"/>
      <c r="N208" s="239"/>
      <c r="O208" s="88"/>
      <c r="P208" s="88"/>
      <c r="Q208" s="88"/>
      <c r="R208" s="88"/>
      <c r="S208" s="88"/>
      <c r="T208" s="89"/>
      <c r="U208" s="35"/>
      <c r="V208" s="35"/>
      <c r="W208" s="35"/>
      <c r="X208" s="35"/>
      <c r="Y208" s="35"/>
      <c r="Z208" s="35"/>
      <c r="AA208" s="35"/>
      <c r="AB208" s="35"/>
      <c r="AC208" s="35"/>
      <c r="AD208" s="35"/>
      <c r="AE208" s="35"/>
      <c r="AT208" s="14" t="s">
        <v>275</v>
      </c>
      <c r="AU208" s="14" t="s">
        <v>73</v>
      </c>
    </row>
    <row r="209" s="2" customFormat="1" ht="76.35" customHeight="1">
      <c r="A209" s="35"/>
      <c r="B209" s="36"/>
      <c r="C209" s="222" t="s">
        <v>449</v>
      </c>
      <c r="D209" s="222" t="s">
        <v>269</v>
      </c>
      <c r="E209" s="223" t="s">
        <v>495</v>
      </c>
      <c r="F209" s="224" t="s">
        <v>496</v>
      </c>
      <c r="G209" s="225" t="s">
        <v>279</v>
      </c>
      <c r="H209" s="226">
        <v>377.56299999999999</v>
      </c>
      <c r="I209" s="227"/>
      <c r="J209" s="228">
        <f>ROUND(I209*H209,2)</f>
        <v>0</v>
      </c>
      <c r="K209" s="224" t="s">
        <v>273</v>
      </c>
      <c r="L209" s="41"/>
      <c r="M209" s="229" t="s">
        <v>1</v>
      </c>
      <c r="N209" s="230" t="s">
        <v>38</v>
      </c>
      <c r="O209" s="88"/>
      <c r="P209" s="231">
        <f>O209*H209</f>
        <v>0</v>
      </c>
      <c r="Q209" s="231">
        <v>0</v>
      </c>
      <c r="R209" s="231">
        <f>Q209*H209</f>
        <v>0</v>
      </c>
      <c r="S209" s="231">
        <v>0</v>
      </c>
      <c r="T209" s="232">
        <f>S209*H209</f>
        <v>0</v>
      </c>
      <c r="U209" s="35"/>
      <c r="V209" s="35"/>
      <c r="W209" s="35"/>
      <c r="X209" s="35"/>
      <c r="Y209" s="35"/>
      <c r="Z209" s="35"/>
      <c r="AA209" s="35"/>
      <c r="AB209" s="35"/>
      <c r="AC209" s="35"/>
      <c r="AD209" s="35"/>
      <c r="AE209" s="35"/>
      <c r="AR209" s="233" t="s">
        <v>274</v>
      </c>
      <c r="AT209" s="233" t="s">
        <v>269</v>
      </c>
      <c r="AU209" s="233" t="s">
        <v>73</v>
      </c>
      <c r="AY209" s="14" t="s">
        <v>266</v>
      </c>
      <c r="BE209" s="234">
        <f>IF(N209="základní",J209,0)</f>
        <v>0</v>
      </c>
      <c r="BF209" s="234">
        <f>IF(N209="snížená",J209,0)</f>
        <v>0</v>
      </c>
      <c r="BG209" s="234">
        <f>IF(N209="zákl. přenesená",J209,0)</f>
        <v>0</v>
      </c>
      <c r="BH209" s="234">
        <f>IF(N209="sníž. přenesená",J209,0)</f>
        <v>0</v>
      </c>
      <c r="BI209" s="234">
        <f>IF(N209="nulová",J209,0)</f>
        <v>0</v>
      </c>
      <c r="BJ209" s="14" t="s">
        <v>81</v>
      </c>
      <c r="BK209" s="234">
        <f>ROUND(I209*H209,2)</f>
        <v>0</v>
      </c>
      <c r="BL209" s="14" t="s">
        <v>274</v>
      </c>
      <c r="BM209" s="233" t="s">
        <v>447</v>
      </c>
    </row>
    <row r="210" s="2" customFormat="1">
      <c r="A210" s="35"/>
      <c r="B210" s="36"/>
      <c r="C210" s="37"/>
      <c r="D210" s="235" t="s">
        <v>275</v>
      </c>
      <c r="E210" s="37"/>
      <c r="F210" s="236" t="s">
        <v>1445</v>
      </c>
      <c r="G210" s="37"/>
      <c r="H210" s="37"/>
      <c r="I210" s="237"/>
      <c r="J210" s="37"/>
      <c r="K210" s="37"/>
      <c r="L210" s="41"/>
      <c r="M210" s="238"/>
      <c r="N210" s="239"/>
      <c r="O210" s="88"/>
      <c r="P210" s="88"/>
      <c r="Q210" s="88"/>
      <c r="R210" s="88"/>
      <c r="S210" s="88"/>
      <c r="T210" s="89"/>
      <c r="U210" s="35"/>
      <c r="V210" s="35"/>
      <c r="W210" s="35"/>
      <c r="X210" s="35"/>
      <c r="Y210" s="35"/>
      <c r="Z210" s="35"/>
      <c r="AA210" s="35"/>
      <c r="AB210" s="35"/>
      <c r="AC210" s="35"/>
      <c r="AD210" s="35"/>
      <c r="AE210" s="35"/>
      <c r="AT210" s="14" t="s">
        <v>275</v>
      </c>
      <c r="AU210" s="14" t="s">
        <v>73</v>
      </c>
    </row>
    <row r="211" s="2" customFormat="1" ht="44.25" customHeight="1">
      <c r="A211" s="35"/>
      <c r="B211" s="36"/>
      <c r="C211" s="222" t="s">
        <v>354</v>
      </c>
      <c r="D211" s="222" t="s">
        <v>269</v>
      </c>
      <c r="E211" s="223" t="s">
        <v>498</v>
      </c>
      <c r="F211" s="224" t="s">
        <v>499</v>
      </c>
      <c r="G211" s="225" t="s">
        <v>500</v>
      </c>
      <c r="H211" s="226">
        <v>2</v>
      </c>
      <c r="I211" s="227"/>
      <c r="J211" s="228">
        <f>ROUND(I211*H211,2)</f>
        <v>0</v>
      </c>
      <c r="K211" s="224" t="s">
        <v>273</v>
      </c>
      <c r="L211" s="41"/>
      <c r="M211" s="229" t="s">
        <v>1</v>
      </c>
      <c r="N211" s="230" t="s">
        <v>38</v>
      </c>
      <c r="O211" s="88"/>
      <c r="P211" s="231">
        <f>O211*H211</f>
        <v>0</v>
      </c>
      <c r="Q211" s="231">
        <v>0</v>
      </c>
      <c r="R211" s="231">
        <f>Q211*H211</f>
        <v>0</v>
      </c>
      <c r="S211" s="231">
        <v>0</v>
      </c>
      <c r="T211" s="232">
        <f>S211*H211</f>
        <v>0</v>
      </c>
      <c r="U211" s="35"/>
      <c r="V211" s="35"/>
      <c r="W211" s="35"/>
      <c r="X211" s="35"/>
      <c r="Y211" s="35"/>
      <c r="Z211" s="35"/>
      <c r="AA211" s="35"/>
      <c r="AB211" s="35"/>
      <c r="AC211" s="35"/>
      <c r="AD211" s="35"/>
      <c r="AE211" s="35"/>
      <c r="AR211" s="233" t="s">
        <v>274</v>
      </c>
      <c r="AT211" s="233" t="s">
        <v>269</v>
      </c>
      <c r="AU211" s="233" t="s">
        <v>73</v>
      </c>
      <c r="AY211" s="14" t="s">
        <v>266</v>
      </c>
      <c r="BE211" s="234">
        <f>IF(N211="základní",J211,0)</f>
        <v>0</v>
      </c>
      <c r="BF211" s="234">
        <f>IF(N211="snížená",J211,0)</f>
        <v>0</v>
      </c>
      <c r="BG211" s="234">
        <f>IF(N211="zákl. přenesená",J211,0)</f>
        <v>0</v>
      </c>
      <c r="BH211" s="234">
        <f>IF(N211="sníž. přenesená",J211,0)</f>
        <v>0</v>
      </c>
      <c r="BI211" s="234">
        <f>IF(N211="nulová",J211,0)</f>
        <v>0</v>
      </c>
      <c r="BJ211" s="14" t="s">
        <v>81</v>
      </c>
      <c r="BK211" s="234">
        <f>ROUND(I211*H211,2)</f>
        <v>0</v>
      </c>
      <c r="BL211" s="14" t="s">
        <v>274</v>
      </c>
      <c r="BM211" s="233" t="s">
        <v>452</v>
      </c>
    </row>
    <row r="212" s="2" customFormat="1">
      <c r="A212" s="35"/>
      <c r="B212" s="36"/>
      <c r="C212" s="37"/>
      <c r="D212" s="235" t="s">
        <v>275</v>
      </c>
      <c r="E212" s="37"/>
      <c r="F212" s="236" t="s">
        <v>1446</v>
      </c>
      <c r="G212" s="37"/>
      <c r="H212" s="37"/>
      <c r="I212" s="237"/>
      <c r="J212" s="37"/>
      <c r="K212" s="37"/>
      <c r="L212" s="41"/>
      <c r="M212" s="238"/>
      <c r="N212" s="239"/>
      <c r="O212" s="88"/>
      <c r="P212" s="88"/>
      <c r="Q212" s="88"/>
      <c r="R212" s="88"/>
      <c r="S212" s="88"/>
      <c r="T212" s="89"/>
      <c r="U212" s="35"/>
      <c r="V212" s="35"/>
      <c r="W212" s="35"/>
      <c r="X212" s="35"/>
      <c r="Y212" s="35"/>
      <c r="Z212" s="35"/>
      <c r="AA212" s="35"/>
      <c r="AB212" s="35"/>
      <c r="AC212" s="35"/>
      <c r="AD212" s="35"/>
      <c r="AE212" s="35"/>
      <c r="AT212" s="14" t="s">
        <v>275</v>
      </c>
      <c r="AU212" s="14" t="s">
        <v>73</v>
      </c>
    </row>
    <row r="213" s="2" customFormat="1" ht="49.05" customHeight="1">
      <c r="A213" s="35"/>
      <c r="B213" s="36"/>
      <c r="C213" s="222" t="s">
        <v>458</v>
      </c>
      <c r="D213" s="222" t="s">
        <v>269</v>
      </c>
      <c r="E213" s="223" t="s">
        <v>504</v>
      </c>
      <c r="F213" s="224" t="s">
        <v>505</v>
      </c>
      <c r="G213" s="225" t="s">
        <v>500</v>
      </c>
      <c r="H213" s="226">
        <v>2</v>
      </c>
      <c r="I213" s="227"/>
      <c r="J213" s="228">
        <f>ROUND(I213*H213,2)</f>
        <v>0</v>
      </c>
      <c r="K213" s="224" t="s">
        <v>273</v>
      </c>
      <c r="L213" s="41"/>
      <c r="M213" s="229" t="s">
        <v>1</v>
      </c>
      <c r="N213" s="230" t="s">
        <v>38</v>
      </c>
      <c r="O213" s="88"/>
      <c r="P213" s="231">
        <f>O213*H213</f>
        <v>0</v>
      </c>
      <c r="Q213" s="231">
        <v>0</v>
      </c>
      <c r="R213" s="231">
        <f>Q213*H213</f>
        <v>0</v>
      </c>
      <c r="S213" s="231">
        <v>0</v>
      </c>
      <c r="T213" s="232">
        <f>S213*H213</f>
        <v>0</v>
      </c>
      <c r="U213" s="35"/>
      <c r="V213" s="35"/>
      <c r="W213" s="35"/>
      <c r="X213" s="35"/>
      <c r="Y213" s="35"/>
      <c r="Z213" s="35"/>
      <c r="AA213" s="35"/>
      <c r="AB213" s="35"/>
      <c r="AC213" s="35"/>
      <c r="AD213" s="35"/>
      <c r="AE213" s="35"/>
      <c r="AR213" s="233" t="s">
        <v>274</v>
      </c>
      <c r="AT213" s="233" t="s">
        <v>269</v>
      </c>
      <c r="AU213" s="233" t="s">
        <v>73</v>
      </c>
      <c r="AY213" s="14" t="s">
        <v>266</v>
      </c>
      <c r="BE213" s="234">
        <f>IF(N213="základní",J213,0)</f>
        <v>0</v>
      </c>
      <c r="BF213" s="234">
        <f>IF(N213="snížená",J213,0)</f>
        <v>0</v>
      </c>
      <c r="BG213" s="234">
        <f>IF(N213="zákl. přenesená",J213,0)</f>
        <v>0</v>
      </c>
      <c r="BH213" s="234">
        <f>IF(N213="sníž. přenesená",J213,0)</f>
        <v>0</v>
      </c>
      <c r="BI213" s="234">
        <f>IF(N213="nulová",J213,0)</f>
        <v>0</v>
      </c>
      <c r="BJ213" s="14" t="s">
        <v>81</v>
      </c>
      <c r="BK213" s="234">
        <f>ROUND(I213*H213,2)</f>
        <v>0</v>
      </c>
      <c r="BL213" s="14" t="s">
        <v>274</v>
      </c>
      <c r="BM213" s="233" t="s">
        <v>456</v>
      </c>
    </row>
    <row r="214" s="2" customFormat="1">
      <c r="A214" s="35"/>
      <c r="B214" s="36"/>
      <c r="C214" s="37"/>
      <c r="D214" s="235" t="s">
        <v>275</v>
      </c>
      <c r="E214" s="37"/>
      <c r="F214" s="236" t="s">
        <v>1446</v>
      </c>
      <c r="G214" s="37"/>
      <c r="H214" s="37"/>
      <c r="I214" s="237"/>
      <c r="J214" s="37"/>
      <c r="K214" s="37"/>
      <c r="L214" s="41"/>
      <c r="M214" s="238"/>
      <c r="N214" s="239"/>
      <c r="O214" s="88"/>
      <c r="P214" s="88"/>
      <c r="Q214" s="88"/>
      <c r="R214" s="88"/>
      <c r="S214" s="88"/>
      <c r="T214" s="89"/>
      <c r="U214" s="35"/>
      <c r="V214" s="35"/>
      <c r="W214" s="35"/>
      <c r="X214" s="35"/>
      <c r="Y214" s="35"/>
      <c r="Z214" s="35"/>
      <c r="AA214" s="35"/>
      <c r="AB214" s="35"/>
      <c r="AC214" s="35"/>
      <c r="AD214" s="35"/>
      <c r="AE214" s="35"/>
      <c r="AT214" s="14" t="s">
        <v>275</v>
      </c>
      <c r="AU214" s="14" t="s">
        <v>73</v>
      </c>
    </row>
    <row r="215" s="2" customFormat="1" ht="76.35" customHeight="1">
      <c r="A215" s="35"/>
      <c r="B215" s="36"/>
      <c r="C215" s="222" t="s">
        <v>359</v>
      </c>
      <c r="D215" s="222" t="s">
        <v>269</v>
      </c>
      <c r="E215" s="223" t="s">
        <v>507</v>
      </c>
      <c r="F215" s="224" t="s">
        <v>508</v>
      </c>
      <c r="G215" s="225" t="s">
        <v>272</v>
      </c>
      <c r="H215" s="226">
        <v>130</v>
      </c>
      <c r="I215" s="227"/>
      <c r="J215" s="228">
        <f>ROUND(I215*H215,2)</f>
        <v>0</v>
      </c>
      <c r="K215" s="224" t="s">
        <v>273</v>
      </c>
      <c r="L215" s="41"/>
      <c r="M215" s="229" t="s">
        <v>1</v>
      </c>
      <c r="N215" s="230" t="s">
        <v>38</v>
      </c>
      <c r="O215" s="88"/>
      <c r="P215" s="231">
        <f>O215*H215</f>
        <v>0</v>
      </c>
      <c r="Q215" s="231">
        <v>0</v>
      </c>
      <c r="R215" s="231">
        <f>Q215*H215</f>
        <v>0</v>
      </c>
      <c r="S215" s="231">
        <v>0</v>
      </c>
      <c r="T215" s="232">
        <f>S215*H215</f>
        <v>0</v>
      </c>
      <c r="U215" s="35"/>
      <c r="V215" s="35"/>
      <c r="W215" s="35"/>
      <c r="X215" s="35"/>
      <c r="Y215" s="35"/>
      <c r="Z215" s="35"/>
      <c r="AA215" s="35"/>
      <c r="AB215" s="35"/>
      <c r="AC215" s="35"/>
      <c r="AD215" s="35"/>
      <c r="AE215" s="35"/>
      <c r="AR215" s="233" t="s">
        <v>274</v>
      </c>
      <c r="AT215" s="233" t="s">
        <v>269</v>
      </c>
      <c r="AU215" s="233" t="s">
        <v>73</v>
      </c>
      <c r="AY215" s="14" t="s">
        <v>266</v>
      </c>
      <c r="BE215" s="234">
        <f>IF(N215="základní",J215,0)</f>
        <v>0</v>
      </c>
      <c r="BF215" s="234">
        <f>IF(N215="snížená",J215,0)</f>
        <v>0</v>
      </c>
      <c r="BG215" s="234">
        <f>IF(N215="zákl. přenesená",J215,0)</f>
        <v>0</v>
      </c>
      <c r="BH215" s="234">
        <f>IF(N215="sníž. přenesená",J215,0)</f>
        <v>0</v>
      </c>
      <c r="BI215" s="234">
        <f>IF(N215="nulová",J215,0)</f>
        <v>0</v>
      </c>
      <c r="BJ215" s="14" t="s">
        <v>81</v>
      </c>
      <c r="BK215" s="234">
        <f>ROUND(I215*H215,2)</f>
        <v>0</v>
      </c>
      <c r="BL215" s="14" t="s">
        <v>274</v>
      </c>
      <c r="BM215" s="233" t="s">
        <v>461</v>
      </c>
    </row>
    <row r="216" s="2" customFormat="1">
      <c r="A216" s="35"/>
      <c r="B216" s="36"/>
      <c r="C216" s="37"/>
      <c r="D216" s="235" t="s">
        <v>275</v>
      </c>
      <c r="E216" s="37"/>
      <c r="F216" s="236" t="s">
        <v>1447</v>
      </c>
      <c r="G216" s="37"/>
      <c r="H216" s="37"/>
      <c r="I216" s="237"/>
      <c r="J216" s="37"/>
      <c r="K216" s="37"/>
      <c r="L216" s="41"/>
      <c r="M216" s="238"/>
      <c r="N216" s="239"/>
      <c r="O216" s="88"/>
      <c r="P216" s="88"/>
      <c r="Q216" s="88"/>
      <c r="R216" s="88"/>
      <c r="S216" s="88"/>
      <c r="T216" s="89"/>
      <c r="U216" s="35"/>
      <c r="V216" s="35"/>
      <c r="W216" s="35"/>
      <c r="X216" s="35"/>
      <c r="Y216" s="35"/>
      <c r="Z216" s="35"/>
      <c r="AA216" s="35"/>
      <c r="AB216" s="35"/>
      <c r="AC216" s="35"/>
      <c r="AD216" s="35"/>
      <c r="AE216" s="35"/>
      <c r="AT216" s="14" t="s">
        <v>275</v>
      </c>
      <c r="AU216" s="14" t="s">
        <v>73</v>
      </c>
    </row>
    <row r="217" s="2" customFormat="1" ht="76.35" customHeight="1">
      <c r="A217" s="35"/>
      <c r="B217" s="36"/>
      <c r="C217" s="222" t="s">
        <v>467</v>
      </c>
      <c r="D217" s="222" t="s">
        <v>269</v>
      </c>
      <c r="E217" s="223" t="s">
        <v>512</v>
      </c>
      <c r="F217" s="224" t="s">
        <v>513</v>
      </c>
      <c r="G217" s="225" t="s">
        <v>272</v>
      </c>
      <c r="H217" s="226">
        <v>130</v>
      </c>
      <c r="I217" s="227"/>
      <c r="J217" s="228">
        <f>ROUND(I217*H217,2)</f>
        <v>0</v>
      </c>
      <c r="K217" s="224" t="s">
        <v>273</v>
      </c>
      <c r="L217" s="41"/>
      <c r="M217" s="229" t="s">
        <v>1</v>
      </c>
      <c r="N217" s="230" t="s">
        <v>38</v>
      </c>
      <c r="O217" s="88"/>
      <c r="P217" s="231">
        <f>O217*H217</f>
        <v>0</v>
      </c>
      <c r="Q217" s="231">
        <v>0</v>
      </c>
      <c r="R217" s="231">
        <f>Q217*H217</f>
        <v>0</v>
      </c>
      <c r="S217" s="231">
        <v>0</v>
      </c>
      <c r="T217" s="232">
        <f>S217*H217</f>
        <v>0</v>
      </c>
      <c r="U217" s="35"/>
      <c r="V217" s="35"/>
      <c r="W217" s="35"/>
      <c r="X217" s="35"/>
      <c r="Y217" s="35"/>
      <c r="Z217" s="35"/>
      <c r="AA217" s="35"/>
      <c r="AB217" s="35"/>
      <c r="AC217" s="35"/>
      <c r="AD217" s="35"/>
      <c r="AE217" s="35"/>
      <c r="AR217" s="233" t="s">
        <v>274</v>
      </c>
      <c r="AT217" s="233" t="s">
        <v>269</v>
      </c>
      <c r="AU217" s="233" t="s">
        <v>73</v>
      </c>
      <c r="AY217" s="14" t="s">
        <v>266</v>
      </c>
      <c r="BE217" s="234">
        <f>IF(N217="základní",J217,0)</f>
        <v>0</v>
      </c>
      <c r="BF217" s="234">
        <f>IF(N217="snížená",J217,0)</f>
        <v>0</v>
      </c>
      <c r="BG217" s="234">
        <f>IF(N217="zákl. přenesená",J217,0)</f>
        <v>0</v>
      </c>
      <c r="BH217" s="234">
        <f>IF(N217="sníž. přenesená",J217,0)</f>
        <v>0</v>
      </c>
      <c r="BI217" s="234">
        <f>IF(N217="nulová",J217,0)</f>
        <v>0</v>
      </c>
      <c r="BJ217" s="14" t="s">
        <v>81</v>
      </c>
      <c r="BK217" s="234">
        <f>ROUND(I217*H217,2)</f>
        <v>0</v>
      </c>
      <c r="BL217" s="14" t="s">
        <v>274</v>
      </c>
      <c r="BM217" s="233" t="s">
        <v>465</v>
      </c>
    </row>
    <row r="218" s="2" customFormat="1">
      <c r="A218" s="35"/>
      <c r="B218" s="36"/>
      <c r="C218" s="37"/>
      <c r="D218" s="235" t="s">
        <v>275</v>
      </c>
      <c r="E218" s="37"/>
      <c r="F218" s="236" t="s">
        <v>1447</v>
      </c>
      <c r="G218" s="37"/>
      <c r="H218" s="37"/>
      <c r="I218" s="237"/>
      <c r="J218" s="37"/>
      <c r="K218" s="37"/>
      <c r="L218" s="41"/>
      <c r="M218" s="238"/>
      <c r="N218" s="239"/>
      <c r="O218" s="88"/>
      <c r="P218" s="88"/>
      <c r="Q218" s="88"/>
      <c r="R218" s="88"/>
      <c r="S218" s="88"/>
      <c r="T218" s="89"/>
      <c r="U218" s="35"/>
      <c r="V218" s="35"/>
      <c r="W218" s="35"/>
      <c r="X218" s="35"/>
      <c r="Y218" s="35"/>
      <c r="Z218" s="35"/>
      <c r="AA218" s="35"/>
      <c r="AB218" s="35"/>
      <c r="AC218" s="35"/>
      <c r="AD218" s="35"/>
      <c r="AE218" s="35"/>
      <c r="AT218" s="14" t="s">
        <v>275</v>
      </c>
      <c r="AU218" s="14" t="s">
        <v>73</v>
      </c>
    </row>
    <row r="219" s="2" customFormat="1" ht="44.25" customHeight="1">
      <c r="A219" s="35"/>
      <c r="B219" s="36"/>
      <c r="C219" s="222" t="s">
        <v>363</v>
      </c>
      <c r="D219" s="222" t="s">
        <v>269</v>
      </c>
      <c r="E219" s="223" t="s">
        <v>515</v>
      </c>
      <c r="F219" s="224" t="s">
        <v>516</v>
      </c>
      <c r="G219" s="225" t="s">
        <v>272</v>
      </c>
      <c r="H219" s="226">
        <v>20</v>
      </c>
      <c r="I219" s="227"/>
      <c r="J219" s="228">
        <f>ROUND(I219*H219,2)</f>
        <v>0</v>
      </c>
      <c r="K219" s="224" t="s">
        <v>273</v>
      </c>
      <c r="L219" s="41"/>
      <c r="M219" s="229" t="s">
        <v>1</v>
      </c>
      <c r="N219" s="230" t="s">
        <v>38</v>
      </c>
      <c r="O219" s="88"/>
      <c r="P219" s="231">
        <f>O219*H219</f>
        <v>0</v>
      </c>
      <c r="Q219" s="231">
        <v>0</v>
      </c>
      <c r="R219" s="231">
        <f>Q219*H219</f>
        <v>0</v>
      </c>
      <c r="S219" s="231">
        <v>0</v>
      </c>
      <c r="T219" s="232">
        <f>S219*H219</f>
        <v>0</v>
      </c>
      <c r="U219" s="35"/>
      <c r="V219" s="35"/>
      <c r="W219" s="35"/>
      <c r="X219" s="35"/>
      <c r="Y219" s="35"/>
      <c r="Z219" s="35"/>
      <c r="AA219" s="35"/>
      <c r="AB219" s="35"/>
      <c r="AC219" s="35"/>
      <c r="AD219" s="35"/>
      <c r="AE219" s="35"/>
      <c r="AR219" s="233" t="s">
        <v>274</v>
      </c>
      <c r="AT219" s="233" t="s">
        <v>269</v>
      </c>
      <c r="AU219" s="233" t="s">
        <v>73</v>
      </c>
      <c r="AY219" s="14" t="s">
        <v>266</v>
      </c>
      <c r="BE219" s="234">
        <f>IF(N219="základní",J219,0)</f>
        <v>0</v>
      </c>
      <c r="BF219" s="234">
        <f>IF(N219="snížená",J219,0)</f>
        <v>0</v>
      </c>
      <c r="BG219" s="234">
        <f>IF(N219="zákl. přenesená",J219,0)</f>
        <v>0</v>
      </c>
      <c r="BH219" s="234">
        <f>IF(N219="sníž. přenesená",J219,0)</f>
        <v>0</v>
      </c>
      <c r="BI219" s="234">
        <f>IF(N219="nulová",J219,0)</f>
        <v>0</v>
      </c>
      <c r="BJ219" s="14" t="s">
        <v>81</v>
      </c>
      <c r="BK219" s="234">
        <f>ROUND(I219*H219,2)</f>
        <v>0</v>
      </c>
      <c r="BL219" s="14" t="s">
        <v>274</v>
      </c>
      <c r="BM219" s="233" t="s">
        <v>470</v>
      </c>
    </row>
    <row r="220" s="2" customFormat="1">
      <c r="A220" s="35"/>
      <c r="B220" s="36"/>
      <c r="C220" s="37"/>
      <c r="D220" s="235" t="s">
        <v>275</v>
      </c>
      <c r="E220" s="37"/>
      <c r="F220" s="236" t="s">
        <v>1448</v>
      </c>
      <c r="G220" s="37"/>
      <c r="H220" s="37"/>
      <c r="I220" s="237"/>
      <c r="J220" s="37"/>
      <c r="K220" s="37"/>
      <c r="L220" s="41"/>
      <c r="M220" s="238"/>
      <c r="N220" s="239"/>
      <c r="O220" s="88"/>
      <c r="P220" s="88"/>
      <c r="Q220" s="88"/>
      <c r="R220" s="88"/>
      <c r="S220" s="88"/>
      <c r="T220" s="89"/>
      <c r="U220" s="35"/>
      <c r="V220" s="35"/>
      <c r="W220" s="35"/>
      <c r="X220" s="35"/>
      <c r="Y220" s="35"/>
      <c r="Z220" s="35"/>
      <c r="AA220" s="35"/>
      <c r="AB220" s="35"/>
      <c r="AC220" s="35"/>
      <c r="AD220" s="35"/>
      <c r="AE220" s="35"/>
      <c r="AT220" s="14" t="s">
        <v>275</v>
      </c>
      <c r="AU220" s="14" t="s">
        <v>73</v>
      </c>
    </row>
    <row r="221" s="2" customFormat="1" ht="55.5" customHeight="1">
      <c r="A221" s="35"/>
      <c r="B221" s="36"/>
      <c r="C221" s="222" t="s">
        <v>477</v>
      </c>
      <c r="D221" s="222" t="s">
        <v>269</v>
      </c>
      <c r="E221" s="223" t="s">
        <v>520</v>
      </c>
      <c r="F221" s="224" t="s">
        <v>521</v>
      </c>
      <c r="G221" s="225" t="s">
        <v>272</v>
      </c>
      <c r="H221" s="226">
        <v>20</v>
      </c>
      <c r="I221" s="227"/>
      <c r="J221" s="228">
        <f>ROUND(I221*H221,2)</f>
        <v>0</v>
      </c>
      <c r="K221" s="224" t="s">
        <v>273</v>
      </c>
      <c r="L221" s="41"/>
      <c r="M221" s="229" t="s">
        <v>1</v>
      </c>
      <c r="N221" s="230" t="s">
        <v>38</v>
      </c>
      <c r="O221" s="88"/>
      <c r="P221" s="231">
        <f>O221*H221</f>
        <v>0</v>
      </c>
      <c r="Q221" s="231">
        <v>0</v>
      </c>
      <c r="R221" s="231">
        <f>Q221*H221</f>
        <v>0</v>
      </c>
      <c r="S221" s="231">
        <v>0</v>
      </c>
      <c r="T221" s="232">
        <f>S221*H221</f>
        <v>0</v>
      </c>
      <c r="U221" s="35"/>
      <c r="V221" s="35"/>
      <c r="W221" s="35"/>
      <c r="X221" s="35"/>
      <c r="Y221" s="35"/>
      <c r="Z221" s="35"/>
      <c r="AA221" s="35"/>
      <c r="AB221" s="35"/>
      <c r="AC221" s="35"/>
      <c r="AD221" s="35"/>
      <c r="AE221" s="35"/>
      <c r="AR221" s="233" t="s">
        <v>274</v>
      </c>
      <c r="AT221" s="233" t="s">
        <v>269</v>
      </c>
      <c r="AU221" s="233" t="s">
        <v>73</v>
      </c>
      <c r="AY221" s="14" t="s">
        <v>266</v>
      </c>
      <c r="BE221" s="234">
        <f>IF(N221="základní",J221,0)</f>
        <v>0</v>
      </c>
      <c r="BF221" s="234">
        <f>IF(N221="snížená",J221,0)</f>
        <v>0</v>
      </c>
      <c r="BG221" s="234">
        <f>IF(N221="zákl. přenesená",J221,0)</f>
        <v>0</v>
      </c>
      <c r="BH221" s="234">
        <f>IF(N221="sníž. přenesená",J221,0)</f>
        <v>0</v>
      </c>
      <c r="BI221" s="234">
        <f>IF(N221="nulová",J221,0)</f>
        <v>0</v>
      </c>
      <c r="BJ221" s="14" t="s">
        <v>81</v>
      </c>
      <c r="BK221" s="234">
        <f>ROUND(I221*H221,2)</f>
        <v>0</v>
      </c>
      <c r="BL221" s="14" t="s">
        <v>274</v>
      </c>
      <c r="BM221" s="233" t="s">
        <v>475</v>
      </c>
    </row>
    <row r="222" s="2" customFormat="1">
      <c r="A222" s="35"/>
      <c r="B222" s="36"/>
      <c r="C222" s="37"/>
      <c r="D222" s="235" t="s">
        <v>275</v>
      </c>
      <c r="E222" s="37"/>
      <c r="F222" s="236" t="s">
        <v>1448</v>
      </c>
      <c r="G222" s="37"/>
      <c r="H222" s="37"/>
      <c r="I222" s="237"/>
      <c r="J222" s="37"/>
      <c r="K222" s="37"/>
      <c r="L222" s="41"/>
      <c r="M222" s="238"/>
      <c r="N222" s="239"/>
      <c r="O222" s="88"/>
      <c r="P222" s="88"/>
      <c r="Q222" s="88"/>
      <c r="R222" s="88"/>
      <c r="S222" s="88"/>
      <c r="T222" s="89"/>
      <c r="U222" s="35"/>
      <c r="V222" s="35"/>
      <c r="W222" s="35"/>
      <c r="X222" s="35"/>
      <c r="Y222" s="35"/>
      <c r="Z222" s="35"/>
      <c r="AA222" s="35"/>
      <c r="AB222" s="35"/>
      <c r="AC222" s="35"/>
      <c r="AD222" s="35"/>
      <c r="AE222" s="35"/>
      <c r="AT222" s="14" t="s">
        <v>275</v>
      </c>
      <c r="AU222" s="14" t="s">
        <v>73</v>
      </c>
    </row>
    <row r="223" s="2" customFormat="1" ht="24.15" customHeight="1">
      <c r="A223" s="35"/>
      <c r="B223" s="36"/>
      <c r="C223" s="222" t="s">
        <v>368</v>
      </c>
      <c r="D223" s="222" t="s">
        <v>269</v>
      </c>
      <c r="E223" s="223" t="s">
        <v>523</v>
      </c>
      <c r="F223" s="224" t="s">
        <v>524</v>
      </c>
      <c r="G223" s="225" t="s">
        <v>272</v>
      </c>
      <c r="H223" s="226">
        <v>20</v>
      </c>
      <c r="I223" s="227"/>
      <c r="J223" s="228">
        <f>ROUND(I223*H223,2)</f>
        <v>0</v>
      </c>
      <c r="K223" s="224" t="s">
        <v>273</v>
      </c>
      <c r="L223" s="41"/>
      <c r="M223" s="229" t="s">
        <v>1</v>
      </c>
      <c r="N223" s="230" t="s">
        <v>38</v>
      </c>
      <c r="O223" s="88"/>
      <c r="P223" s="231">
        <f>O223*H223</f>
        <v>0</v>
      </c>
      <c r="Q223" s="231">
        <v>0</v>
      </c>
      <c r="R223" s="231">
        <f>Q223*H223</f>
        <v>0</v>
      </c>
      <c r="S223" s="231">
        <v>0</v>
      </c>
      <c r="T223" s="232">
        <f>S223*H223</f>
        <v>0</v>
      </c>
      <c r="U223" s="35"/>
      <c r="V223" s="35"/>
      <c r="W223" s="35"/>
      <c r="X223" s="35"/>
      <c r="Y223" s="35"/>
      <c r="Z223" s="35"/>
      <c r="AA223" s="35"/>
      <c r="AB223" s="35"/>
      <c r="AC223" s="35"/>
      <c r="AD223" s="35"/>
      <c r="AE223" s="35"/>
      <c r="AR223" s="233" t="s">
        <v>274</v>
      </c>
      <c r="AT223" s="233" t="s">
        <v>269</v>
      </c>
      <c r="AU223" s="233" t="s">
        <v>73</v>
      </c>
      <c r="AY223" s="14" t="s">
        <v>266</v>
      </c>
      <c r="BE223" s="234">
        <f>IF(N223="základní",J223,0)</f>
        <v>0</v>
      </c>
      <c r="BF223" s="234">
        <f>IF(N223="snížená",J223,0)</f>
        <v>0</v>
      </c>
      <c r="BG223" s="234">
        <f>IF(N223="zákl. přenesená",J223,0)</f>
        <v>0</v>
      </c>
      <c r="BH223" s="234">
        <f>IF(N223="sníž. přenesená",J223,0)</f>
        <v>0</v>
      </c>
      <c r="BI223" s="234">
        <f>IF(N223="nulová",J223,0)</f>
        <v>0</v>
      </c>
      <c r="BJ223" s="14" t="s">
        <v>81</v>
      </c>
      <c r="BK223" s="234">
        <f>ROUND(I223*H223,2)</f>
        <v>0</v>
      </c>
      <c r="BL223" s="14" t="s">
        <v>274</v>
      </c>
      <c r="BM223" s="233" t="s">
        <v>480</v>
      </c>
    </row>
    <row r="224" s="2" customFormat="1">
      <c r="A224" s="35"/>
      <c r="B224" s="36"/>
      <c r="C224" s="37"/>
      <c r="D224" s="235" t="s">
        <v>275</v>
      </c>
      <c r="E224" s="37"/>
      <c r="F224" s="236" t="s">
        <v>1449</v>
      </c>
      <c r="G224" s="37"/>
      <c r="H224" s="37"/>
      <c r="I224" s="237"/>
      <c r="J224" s="37"/>
      <c r="K224" s="37"/>
      <c r="L224" s="41"/>
      <c r="M224" s="238"/>
      <c r="N224" s="239"/>
      <c r="O224" s="88"/>
      <c r="P224" s="88"/>
      <c r="Q224" s="88"/>
      <c r="R224" s="88"/>
      <c r="S224" s="88"/>
      <c r="T224" s="89"/>
      <c r="U224" s="35"/>
      <c r="V224" s="35"/>
      <c r="W224" s="35"/>
      <c r="X224" s="35"/>
      <c r="Y224" s="35"/>
      <c r="Z224" s="35"/>
      <c r="AA224" s="35"/>
      <c r="AB224" s="35"/>
      <c r="AC224" s="35"/>
      <c r="AD224" s="35"/>
      <c r="AE224" s="35"/>
      <c r="AT224" s="14" t="s">
        <v>275</v>
      </c>
      <c r="AU224" s="14" t="s">
        <v>73</v>
      </c>
    </row>
    <row r="225" s="2" customFormat="1" ht="76.35" customHeight="1">
      <c r="A225" s="35"/>
      <c r="B225" s="36"/>
      <c r="C225" s="222" t="s">
        <v>486</v>
      </c>
      <c r="D225" s="222" t="s">
        <v>269</v>
      </c>
      <c r="E225" s="223" t="s">
        <v>527</v>
      </c>
      <c r="F225" s="224" t="s">
        <v>528</v>
      </c>
      <c r="G225" s="225" t="s">
        <v>272</v>
      </c>
      <c r="H225" s="226">
        <v>20</v>
      </c>
      <c r="I225" s="227"/>
      <c r="J225" s="228">
        <f>ROUND(I225*H225,2)</f>
        <v>0</v>
      </c>
      <c r="K225" s="224" t="s">
        <v>273</v>
      </c>
      <c r="L225" s="41"/>
      <c r="M225" s="229" t="s">
        <v>1</v>
      </c>
      <c r="N225" s="230" t="s">
        <v>38</v>
      </c>
      <c r="O225" s="88"/>
      <c r="P225" s="231">
        <f>O225*H225</f>
        <v>0</v>
      </c>
      <c r="Q225" s="231">
        <v>0</v>
      </c>
      <c r="R225" s="231">
        <f>Q225*H225</f>
        <v>0</v>
      </c>
      <c r="S225" s="231">
        <v>0</v>
      </c>
      <c r="T225" s="232">
        <f>S225*H225</f>
        <v>0</v>
      </c>
      <c r="U225" s="35"/>
      <c r="V225" s="35"/>
      <c r="W225" s="35"/>
      <c r="X225" s="35"/>
      <c r="Y225" s="35"/>
      <c r="Z225" s="35"/>
      <c r="AA225" s="35"/>
      <c r="AB225" s="35"/>
      <c r="AC225" s="35"/>
      <c r="AD225" s="35"/>
      <c r="AE225" s="35"/>
      <c r="AR225" s="233" t="s">
        <v>274</v>
      </c>
      <c r="AT225" s="233" t="s">
        <v>269</v>
      </c>
      <c r="AU225" s="233" t="s">
        <v>73</v>
      </c>
      <c r="AY225" s="14" t="s">
        <v>266</v>
      </c>
      <c r="BE225" s="234">
        <f>IF(N225="základní",J225,0)</f>
        <v>0</v>
      </c>
      <c r="BF225" s="234">
        <f>IF(N225="snížená",J225,0)</f>
        <v>0</v>
      </c>
      <c r="BG225" s="234">
        <f>IF(N225="zákl. přenesená",J225,0)</f>
        <v>0</v>
      </c>
      <c r="BH225" s="234">
        <f>IF(N225="sníž. přenesená",J225,0)</f>
        <v>0</v>
      </c>
      <c r="BI225" s="234">
        <f>IF(N225="nulová",J225,0)</f>
        <v>0</v>
      </c>
      <c r="BJ225" s="14" t="s">
        <v>81</v>
      </c>
      <c r="BK225" s="234">
        <f>ROUND(I225*H225,2)</f>
        <v>0</v>
      </c>
      <c r="BL225" s="14" t="s">
        <v>274</v>
      </c>
      <c r="BM225" s="233" t="s">
        <v>484</v>
      </c>
    </row>
    <row r="226" s="2" customFormat="1">
      <c r="A226" s="35"/>
      <c r="B226" s="36"/>
      <c r="C226" s="37"/>
      <c r="D226" s="235" t="s">
        <v>275</v>
      </c>
      <c r="E226" s="37"/>
      <c r="F226" s="236" t="s">
        <v>1449</v>
      </c>
      <c r="G226" s="37"/>
      <c r="H226" s="37"/>
      <c r="I226" s="237"/>
      <c r="J226" s="37"/>
      <c r="K226" s="37"/>
      <c r="L226" s="41"/>
      <c r="M226" s="238"/>
      <c r="N226" s="239"/>
      <c r="O226" s="88"/>
      <c r="P226" s="88"/>
      <c r="Q226" s="88"/>
      <c r="R226" s="88"/>
      <c r="S226" s="88"/>
      <c r="T226" s="89"/>
      <c r="U226" s="35"/>
      <c r="V226" s="35"/>
      <c r="W226" s="35"/>
      <c r="X226" s="35"/>
      <c r="Y226" s="35"/>
      <c r="Z226" s="35"/>
      <c r="AA226" s="35"/>
      <c r="AB226" s="35"/>
      <c r="AC226" s="35"/>
      <c r="AD226" s="35"/>
      <c r="AE226" s="35"/>
      <c r="AT226" s="14" t="s">
        <v>275</v>
      </c>
      <c r="AU226" s="14" t="s">
        <v>73</v>
      </c>
    </row>
    <row r="227" s="2" customFormat="1" ht="49.05" customHeight="1">
      <c r="A227" s="35"/>
      <c r="B227" s="36"/>
      <c r="C227" s="222" t="s">
        <v>373</v>
      </c>
      <c r="D227" s="222" t="s">
        <v>269</v>
      </c>
      <c r="E227" s="223" t="s">
        <v>530</v>
      </c>
      <c r="F227" s="224" t="s">
        <v>531</v>
      </c>
      <c r="G227" s="225" t="s">
        <v>272</v>
      </c>
      <c r="H227" s="226">
        <v>72</v>
      </c>
      <c r="I227" s="227"/>
      <c r="J227" s="228">
        <f>ROUND(I227*H227,2)</f>
        <v>0</v>
      </c>
      <c r="K227" s="224" t="s">
        <v>273</v>
      </c>
      <c r="L227" s="41"/>
      <c r="M227" s="229" t="s">
        <v>1</v>
      </c>
      <c r="N227" s="230" t="s">
        <v>38</v>
      </c>
      <c r="O227" s="88"/>
      <c r="P227" s="231">
        <f>O227*H227</f>
        <v>0</v>
      </c>
      <c r="Q227" s="231">
        <v>0</v>
      </c>
      <c r="R227" s="231">
        <f>Q227*H227</f>
        <v>0</v>
      </c>
      <c r="S227" s="231">
        <v>0</v>
      </c>
      <c r="T227" s="232">
        <f>S227*H227</f>
        <v>0</v>
      </c>
      <c r="U227" s="35"/>
      <c r="V227" s="35"/>
      <c r="W227" s="35"/>
      <c r="X227" s="35"/>
      <c r="Y227" s="35"/>
      <c r="Z227" s="35"/>
      <c r="AA227" s="35"/>
      <c r="AB227" s="35"/>
      <c r="AC227" s="35"/>
      <c r="AD227" s="35"/>
      <c r="AE227" s="35"/>
      <c r="AR227" s="233" t="s">
        <v>274</v>
      </c>
      <c r="AT227" s="233" t="s">
        <v>269</v>
      </c>
      <c r="AU227" s="233" t="s">
        <v>73</v>
      </c>
      <c r="AY227" s="14" t="s">
        <v>266</v>
      </c>
      <c r="BE227" s="234">
        <f>IF(N227="základní",J227,0)</f>
        <v>0</v>
      </c>
      <c r="BF227" s="234">
        <f>IF(N227="snížená",J227,0)</f>
        <v>0</v>
      </c>
      <c r="BG227" s="234">
        <f>IF(N227="zákl. přenesená",J227,0)</f>
        <v>0</v>
      </c>
      <c r="BH227" s="234">
        <f>IF(N227="sníž. přenesená",J227,0)</f>
        <v>0</v>
      </c>
      <c r="BI227" s="234">
        <f>IF(N227="nulová",J227,0)</f>
        <v>0</v>
      </c>
      <c r="BJ227" s="14" t="s">
        <v>81</v>
      </c>
      <c r="BK227" s="234">
        <f>ROUND(I227*H227,2)</f>
        <v>0</v>
      </c>
      <c r="BL227" s="14" t="s">
        <v>274</v>
      </c>
      <c r="BM227" s="233" t="s">
        <v>489</v>
      </c>
    </row>
    <row r="228" s="2" customFormat="1">
      <c r="A228" s="35"/>
      <c r="B228" s="36"/>
      <c r="C228" s="37"/>
      <c r="D228" s="235" t="s">
        <v>275</v>
      </c>
      <c r="E228" s="37"/>
      <c r="F228" s="236" t="s">
        <v>1450</v>
      </c>
      <c r="G228" s="37"/>
      <c r="H228" s="37"/>
      <c r="I228" s="237"/>
      <c r="J228" s="37"/>
      <c r="K228" s="37"/>
      <c r="L228" s="41"/>
      <c r="M228" s="238"/>
      <c r="N228" s="239"/>
      <c r="O228" s="88"/>
      <c r="P228" s="88"/>
      <c r="Q228" s="88"/>
      <c r="R228" s="88"/>
      <c r="S228" s="88"/>
      <c r="T228" s="89"/>
      <c r="U228" s="35"/>
      <c r="V228" s="35"/>
      <c r="W228" s="35"/>
      <c r="X228" s="35"/>
      <c r="Y228" s="35"/>
      <c r="Z228" s="35"/>
      <c r="AA228" s="35"/>
      <c r="AB228" s="35"/>
      <c r="AC228" s="35"/>
      <c r="AD228" s="35"/>
      <c r="AE228" s="35"/>
      <c r="AT228" s="14" t="s">
        <v>275</v>
      </c>
      <c r="AU228" s="14" t="s">
        <v>73</v>
      </c>
    </row>
    <row r="229" s="2" customFormat="1" ht="49.05" customHeight="1">
      <c r="A229" s="35"/>
      <c r="B229" s="36"/>
      <c r="C229" s="222" t="s">
        <v>494</v>
      </c>
      <c r="D229" s="222" t="s">
        <v>269</v>
      </c>
      <c r="E229" s="223" t="s">
        <v>535</v>
      </c>
      <c r="F229" s="224" t="s">
        <v>536</v>
      </c>
      <c r="G229" s="225" t="s">
        <v>272</v>
      </c>
      <c r="H229" s="226">
        <v>10</v>
      </c>
      <c r="I229" s="227"/>
      <c r="J229" s="228">
        <f>ROUND(I229*H229,2)</f>
        <v>0</v>
      </c>
      <c r="K229" s="224" t="s">
        <v>273</v>
      </c>
      <c r="L229" s="41"/>
      <c r="M229" s="229" t="s">
        <v>1</v>
      </c>
      <c r="N229" s="230" t="s">
        <v>38</v>
      </c>
      <c r="O229" s="88"/>
      <c r="P229" s="231">
        <f>O229*H229</f>
        <v>0</v>
      </c>
      <c r="Q229" s="231">
        <v>0</v>
      </c>
      <c r="R229" s="231">
        <f>Q229*H229</f>
        <v>0</v>
      </c>
      <c r="S229" s="231">
        <v>0</v>
      </c>
      <c r="T229" s="232">
        <f>S229*H229</f>
        <v>0</v>
      </c>
      <c r="U229" s="35"/>
      <c r="V229" s="35"/>
      <c r="W229" s="35"/>
      <c r="X229" s="35"/>
      <c r="Y229" s="35"/>
      <c r="Z229" s="35"/>
      <c r="AA229" s="35"/>
      <c r="AB229" s="35"/>
      <c r="AC229" s="35"/>
      <c r="AD229" s="35"/>
      <c r="AE229" s="35"/>
      <c r="AR229" s="233" t="s">
        <v>274</v>
      </c>
      <c r="AT229" s="233" t="s">
        <v>269</v>
      </c>
      <c r="AU229" s="233" t="s">
        <v>73</v>
      </c>
      <c r="AY229" s="14" t="s">
        <v>266</v>
      </c>
      <c r="BE229" s="234">
        <f>IF(N229="základní",J229,0)</f>
        <v>0</v>
      </c>
      <c r="BF229" s="234">
        <f>IF(N229="snížená",J229,0)</f>
        <v>0</v>
      </c>
      <c r="BG229" s="234">
        <f>IF(N229="zákl. přenesená",J229,0)</f>
        <v>0</v>
      </c>
      <c r="BH229" s="234">
        <f>IF(N229="sníž. přenesená",J229,0)</f>
        <v>0</v>
      </c>
      <c r="BI229" s="234">
        <f>IF(N229="nulová",J229,0)</f>
        <v>0</v>
      </c>
      <c r="BJ229" s="14" t="s">
        <v>81</v>
      </c>
      <c r="BK229" s="234">
        <f>ROUND(I229*H229,2)</f>
        <v>0</v>
      </c>
      <c r="BL229" s="14" t="s">
        <v>274</v>
      </c>
      <c r="BM229" s="233" t="s">
        <v>492</v>
      </c>
    </row>
    <row r="230" s="2" customFormat="1">
      <c r="A230" s="35"/>
      <c r="B230" s="36"/>
      <c r="C230" s="37"/>
      <c r="D230" s="235" t="s">
        <v>275</v>
      </c>
      <c r="E230" s="37"/>
      <c r="F230" s="236" t="s">
        <v>975</v>
      </c>
      <c r="G230" s="37"/>
      <c r="H230" s="37"/>
      <c r="I230" s="237"/>
      <c r="J230" s="37"/>
      <c r="K230" s="37"/>
      <c r="L230" s="41"/>
      <c r="M230" s="238"/>
      <c r="N230" s="239"/>
      <c r="O230" s="88"/>
      <c r="P230" s="88"/>
      <c r="Q230" s="88"/>
      <c r="R230" s="88"/>
      <c r="S230" s="88"/>
      <c r="T230" s="89"/>
      <c r="U230" s="35"/>
      <c r="V230" s="35"/>
      <c r="W230" s="35"/>
      <c r="X230" s="35"/>
      <c r="Y230" s="35"/>
      <c r="Z230" s="35"/>
      <c r="AA230" s="35"/>
      <c r="AB230" s="35"/>
      <c r="AC230" s="35"/>
      <c r="AD230" s="35"/>
      <c r="AE230" s="35"/>
      <c r="AT230" s="14" t="s">
        <v>275</v>
      </c>
      <c r="AU230" s="14" t="s">
        <v>73</v>
      </c>
    </row>
    <row r="231" s="2" customFormat="1" ht="55.5" customHeight="1">
      <c r="A231" s="35"/>
      <c r="B231" s="36"/>
      <c r="C231" s="222" t="s">
        <v>378</v>
      </c>
      <c r="D231" s="222" t="s">
        <v>269</v>
      </c>
      <c r="E231" s="223" t="s">
        <v>539</v>
      </c>
      <c r="F231" s="224" t="s">
        <v>540</v>
      </c>
      <c r="G231" s="225" t="s">
        <v>272</v>
      </c>
      <c r="H231" s="226">
        <v>10</v>
      </c>
      <c r="I231" s="227"/>
      <c r="J231" s="228">
        <f>ROUND(I231*H231,2)</f>
        <v>0</v>
      </c>
      <c r="K231" s="224" t="s">
        <v>273</v>
      </c>
      <c r="L231" s="41"/>
      <c r="M231" s="229" t="s">
        <v>1</v>
      </c>
      <c r="N231" s="230" t="s">
        <v>38</v>
      </c>
      <c r="O231" s="88"/>
      <c r="P231" s="231">
        <f>O231*H231</f>
        <v>0</v>
      </c>
      <c r="Q231" s="231">
        <v>0</v>
      </c>
      <c r="R231" s="231">
        <f>Q231*H231</f>
        <v>0</v>
      </c>
      <c r="S231" s="231">
        <v>0</v>
      </c>
      <c r="T231" s="232">
        <f>S231*H231</f>
        <v>0</v>
      </c>
      <c r="U231" s="35"/>
      <c r="V231" s="35"/>
      <c r="W231" s="35"/>
      <c r="X231" s="35"/>
      <c r="Y231" s="35"/>
      <c r="Z231" s="35"/>
      <c r="AA231" s="35"/>
      <c r="AB231" s="35"/>
      <c r="AC231" s="35"/>
      <c r="AD231" s="35"/>
      <c r="AE231" s="35"/>
      <c r="AR231" s="233" t="s">
        <v>274</v>
      </c>
      <c r="AT231" s="233" t="s">
        <v>269</v>
      </c>
      <c r="AU231" s="233" t="s">
        <v>73</v>
      </c>
      <c r="AY231" s="14" t="s">
        <v>266</v>
      </c>
      <c r="BE231" s="234">
        <f>IF(N231="základní",J231,0)</f>
        <v>0</v>
      </c>
      <c r="BF231" s="234">
        <f>IF(N231="snížená",J231,0)</f>
        <v>0</v>
      </c>
      <c r="BG231" s="234">
        <f>IF(N231="zákl. přenesená",J231,0)</f>
        <v>0</v>
      </c>
      <c r="BH231" s="234">
        <f>IF(N231="sníž. přenesená",J231,0)</f>
        <v>0</v>
      </c>
      <c r="BI231" s="234">
        <f>IF(N231="nulová",J231,0)</f>
        <v>0</v>
      </c>
      <c r="BJ231" s="14" t="s">
        <v>81</v>
      </c>
      <c r="BK231" s="234">
        <f>ROUND(I231*H231,2)</f>
        <v>0</v>
      </c>
      <c r="BL231" s="14" t="s">
        <v>274</v>
      </c>
      <c r="BM231" s="233" t="s">
        <v>497</v>
      </c>
    </row>
    <row r="232" s="2" customFormat="1">
      <c r="A232" s="35"/>
      <c r="B232" s="36"/>
      <c r="C232" s="37"/>
      <c r="D232" s="235" t="s">
        <v>275</v>
      </c>
      <c r="E232" s="37"/>
      <c r="F232" s="236" t="s">
        <v>975</v>
      </c>
      <c r="G232" s="37"/>
      <c r="H232" s="37"/>
      <c r="I232" s="237"/>
      <c r="J232" s="37"/>
      <c r="K232" s="37"/>
      <c r="L232" s="41"/>
      <c r="M232" s="238"/>
      <c r="N232" s="239"/>
      <c r="O232" s="88"/>
      <c r="P232" s="88"/>
      <c r="Q232" s="88"/>
      <c r="R232" s="88"/>
      <c r="S232" s="88"/>
      <c r="T232" s="89"/>
      <c r="U232" s="35"/>
      <c r="V232" s="35"/>
      <c r="W232" s="35"/>
      <c r="X232" s="35"/>
      <c r="Y232" s="35"/>
      <c r="Z232" s="35"/>
      <c r="AA232" s="35"/>
      <c r="AB232" s="35"/>
      <c r="AC232" s="35"/>
      <c r="AD232" s="35"/>
      <c r="AE232" s="35"/>
      <c r="AT232" s="14" t="s">
        <v>275</v>
      </c>
      <c r="AU232" s="14" t="s">
        <v>73</v>
      </c>
    </row>
    <row r="233" s="2" customFormat="1" ht="24.15" customHeight="1">
      <c r="A233" s="35"/>
      <c r="B233" s="36"/>
      <c r="C233" s="222" t="s">
        <v>503</v>
      </c>
      <c r="D233" s="222" t="s">
        <v>269</v>
      </c>
      <c r="E233" s="223" t="s">
        <v>544</v>
      </c>
      <c r="F233" s="224" t="s">
        <v>545</v>
      </c>
      <c r="G233" s="225" t="s">
        <v>272</v>
      </c>
      <c r="H233" s="226">
        <v>10</v>
      </c>
      <c r="I233" s="227"/>
      <c r="J233" s="228">
        <f>ROUND(I233*H233,2)</f>
        <v>0</v>
      </c>
      <c r="K233" s="224" t="s">
        <v>273</v>
      </c>
      <c r="L233" s="41"/>
      <c r="M233" s="229" t="s">
        <v>1</v>
      </c>
      <c r="N233" s="230" t="s">
        <v>38</v>
      </c>
      <c r="O233" s="88"/>
      <c r="P233" s="231">
        <f>O233*H233</f>
        <v>0</v>
      </c>
      <c r="Q233" s="231">
        <v>0</v>
      </c>
      <c r="R233" s="231">
        <f>Q233*H233</f>
        <v>0</v>
      </c>
      <c r="S233" s="231">
        <v>0</v>
      </c>
      <c r="T233" s="232">
        <f>S233*H233</f>
        <v>0</v>
      </c>
      <c r="U233" s="35"/>
      <c r="V233" s="35"/>
      <c r="W233" s="35"/>
      <c r="X233" s="35"/>
      <c r="Y233" s="35"/>
      <c r="Z233" s="35"/>
      <c r="AA233" s="35"/>
      <c r="AB233" s="35"/>
      <c r="AC233" s="35"/>
      <c r="AD233" s="35"/>
      <c r="AE233" s="35"/>
      <c r="AR233" s="233" t="s">
        <v>274</v>
      </c>
      <c r="AT233" s="233" t="s">
        <v>269</v>
      </c>
      <c r="AU233" s="233" t="s">
        <v>73</v>
      </c>
      <c r="AY233" s="14" t="s">
        <v>266</v>
      </c>
      <c r="BE233" s="234">
        <f>IF(N233="základní",J233,0)</f>
        <v>0</v>
      </c>
      <c r="BF233" s="234">
        <f>IF(N233="snížená",J233,0)</f>
        <v>0</v>
      </c>
      <c r="BG233" s="234">
        <f>IF(N233="zákl. přenesená",J233,0)</f>
        <v>0</v>
      </c>
      <c r="BH233" s="234">
        <f>IF(N233="sníž. přenesená",J233,0)</f>
        <v>0</v>
      </c>
      <c r="BI233" s="234">
        <f>IF(N233="nulová",J233,0)</f>
        <v>0</v>
      </c>
      <c r="BJ233" s="14" t="s">
        <v>81</v>
      </c>
      <c r="BK233" s="234">
        <f>ROUND(I233*H233,2)</f>
        <v>0</v>
      </c>
      <c r="BL233" s="14" t="s">
        <v>274</v>
      </c>
      <c r="BM233" s="233" t="s">
        <v>501</v>
      </c>
    </row>
    <row r="234" s="2" customFormat="1">
      <c r="A234" s="35"/>
      <c r="B234" s="36"/>
      <c r="C234" s="37"/>
      <c r="D234" s="235" t="s">
        <v>275</v>
      </c>
      <c r="E234" s="37"/>
      <c r="F234" s="236" t="s">
        <v>975</v>
      </c>
      <c r="G234" s="37"/>
      <c r="H234" s="37"/>
      <c r="I234" s="237"/>
      <c r="J234" s="37"/>
      <c r="K234" s="37"/>
      <c r="L234" s="41"/>
      <c r="M234" s="238"/>
      <c r="N234" s="239"/>
      <c r="O234" s="88"/>
      <c r="P234" s="88"/>
      <c r="Q234" s="88"/>
      <c r="R234" s="88"/>
      <c r="S234" s="88"/>
      <c r="T234" s="89"/>
      <c r="U234" s="35"/>
      <c r="V234" s="35"/>
      <c r="W234" s="35"/>
      <c r="X234" s="35"/>
      <c r="Y234" s="35"/>
      <c r="Z234" s="35"/>
      <c r="AA234" s="35"/>
      <c r="AB234" s="35"/>
      <c r="AC234" s="35"/>
      <c r="AD234" s="35"/>
      <c r="AE234" s="35"/>
      <c r="AT234" s="14" t="s">
        <v>275</v>
      </c>
      <c r="AU234" s="14" t="s">
        <v>73</v>
      </c>
    </row>
    <row r="235" s="2" customFormat="1" ht="37.8" customHeight="1">
      <c r="A235" s="35"/>
      <c r="B235" s="36"/>
      <c r="C235" s="222" t="s">
        <v>382</v>
      </c>
      <c r="D235" s="222" t="s">
        <v>269</v>
      </c>
      <c r="E235" s="223" t="s">
        <v>547</v>
      </c>
      <c r="F235" s="224" t="s">
        <v>548</v>
      </c>
      <c r="G235" s="225" t="s">
        <v>272</v>
      </c>
      <c r="H235" s="226">
        <v>172</v>
      </c>
      <c r="I235" s="227"/>
      <c r="J235" s="228">
        <f>ROUND(I235*H235,2)</f>
        <v>0</v>
      </c>
      <c r="K235" s="224" t="s">
        <v>273</v>
      </c>
      <c r="L235" s="41"/>
      <c r="M235" s="229" t="s">
        <v>1</v>
      </c>
      <c r="N235" s="230" t="s">
        <v>38</v>
      </c>
      <c r="O235" s="88"/>
      <c r="P235" s="231">
        <f>O235*H235</f>
        <v>0</v>
      </c>
      <c r="Q235" s="231">
        <v>0</v>
      </c>
      <c r="R235" s="231">
        <f>Q235*H235</f>
        <v>0</v>
      </c>
      <c r="S235" s="231">
        <v>0</v>
      </c>
      <c r="T235" s="232">
        <f>S235*H235</f>
        <v>0</v>
      </c>
      <c r="U235" s="35"/>
      <c r="V235" s="35"/>
      <c r="W235" s="35"/>
      <c r="X235" s="35"/>
      <c r="Y235" s="35"/>
      <c r="Z235" s="35"/>
      <c r="AA235" s="35"/>
      <c r="AB235" s="35"/>
      <c r="AC235" s="35"/>
      <c r="AD235" s="35"/>
      <c r="AE235" s="35"/>
      <c r="AR235" s="233" t="s">
        <v>274</v>
      </c>
      <c r="AT235" s="233" t="s">
        <v>269</v>
      </c>
      <c r="AU235" s="233" t="s">
        <v>73</v>
      </c>
      <c r="AY235" s="14" t="s">
        <v>266</v>
      </c>
      <c r="BE235" s="234">
        <f>IF(N235="základní",J235,0)</f>
        <v>0</v>
      </c>
      <c r="BF235" s="234">
        <f>IF(N235="snížená",J235,0)</f>
        <v>0</v>
      </c>
      <c r="BG235" s="234">
        <f>IF(N235="zákl. přenesená",J235,0)</f>
        <v>0</v>
      </c>
      <c r="BH235" s="234">
        <f>IF(N235="sníž. přenesená",J235,0)</f>
        <v>0</v>
      </c>
      <c r="BI235" s="234">
        <f>IF(N235="nulová",J235,0)</f>
        <v>0</v>
      </c>
      <c r="BJ235" s="14" t="s">
        <v>81</v>
      </c>
      <c r="BK235" s="234">
        <f>ROUND(I235*H235,2)</f>
        <v>0</v>
      </c>
      <c r="BL235" s="14" t="s">
        <v>274</v>
      </c>
      <c r="BM235" s="233" t="s">
        <v>506</v>
      </c>
    </row>
    <row r="236" s="2" customFormat="1">
      <c r="A236" s="35"/>
      <c r="B236" s="36"/>
      <c r="C236" s="37"/>
      <c r="D236" s="235" t="s">
        <v>275</v>
      </c>
      <c r="E236" s="37"/>
      <c r="F236" s="236" t="s">
        <v>1451</v>
      </c>
      <c r="G236" s="37"/>
      <c r="H236" s="37"/>
      <c r="I236" s="237"/>
      <c r="J236" s="37"/>
      <c r="K236" s="37"/>
      <c r="L236" s="41"/>
      <c r="M236" s="238"/>
      <c r="N236" s="239"/>
      <c r="O236" s="88"/>
      <c r="P236" s="88"/>
      <c r="Q236" s="88"/>
      <c r="R236" s="88"/>
      <c r="S236" s="88"/>
      <c r="T236" s="89"/>
      <c r="U236" s="35"/>
      <c r="V236" s="35"/>
      <c r="W236" s="35"/>
      <c r="X236" s="35"/>
      <c r="Y236" s="35"/>
      <c r="Z236" s="35"/>
      <c r="AA236" s="35"/>
      <c r="AB236" s="35"/>
      <c r="AC236" s="35"/>
      <c r="AD236" s="35"/>
      <c r="AE236" s="35"/>
      <c r="AT236" s="14" t="s">
        <v>275</v>
      </c>
      <c r="AU236" s="14" t="s">
        <v>73</v>
      </c>
    </row>
    <row r="237" s="2" customFormat="1" ht="180.75" customHeight="1">
      <c r="A237" s="35"/>
      <c r="B237" s="36"/>
      <c r="C237" s="222" t="s">
        <v>511</v>
      </c>
      <c r="D237" s="222" t="s">
        <v>269</v>
      </c>
      <c r="E237" s="223" t="s">
        <v>552</v>
      </c>
      <c r="F237" s="224" t="s">
        <v>553</v>
      </c>
      <c r="G237" s="225" t="s">
        <v>289</v>
      </c>
      <c r="H237" s="226">
        <v>0.57599999999999996</v>
      </c>
      <c r="I237" s="227"/>
      <c r="J237" s="228">
        <f>ROUND(I237*H237,2)</f>
        <v>0</v>
      </c>
      <c r="K237" s="224" t="s">
        <v>273</v>
      </c>
      <c r="L237" s="41"/>
      <c r="M237" s="229" t="s">
        <v>1</v>
      </c>
      <c r="N237" s="230" t="s">
        <v>38</v>
      </c>
      <c r="O237" s="88"/>
      <c r="P237" s="231">
        <f>O237*H237</f>
        <v>0</v>
      </c>
      <c r="Q237" s="231">
        <v>0</v>
      </c>
      <c r="R237" s="231">
        <f>Q237*H237</f>
        <v>0</v>
      </c>
      <c r="S237" s="231">
        <v>0</v>
      </c>
      <c r="T237" s="232">
        <f>S237*H237</f>
        <v>0</v>
      </c>
      <c r="U237" s="35"/>
      <c r="V237" s="35"/>
      <c r="W237" s="35"/>
      <c r="X237" s="35"/>
      <c r="Y237" s="35"/>
      <c r="Z237" s="35"/>
      <c r="AA237" s="35"/>
      <c r="AB237" s="35"/>
      <c r="AC237" s="35"/>
      <c r="AD237" s="35"/>
      <c r="AE237" s="35"/>
      <c r="AR237" s="233" t="s">
        <v>274</v>
      </c>
      <c r="AT237" s="233" t="s">
        <v>269</v>
      </c>
      <c r="AU237" s="233" t="s">
        <v>73</v>
      </c>
      <c r="AY237" s="14" t="s">
        <v>266</v>
      </c>
      <c r="BE237" s="234">
        <f>IF(N237="základní",J237,0)</f>
        <v>0</v>
      </c>
      <c r="BF237" s="234">
        <f>IF(N237="snížená",J237,0)</f>
        <v>0</v>
      </c>
      <c r="BG237" s="234">
        <f>IF(N237="zákl. přenesená",J237,0)</f>
        <v>0</v>
      </c>
      <c r="BH237" s="234">
        <f>IF(N237="sníž. přenesená",J237,0)</f>
        <v>0</v>
      </c>
      <c r="BI237" s="234">
        <f>IF(N237="nulová",J237,0)</f>
        <v>0</v>
      </c>
      <c r="BJ237" s="14" t="s">
        <v>81</v>
      </c>
      <c r="BK237" s="234">
        <f>ROUND(I237*H237,2)</f>
        <v>0</v>
      </c>
      <c r="BL237" s="14" t="s">
        <v>274</v>
      </c>
      <c r="BM237" s="233" t="s">
        <v>509</v>
      </c>
    </row>
    <row r="238" s="2" customFormat="1">
      <c r="A238" s="35"/>
      <c r="B238" s="36"/>
      <c r="C238" s="37"/>
      <c r="D238" s="235" t="s">
        <v>275</v>
      </c>
      <c r="E238" s="37"/>
      <c r="F238" s="236" t="s">
        <v>1452</v>
      </c>
      <c r="G238" s="37"/>
      <c r="H238" s="37"/>
      <c r="I238" s="237"/>
      <c r="J238" s="37"/>
      <c r="K238" s="37"/>
      <c r="L238" s="41"/>
      <c r="M238" s="238"/>
      <c r="N238" s="239"/>
      <c r="O238" s="88"/>
      <c r="P238" s="88"/>
      <c r="Q238" s="88"/>
      <c r="R238" s="88"/>
      <c r="S238" s="88"/>
      <c r="T238" s="89"/>
      <c r="U238" s="35"/>
      <c r="V238" s="35"/>
      <c r="W238" s="35"/>
      <c r="X238" s="35"/>
      <c r="Y238" s="35"/>
      <c r="Z238" s="35"/>
      <c r="AA238" s="35"/>
      <c r="AB238" s="35"/>
      <c r="AC238" s="35"/>
      <c r="AD238" s="35"/>
      <c r="AE238" s="35"/>
      <c r="AT238" s="14" t="s">
        <v>275</v>
      </c>
      <c r="AU238" s="14" t="s">
        <v>73</v>
      </c>
    </row>
    <row r="239" s="2" customFormat="1" ht="180.75" customHeight="1">
      <c r="A239" s="35"/>
      <c r="B239" s="36"/>
      <c r="C239" s="222" t="s">
        <v>385</v>
      </c>
      <c r="D239" s="222" t="s">
        <v>269</v>
      </c>
      <c r="E239" s="223" t="s">
        <v>556</v>
      </c>
      <c r="F239" s="224" t="s">
        <v>557</v>
      </c>
      <c r="G239" s="225" t="s">
        <v>279</v>
      </c>
      <c r="H239" s="226">
        <v>1376.0999999999999</v>
      </c>
      <c r="I239" s="227"/>
      <c r="J239" s="228">
        <f>ROUND(I239*H239,2)</f>
        <v>0</v>
      </c>
      <c r="K239" s="224" t="s">
        <v>273</v>
      </c>
      <c r="L239" s="41"/>
      <c r="M239" s="229" t="s">
        <v>1</v>
      </c>
      <c r="N239" s="230" t="s">
        <v>38</v>
      </c>
      <c r="O239" s="88"/>
      <c r="P239" s="231">
        <f>O239*H239</f>
        <v>0</v>
      </c>
      <c r="Q239" s="231">
        <v>0</v>
      </c>
      <c r="R239" s="231">
        <f>Q239*H239</f>
        <v>0</v>
      </c>
      <c r="S239" s="231">
        <v>0</v>
      </c>
      <c r="T239" s="232">
        <f>S239*H239</f>
        <v>0</v>
      </c>
      <c r="U239" s="35"/>
      <c r="V239" s="35"/>
      <c r="W239" s="35"/>
      <c r="X239" s="35"/>
      <c r="Y239" s="35"/>
      <c r="Z239" s="35"/>
      <c r="AA239" s="35"/>
      <c r="AB239" s="35"/>
      <c r="AC239" s="35"/>
      <c r="AD239" s="35"/>
      <c r="AE239" s="35"/>
      <c r="AR239" s="233" t="s">
        <v>274</v>
      </c>
      <c r="AT239" s="233" t="s">
        <v>269</v>
      </c>
      <c r="AU239" s="233" t="s">
        <v>73</v>
      </c>
      <c r="AY239" s="14" t="s">
        <v>266</v>
      </c>
      <c r="BE239" s="234">
        <f>IF(N239="základní",J239,0)</f>
        <v>0</v>
      </c>
      <c r="BF239" s="234">
        <f>IF(N239="snížená",J239,0)</f>
        <v>0</v>
      </c>
      <c r="BG239" s="234">
        <f>IF(N239="zákl. přenesená",J239,0)</f>
        <v>0</v>
      </c>
      <c r="BH239" s="234">
        <f>IF(N239="sníž. přenesená",J239,0)</f>
        <v>0</v>
      </c>
      <c r="BI239" s="234">
        <f>IF(N239="nulová",J239,0)</f>
        <v>0</v>
      </c>
      <c r="BJ239" s="14" t="s">
        <v>81</v>
      </c>
      <c r="BK239" s="234">
        <f>ROUND(I239*H239,2)</f>
        <v>0</v>
      </c>
      <c r="BL239" s="14" t="s">
        <v>274</v>
      </c>
      <c r="BM239" s="233" t="s">
        <v>514</v>
      </c>
    </row>
    <row r="240" s="2" customFormat="1">
      <c r="A240" s="35"/>
      <c r="B240" s="36"/>
      <c r="C240" s="37"/>
      <c r="D240" s="235" t="s">
        <v>275</v>
      </c>
      <c r="E240" s="37"/>
      <c r="F240" s="236" t="s">
        <v>1453</v>
      </c>
      <c r="G240" s="37"/>
      <c r="H240" s="37"/>
      <c r="I240" s="237"/>
      <c r="J240" s="37"/>
      <c r="K240" s="37"/>
      <c r="L240" s="41"/>
      <c r="M240" s="238"/>
      <c r="N240" s="239"/>
      <c r="O240" s="88"/>
      <c r="P240" s="88"/>
      <c r="Q240" s="88"/>
      <c r="R240" s="88"/>
      <c r="S240" s="88"/>
      <c r="T240" s="89"/>
      <c r="U240" s="35"/>
      <c r="V240" s="35"/>
      <c r="W240" s="35"/>
      <c r="X240" s="35"/>
      <c r="Y240" s="35"/>
      <c r="Z240" s="35"/>
      <c r="AA240" s="35"/>
      <c r="AB240" s="35"/>
      <c r="AC240" s="35"/>
      <c r="AD240" s="35"/>
      <c r="AE240" s="35"/>
      <c r="AT240" s="14" t="s">
        <v>275</v>
      </c>
      <c r="AU240" s="14" t="s">
        <v>73</v>
      </c>
    </row>
    <row r="241" s="2" customFormat="1" ht="55.5" customHeight="1">
      <c r="A241" s="35"/>
      <c r="B241" s="36"/>
      <c r="C241" s="222" t="s">
        <v>519</v>
      </c>
      <c r="D241" s="222" t="s">
        <v>269</v>
      </c>
      <c r="E241" s="223" t="s">
        <v>561</v>
      </c>
      <c r="F241" s="224" t="s">
        <v>562</v>
      </c>
      <c r="G241" s="225" t="s">
        <v>289</v>
      </c>
      <c r="H241" s="226">
        <v>0.57599999999999996</v>
      </c>
      <c r="I241" s="227"/>
      <c r="J241" s="228">
        <f>ROUND(I241*H241,2)</f>
        <v>0</v>
      </c>
      <c r="K241" s="224" t="s">
        <v>273</v>
      </c>
      <c r="L241" s="41"/>
      <c r="M241" s="229" t="s">
        <v>1</v>
      </c>
      <c r="N241" s="230" t="s">
        <v>38</v>
      </c>
      <c r="O241" s="88"/>
      <c r="P241" s="231">
        <f>O241*H241</f>
        <v>0</v>
      </c>
      <c r="Q241" s="231">
        <v>0</v>
      </c>
      <c r="R241" s="231">
        <f>Q241*H241</f>
        <v>0</v>
      </c>
      <c r="S241" s="231">
        <v>0</v>
      </c>
      <c r="T241" s="232">
        <f>S241*H241</f>
        <v>0</v>
      </c>
      <c r="U241" s="35"/>
      <c r="V241" s="35"/>
      <c r="W241" s="35"/>
      <c r="X241" s="35"/>
      <c r="Y241" s="35"/>
      <c r="Z241" s="35"/>
      <c r="AA241" s="35"/>
      <c r="AB241" s="35"/>
      <c r="AC241" s="35"/>
      <c r="AD241" s="35"/>
      <c r="AE241" s="35"/>
      <c r="AR241" s="233" t="s">
        <v>274</v>
      </c>
      <c r="AT241" s="233" t="s">
        <v>269</v>
      </c>
      <c r="AU241" s="233" t="s">
        <v>73</v>
      </c>
      <c r="AY241" s="14" t="s">
        <v>266</v>
      </c>
      <c r="BE241" s="234">
        <f>IF(N241="základní",J241,0)</f>
        <v>0</v>
      </c>
      <c r="BF241" s="234">
        <f>IF(N241="snížená",J241,0)</f>
        <v>0</v>
      </c>
      <c r="BG241" s="234">
        <f>IF(N241="zákl. přenesená",J241,0)</f>
        <v>0</v>
      </c>
      <c r="BH241" s="234">
        <f>IF(N241="sníž. přenesená",J241,0)</f>
        <v>0</v>
      </c>
      <c r="BI241" s="234">
        <f>IF(N241="nulová",J241,0)</f>
        <v>0</v>
      </c>
      <c r="BJ241" s="14" t="s">
        <v>81</v>
      </c>
      <c r="BK241" s="234">
        <f>ROUND(I241*H241,2)</f>
        <v>0</v>
      </c>
      <c r="BL241" s="14" t="s">
        <v>274</v>
      </c>
      <c r="BM241" s="233" t="s">
        <v>517</v>
      </c>
    </row>
    <row r="242" s="2" customFormat="1">
      <c r="A242" s="35"/>
      <c r="B242" s="36"/>
      <c r="C242" s="37"/>
      <c r="D242" s="235" t="s">
        <v>275</v>
      </c>
      <c r="E242" s="37"/>
      <c r="F242" s="236" t="s">
        <v>1452</v>
      </c>
      <c r="G242" s="37"/>
      <c r="H242" s="37"/>
      <c r="I242" s="237"/>
      <c r="J242" s="37"/>
      <c r="K242" s="37"/>
      <c r="L242" s="41"/>
      <c r="M242" s="238"/>
      <c r="N242" s="239"/>
      <c r="O242" s="88"/>
      <c r="P242" s="88"/>
      <c r="Q242" s="88"/>
      <c r="R242" s="88"/>
      <c r="S242" s="88"/>
      <c r="T242" s="89"/>
      <c r="U242" s="35"/>
      <c r="V242" s="35"/>
      <c r="W242" s="35"/>
      <c r="X242" s="35"/>
      <c r="Y242" s="35"/>
      <c r="Z242" s="35"/>
      <c r="AA242" s="35"/>
      <c r="AB242" s="35"/>
      <c r="AC242" s="35"/>
      <c r="AD242" s="35"/>
      <c r="AE242" s="35"/>
      <c r="AT242" s="14" t="s">
        <v>275</v>
      </c>
      <c r="AU242" s="14" t="s">
        <v>73</v>
      </c>
    </row>
    <row r="243" s="2" customFormat="1" ht="55.5" customHeight="1">
      <c r="A243" s="35"/>
      <c r="B243" s="36"/>
      <c r="C243" s="222" t="s">
        <v>387</v>
      </c>
      <c r="D243" s="222" t="s">
        <v>269</v>
      </c>
      <c r="E243" s="223" t="s">
        <v>941</v>
      </c>
      <c r="F243" s="224" t="s">
        <v>942</v>
      </c>
      <c r="G243" s="225" t="s">
        <v>289</v>
      </c>
      <c r="H243" s="226">
        <v>0.90000000000000002</v>
      </c>
      <c r="I243" s="227"/>
      <c r="J243" s="228">
        <f>ROUND(I243*H243,2)</f>
        <v>0</v>
      </c>
      <c r="K243" s="224" t="s">
        <v>273</v>
      </c>
      <c r="L243" s="41"/>
      <c r="M243" s="229" t="s">
        <v>1</v>
      </c>
      <c r="N243" s="230" t="s">
        <v>38</v>
      </c>
      <c r="O243" s="88"/>
      <c r="P243" s="231">
        <f>O243*H243</f>
        <v>0</v>
      </c>
      <c r="Q243" s="231">
        <v>0</v>
      </c>
      <c r="R243" s="231">
        <f>Q243*H243</f>
        <v>0</v>
      </c>
      <c r="S243" s="231">
        <v>0</v>
      </c>
      <c r="T243" s="232">
        <f>S243*H243</f>
        <v>0</v>
      </c>
      <c r="U243" s="35"/>
      <c r="V243" s="35"/>
      <c r="W243" s="35"/>
      <c r="X243" s="35"/>
      <c r="Y243" s="35"/>
      <c r="Z243" s="35"/>
      <c r="AA243" s="35"/>
      <c r="AB243" s="35"/>
      <c r="AC243" s="35"/>
      <c r="AD243" s="35"/>
      <c r="AE243" s="35"/>
      <c r="AR243" s="233" t="s">
        <v>274</v>
      </c>
      <c r="AT243" s="233" t="s">
        <v>269</v>
      </c>
      <c r="AU243" s="233" t="s">
        <v>73</v>
      </c>
      <c r="AY243" s="14" t="s">
        <v>266</v>
      </c>
      <c r="BE243" s="234">
        <f>IF(N243="základní",J243,0)</f>
        <v>0</v>
      </c>
      <c r="BF243" s="234">
        <f>IF(N243="snížená",J243,0)</f>
        <v>0</v>
      </c>
      <c r="BG243" s="234">
        <f>IF(N243="zákl. přenesená",J243,0)</f>
        <v>0</v>
      </c>
      <c r="BH243" s="234">
        <f>IF(N243="sníž. přenesená",J243,0)</f>
        <v>0</v>
      </c>
      <c r="BI243" s="234">
        <f>IF(N243="nulová",J243,0)</f>
        <v>0</v>
      </c>
      <c r="BJ243" s="14" t="s">
        <v>81</v>
      </c>
      <c r="BK243" s="234">
        <f>ROUND(I243*H243,2)</f>
        <v>0</v>
      </c>
      <c r="BL243" s="14" t="s">
        <v>274</v>
      </c>
      <c r="BM243" s="233" t="s">
        <v>522</v>
      </c>
    </row>
    <row r="244" s="2" customFormat="1">
      <c r="A244" s="35"/>
      <c r="B244" s="36"/>
      <c r="C244" s="37"/>
      <c r="D244" s="235" t="s">
        <v>275</v>
      </c>
      <c r="E244" s="37"/>
      <c r="F244" s="236" t="s">
        <v>1454</v>
      </c>
      <c r="G244" s="37"/>
      <c r="H244" s="37"/>
      <c r="I244" s="237"/>
      <c r="J244" s="37"/>
      <c r="K244" s="37"/>
      <c r="L244" s="41"/>
      <c r="M244" s="238"/>
      <c r="N244" s="239"/>
      <c r="O244" s="88"/>
      <c r="P244" s="88"/>
      <c r="Q244" s="88"/>
      <c r="R244" s="88"/>
      <c r="S244" s="88"/>
      <c r="T244" s="89"/>
      <c r="U244" s="35"/>
      <c r="V244" s="35"/>
      <c r="W244" s="35"/>
      <c r="X244" s="35"/>
      <c r="Y244" s="35"/>
      <c r="Z244" s="35"/>
      <c r="AA244" s="35"/>
      <c r="AB244" s="35"/>
      <c r="AC244" s="35"/>
      <c r="AD244" s="35"/>
      <c r="AE244" s="35"/>
      <c r="AT244" s="14" t="s">
        <v>275</v>
      </c>
      <c r="AU244" s="14" t="s">
        <v>73</v>
      </c>
    </row>
    <row r="245" s="2" customFormat="1" ht="55.5" customHeight="1">
      <c r="A245" s="35"/>
      <c r="B245" s="36"/>
      <c r="C245" s="222" t="s">
        <v>526</v>
      </c>
      <c r="D245" s="222" t="s">
        <v>269</v>
      </c>
      <c r="E245" s="223" t="s">
        <v>564</v>
      </c>
      <c r="F245" s="224" t="s">
        <v>565</v>
      </c>
      <c r="G245" s="225" t="s">
        <v>279</v>
      </c>
      <c r="H245" s="226">
        <v>1376.0999999999999</v>
      </c>
      <c r="I245" s="227"/>
      <c r="J245" s="228">
        <f>ROUND(I245*H245,2)</f>
        <v>0</v>
      </c>
      <c r="K245" s="224" t="s">
        <v>273</v>
      </c>
      <c r="L245" s="41"/>
      <c r="M245" s="229" t="s">
        <v>1</v>
      </c>
      <c r="N245" s="230" t="s">
        <v>38</v>
      </c>
      <c r="O245" s="88"/>
      <c r="P245" s="231">
        <f>O245*H245</f>
        <v>0</v>
      </c>
      <c r="Q245" s="231">
        <v>0</v>
      </c>
      <c r="R245" s="231">
        <f>Q245*H245</f>
        <v>0</v>
      </c>
      <c r="S245" s="231">
        <v>0</v>
      </c>
      <c r="T245" s="232">
        <f>S245*H245</f>
        <v>0</v>
      </c>
      <c r="U245" s="35"/>
      <c r="V245" s="35"/>
      <c r="W245" s="35"/>
      <c r="X245" s="35"/>
      <c r="Y245" s="35"/>
      <c r="Z245" s="35"/>
      <c r="AA245" s="35"/>
      <c r="AB245" s="35"/>
      <c r="AC245" s="35"/>
      <c r="AD245" s="35"/>
      <c r="AE245" s="35"/>
      <c r="AR245" s="233" t="s">
        <v>274</v>
      </c>
      <c r="AT245" s="233" t="s">
        <v>269</v>
      </c>
      <c r="AU245" s="233" t="s">
        <v>73</v>
      </c>
      <c r="AY245" s="14" t="s">
        <v>266</v>
      </c>
      <c r="BE245" s="234">
        <f>IF(N245="základní",J245,0)</f>
        <v>0</v>
      </c>
      <c r="BF245" s="234">
        <f>IF(N245="snížená",J245,0)</f>
        <v>0</v>
      </c>
      <c r="BG245" s="234">
        <f>IF(N245="zákl. přenesená",J245,0)</f>
        <v>0</v>
      </c>
      <c r="BH245" s="234">
        <f>IF(N245="sníž. přenesená",J245,0)</f>
        <v>0</v>
      </c>
      <c r="BI245" s="234">
        <f>IF(N245="nulová",J245,0)</f>
        <v>0</v>
      </c>
      <c r="BJ245" s="14" t="s">
        <v>81</v>
      </c>
      <c r="BK245" s="234">
        <f>ROUND(I245*H245,2)</f>
        <v>0</v>
      </c>
      <c r="BL245" s="14" t="s">
        <v>274</v>
      </c>
      <c r="BM245" s="233" t="s">
        <v>525</v>
      </c>
    </row>
    <row r="246" s="2" customFormat="1">
      <c r="A246" s="35"/>
      <c r="B246" s="36"/>
      <c r="C246" s="37"/>
      <c r="D246" s="235" t="s">
        <v>275</v>
      </c>
      <c r="E246" s="37"/>
      <c r="F246" s="236" t="s">
        <v>1453</v>
      </c>
      <c r="G246" s="37"/>
      <c r="H246" s="37"/>
      <c r="I246" s="237"/>
      <c r="J246" s="37"/>
      <c r="K246" s="37"/>
      <c r="L246" s="41"/>
      <c r="M246" s="238"/>
      <c r="N246" s="239"/>
      <c r="O246" s="88"/>
      <c r="P246" s="88"/>
      <c r="Q246" s="88"/>
      <c r="R246" s="88"/>
      <c r="S246" s="88"/>
      <c r="T246" s="89"/>
      <c r="U246" s="35"/>
      <c r="V246" s="35"/>
      <c r="W246" s="35"/>
      <c r="X246" s="35"/>
      <c r="Y246" s="35"/>
      <c r="Z246" s="35"/>
      <c r="AA246" s="35"/>
      <c r="AB246" s="35"/>
      <c r="AC246" s="35"/>
      <c r="AD246" s="35"/>
      <c r="AE246" s="35"/>
      <c r="AT246" s="14" t="s">
        <v>275</v>
      </c>
      <c r="AU246" s="14" t="s">
        <v>73</v>
      </c>
    </row>
    <row r="247" s="2" customFormat="1" ht="128.55" customHeight="1">
      <c r="A247" s="35"/>
      <c r="B247" s="36"/>
      <c r="C247" s="222" t="s">
        <v>391</v>
      </c>
      <c r="D247" s="222" t="s">
        <v>269</v>
      </c>
      <c r="E247" s="223" t="s">
        <v>568</v>
      </c>
      <c r="F247" s="224" t="s">
        <v>569</v>
      </c>
      <c r="G247" s="225" t="s">
        <v>289</v>
      </c>
      <c r="H247" s="226">
        <v>1.6000000000000001</v>
      </c>
      <c r="I247" s="227"/>
      <c r="J247" s="228">
        <f>ROUND(I247*H247,2)</f>
        <v>0</v>
      </c>
      <c r="K247" s="224" t="s">
        <v>273</v>
      </c>
      <c r="L247" s="41"/>
      <c r="M247" s="229" t="s">
        <v>1</v>
      </c>
      <c r="N247" s="230" t="s">
        <v>38</v>
      </c>
      <c r="O247" s="88"/>
      <c r="P247" s="231">
        <f>O247*H247</f>
        <v>0</v>
      </c>
      <c r="Q247" s="231">
        <v>0</v>
      </c>
      <c r="R247" s="231">
        <f>Q247*H247</f>
        <v>0</v>
      </c>
      <c r="S247" s="231">
        <v>0</v>
      </c>
      <c r="T247" s="232">
        <f>S247*H247</f>
        <v>0</v>
      </c>
      <c r="U247" s="35"/>
      <c r="V247" s="35"/>
      <c r="W247" s="35"/>
      <c r="X247" s="35"/>
      <c r="Y247" s="35"/>
      <c r="Z247" s="35"/>
      <c r="AA247" s="35"/>
      <c r="AB247" s="35"/>
      <c r="AC247" s="35"/>
      <c r="AD247" s="35"/>
      <c r="AE247" s="35"/>
      <c r="AR247" s="233" t="s">
        <v>274</v>
      </c>
      <c r="AT247" s="233" t="s">
        <v>269</v>
      </c>
      <c r="AU247" s="233" t="s">
        <v>73</v>
      </c>
      <c r="AY247" s="14" t="s">
        <v>266</v>
      </c>
      <c r="BE247" s="234">
        <f>IF(N247="základní",J247,0)</f>
        <v>0</v>
      </c>
      <c r="BF247" s="234">
        <f>IF(N247="snížená",J247,0)</f>
        <v>0</v>
      </c>
      <c r="BG247" s="234">
        <f>IF(N247="zákl. přenesená",J247,0)</f>
        <v>0</v>
      </c>
      <c r="BH247" s="234">
        <f>IF(N247="sníž. přenesená",J247,0)</f>
        <v>0</v>
      </c>
      <c r="BI247" s="234">
        <f>IF(N247="nulová",J247,0)</f>
        <v>0</v>
      </c>
      <c r="BJ247" s="14" t="s">
        <v>81</v>
      </c>
      <c r="BK247" s="234">
        <f>ROUND(I247*H247,2)</f>
        <v>0</v>
      </c>
      <c r="BL247" s="14" t="s">
        <v>274</v>
      </c>
      <c r="BM247" s="233" t="s">
        <v>529</v>
      </c>
    </row>
    <row r="248" s="2" customFormat="1">
      <c r="A248" s="35"/>
      <c r="B248" s="36"/>
      <c r="C248" s="37"/>
      <c r="D248" s="235" t="s">
        <v>275</v>
      </c>
      <c r="E248" s="37"/>
      <c r="F248" s="236" t="s">
        <v>1455</v>
      </c>
      <c r="G248" s="37"/>
      <c r="H248" s="37"/>
      <c r="I248" s="237"/>
      <c r="J248" s="37"/>
      <c r="K248" s="37"/>
      <c r="L248" s="41"/>
      <c r="M248" s="238"/>
      <c r="N248" s="239"/>
      <c r="O248" s="88"/>
      <c r="P248" s="88"/>
      <c r="Q248" s="88"/>
      <c r="R248" s="88"/>
      <c r="S248" s="88"/>
      <c r="T248" s="89"/>
      <c r="U248" s="35"/>
      <c r="V248" s="35"/>
      <c r="W248" s="35"/>
      <c r="X248" s="35"/>
      <c r="Y248" s="35"/>
      <c r="Z248" s="35"/>
      <c r="AA248" s="35"/>
      <c r="AB248" s="35"/>
      <c r="AC248" s="35"/>
      <c r="AD248" s="35"/>
      <c r="AE248" s="35"/>
      <c r="AT248" s="14" t="s">
        <v>275</v>
      </c>
      <c r="AU248" s="14" t="s">
        <v>73</v>
      </c>
    </row>
    <row r="249" s="2" customFormat="1" ht="142.2" customHeight="1">
      <c r="A249" s="35"/>
      <c r="B249" s="36"/>
      <c r="C249" s="222" t="s">
        <v>534</v>
      </c>
      <c r="D249" s="222" t="s">
        <v>269</v>
      </c>
      <c r="E249" s="223" t="s">
        <v>572</v>
      </c>
      <c r="F249" s="224" t="s">
        <v>573</v>
      </c>
      <c r="G249" s="225" t="s">
        <v>279</v>
      </c>
      <c r="H249" s="226">
        <v>800</v>
      </c>
      <c r="I249" s="227"/>
      <c r="J249" s="228">
        <f>ROUND(I249*H249,2)</f>
        <v>0</v>
      </c>
      <c r="K249" s="224" t="s">
        <v>273</v>
      </c>
      <c r="L249" s="41"/>
      <c r="M249" s="229" t="s">
        <v>1</v>
      </c>
      <c r="N249" s="230" t="s">
        <v>38</v>
      </c>
      <c r="O249" s="88"/>
      <c r="P249" s="231">
        <f>O249*H249</f>
        <v>0</v>
      </c>
      <c r="Q249" s="231">
        <v>0</v>
      </c>
      <c r="R249" s="231">
        <f>Q249*H249</f>
        <v>0</v>
      </c>
      <c r="S249" s="231">
        <v>0</v>
      </c>
      <c r="T249" s="232">
        <f>S249*H249</f>
        <v>0</v>
      </c>
      <c r="U249" s="35"/>
      <c r="V249" s="35"/>
      <c r="W249" s="35"/>
      <c r="X249" s="35"/>
      <c r="Y249" s="35"/>
      <c r="Z249" s="35"/>
      <c r="AA249" s="35"/>
      <c r="AB249" s="35"/>
      <c r="AC249" s="35"/>
      <c r="AD249" s="35"/>
      <c r="AE249" s="35"/>
      <c r="AR249" s="233" t="s">
        <v>274</v>
      </c>
      <c r="AT249" s="233" t="s">
        <v>269</v>
      </c>
      <c r="AU249" s="233" t="s">
        <v>73</v>
      </c>
      <c r="AY249" s="14" t="s">
        <v>266</v>
      </c>
      <c r="BE249" s="234">
        <f>IF(N249="základní",J249,0)</f>
        <v>0</v>
      </c>
      <c r="BF249" s="234">
        <f>IF(N249="snížená",J249,0)</f>
        <v>0</v>
      </c>
      <c r="BG249" s="234">
        <f>IF(N249="zákl. přenesená",J249,0)</f>
        <v>0</v>
      </c>
      <c r="BH249" s="234">
        <f>IF(N249="sníž. přenesená",J249,0)</f>
        <v>0</v>
      </c>
      <c r="BI249" s="234">
        <f>IF(N249="nulová",J249,0)</f>
        <v>0</v>
      </c>
      <c r="BJ249" s="14" t="s">
        <v>81</v>
      </c>
      <c r="BK249" s="234">
        <f>ROUND(I249*H249,2)</f>
        <v>0</v>
      </c>
      <c r="BL249" s="14" t="s">
        <v>274</v>
      </c>
      <c r="BM249" s="233" t="s">
        <v>532</v>
      </c>
    </row>
    <row r="250" s="2" customFormat="1">
      <c r="A250" s="35"/>
      <c r="B250" s="36"/>
      <c r="C250" s="37"/>
      <c r="D250" s="235" t="s">
        <v>275</v>
      </c>
      <c r="E250" s="37"/>
      <c r="F250" s="236" t="s">
        <v>1456</v>
      </c>
      <c r="G250" s="37"/>
      <c r="H250" s="37"/>
      <c r="I250" s="237"/>
      <c r="J250" s="37"/>
      <c r="K250" s="37"/>
      <c r="L250" s="41"/>
      <c r="M250" s="238"/>
      <c r="N250" s="239"/>
      <c r="O250" s="88"/>
      <c r="P250" s="88"/>
      <c r="Q250" s="88"/>
      <c r="R250" s="88"/>
      <c r="S250" s="88"/>
      <c r="T250" s="89"/>
      <c r="U250" s="35"/>
      <c r="V250" s="35"/>
      <c r="W250" s="35"/>
      <c r="X250" s="35"/>
      <c r="Y250" s="35"/>
      <c r="Z250" s="35"/>
      <c r="AA250" s="35"/>
      <c r="AB250" s="35"/>
      <c r="AC250" s="35"/>
      <c r="AD250" s="35"/>
      <c r="AE250" s="35"/>
      <c r="AT250" s="14" t="s">
        <v>275</v>
      </c>
      <c r="AU250" s="14" t="s">
        <v>73</v>
      </c>
    </row>
    <row r="251" s="2" customFormat="1" ht="55.5" customHeight="1">
      <c r="A251" s="35"/>
      <c r="B251" s="36"/>
      <c r="C251" s="222" t="s">
        <v>396</v>
      </c>
      <c r="D251" s="222" t="s">
        <v>269</v>
      </c>
      <c r="E251" s="223" t="s">
        <v>561</v>
      </c>
      <c r="F251" s="224" t="s">
        <v>562</v>
      </c>
      <c r="G251" s="225" t="s">
        <v>289</v>
      </c>
      <c r="H251" s="226">
        <v>1.6000000000000001</v>
      </c>
      <c r="I251" s="227"/>
      <c r="J251" s="228">
        <f>ROUND(I251*H251,2)</f>
        <v>0</v>
      </c>
      <c r="K251" s="224" t="s">
        <v>273</v>
      </c>
      <c r="L251" s="41"/>
      <c r="M251" s="229" t="s">
        <v>1</v>
      </c>
      <c r="N251" s="230" t="s">
        <v>38</v>
      </c>
      <c r="O251" s="88"/>
      <c r="P251" s="231">
        <f>O251*H251</f>
        <v>0</v>
      </c>
      <c r="Q251" s="231">
        <v>0</v>
      </c>
      <c r="R251" s="231">
        <f>Q251*H251</f>
        <v>0</v>
      </c>
      <c r="S251" s="231">
        <v>0</v>
      </c>
      <c r="T251" s="232">
        <f>S251*H251</f>
        <v>0</v>
      </c>
      <c r="U251" s="35"/>
      <c r="V251" s="35"/>
      <c r="W251" s="35"/>
      <c r="X251" s="35"/>
      <c r="Y251" s="35"/>
      <c r="Z251" s="35"/>
      <c r="AA251" s="35"/>
      <c r="AB251" s="35"/>
      <c r="AC251" s="35"/>
      <c r="AD251" s="35"/>
      <c r="AE251" s="35"/>
      <c r="AR251" s="233" t="s">
        <v>274</v>
      </c>
      <c r="AT251" s="233" t="s">
        <v>269</v>
      </c>
      <c r="AU251" s="233" t="s">
        <v>73</v>
      </c>
      <c r="AY251" s="14" t="s">
        <v>266</v>
      </c>
      <c r="BE251" s="234">
        <f>IF(N251="základní",J251,0)</f>
        <v>0</v>
      </c>
      <c r="BF251" s="234">
        <f>IF(N251="snížená",J251,0)</f>
        <v>0</v>
      </c>
      <c r="BG251" s="234">
        <f>IF(N251="zákl. přenesená",J251,0)</f>
        <v>0</v>
      </c>
      <c r="BH251" s="234">
        <f>IF(N251="sníž. přenesená",J251,0)</f>
        <v>0</v>
      </c>
      <c r="BI251" s="234">
        <f>IF(N251="nulová",J251,0)</f>
        <v>0</v>
      </c>
      <c r="BJ251" s="14" t="s">
        <v>81</v>
      </c>
      <c r="BK251" s="234">
        <f>ROUND(I251*H251,2)</f>
        <v>0</v>
      </c>
      <c r="BL251" s="14" t="s">
        <v>274</v>
      </c>
      <c r="BM251" s="233" t="s">
        <v>537</v>
      </c>
    </row>
    <row r="252" s="2" customFormat="1">
      <c r="A252" s="35"/>
      <c r="B252" s="36"/>
      <c r="C252" s="37"/>
      <c r="D252" s="235" t="s">
        <v>275</v>
      </c>
      <c r="E252" s="37"/>
      <c r="F252" s="236" t="s">
        <v>1457</v>
      </c>
      <c r="G252" s="37"/>
      <c r="H252" s="37"/>
      <c r="I252" s="237"/>
      <c r="J252" s="37"/>
      <c r="K252" s="37"/>
      <c r="L252" s="41"/>
      <c r="M252" s="238"/>
      <c r="N252" s="239"/>
      <c r="O252" s="88"/>
      <c r="P252" s="88"/>
      <c r="Q252" s="88"/>
      <c r="R252" s="88"/>
      <c r="S252" s="88"/>
      <c r="T252" s="89"/>
      <c r="U252" s="35"/>
      <c r="V252" s="35"/>
      <c r="W252" s="35"/>
      <c r="X252" s="35"/>
      <c r="Y252" s="35"/>
      <c r="Z252" s="35"/>
      <c r="AA252" s="35"/>
      <c r="AB252" s="35"/>
      <c r="AC252" s="35"/>
      <c r="AD252" s="35"/>
      <c r="AE252" s="35"/>
      <c r="AT252" s="14" t="s">
        <v>275</v>
      </c>
      <c r="AU252" s="14" t="s">
        <v>73</v>
      </c>
    </row>
    <row r="253" s="2" customFormat="1" ht="55.5" customHeight="1">
      <c r="A253" s="35"/>
      <c r="B253" s="36"/>
      <c r="C253" s="222" t="s">
        <v>543</v>
      </c>
      <c r="D253" s="222" t="s">
        <v>269</v>
      </c>
      <c r="E253" s="223" t="s">
        <v>564</v>
      </c>
      <c r="F253" s="224" t="s">
        <v>565</v>
      </c>
      <c r="G253" s="225" t="s">
        <v>279</v>
      </c>
      <c r="H253" s="226">
        <v>800</v>
      </c>
      <c r="I253" s="227"/>
      <c r="J253" s="228">
        <f>ROUND(I253*H253,2)</f>
        <v>0</v>
      </c>
      <c r="K253" s="224" t="s">
        <v>273</v>
      </c>
      <c r="L253" s="41"/>
      <c r="M253" s="229" t="s">
        <v>1</v>
      </c>
      <c r="N253" s="230" t="s">
        <v>38</v>
      </c>
      <c r="O253" s="88"/>
      <c r="P253" s="231">
        <f>O253*H253</f>
        <v>0</v>
      </c>
      <c r="Q253" s="231">
        <v>0</v>
      </c>
      <c r="R253" s="231">
        <f>Q253*H253</f>
        <v>0</v>
      </c>
      <c r="S253" s="231">
        <v>0</v>
      </c>
      <c r="T253" s="232">
        <f>S253*H253</f>
        <v>0</v>
      </c>
      <c r="U253" s="35"/>
      <c r="V253" s="35"/>
      <c r="W253" s="35"/>
      <c r="X253" s="35"/>
      <c r="Y253" s="35"/>
      <c r="Z253" s="35"/>
      <c r="AA253" s="35"/>
      <c r="AB253" s="35"/>
      <c r="AC253" s="35"/>
      <c r="AD253" s="35"/>
      <c r="AE253" s="35"/>
      <c r="AR253" s="233" t="s">
        <v>274</v>
      </c>
      <c r="AT253" s="233" t="s">
        <v>269</v>
      </c>
      <c r="AU253" s="233" t="s">
        <v>73</v>
      </c>
      <c r="AY253" s="14" t="s">
        <v>266</v>
      </c>
      <c r="BE253" s="234">
        <f>IF(N253="základní",J253,0)</f>
        <v>0</v>
      </c>
      <c r="BF253" s="234">
        <f>IF(N253="snížená",J253,0)</f>
        <v>0</v>
      </c>
      <c r="BG253" s="234">
        <f>IF(N253="zákl. přenesená",J253,0)</f>
        <v>0</v>
      </c>
      <c r="BH253" s="234">
        <f>IF(N253="sníž. přenesená",J253,0)</f>
        <v>0</v>
      </c>
      <c r="BI253" s="234">
        <f>IF(N253="nulová",J253,0)</f>
        <v>0</v>
      </c>
      <c r="BJ253" s="14" t="s">
        <v>81</v>
      </c>
      <c r="BK253" s="234">
        <f>ROUND(I253*H253,2)</f>
        <v>0</v>
      </c>
      <c r="BL253" s="14" t="s">
        <v>274</v>
      </c>
      <c r="BM253" s="233" t="s">
        <v>541</v>
      </c>
    </row>
    <row r="254" s="2" customFormat="1">
      <c r="A254" s="35"/>
      <c r="B254" s="36"/>
      <c r="C254" s="37"/>
      <c r="D254" s="235" t="s">
        <v>275</v>
      </c>
      <c r="E254" s="37"/>
      <c r="F254" s="236" t="s">
        <v>1458</v>
      </c>
      <c r="G254" s="37"/>
      <c r="H254" s="37"/>
      <c r="I254" s="237"/>
      <c r="J254" s="37"/>
      <c r="K254" s="37"/>
      <c r="L254" s="41"/>
      <c r="M254" s="238"/>
      <c r="N254" s="239"/>
      <c r="O254" s="88"/>
      <c r="P254" s="88"/>
      <c r="Q254" s="88"/>
      <c r="R254" s="88"/>
      <c r="S254" s="88"/>
      <c r="T254" s="89"/>
      <c r="U254" s="35"/>
      <c r="V254" s="35"/>
      <c r="W254" s="35"/>
      <c r="X254" s="35"/>
      <c r="Y254" s="35"/>
      <c r="Z254" s="35"/>
      <c r="AA254" s="35"/>
      <c r="AB254" s="35"/>
      <c r="AC254" s="35"/>
      <c r="AD254" s="35"/>
      <c r="AE254" s="35"/>
      <c r="AT254" s="14" t="s">
        <v>275</v>
      </c>
      <c r="AU254" s="14" t="s">
        <v>73</v>
      </c>
    </row>
    <row r="255" s="2" customFormat="1" ht="76.35" customHeight="1">
      <c r="A255" s="35"/>
      <c r="B255" s="36"/>
      <c r="C255" s="222" t="s">
        <v>400</v>
      </c>
      <c r="D255" s="222" t="s">
        <v>269</v>
      </c>
      <c r="E255" s="223" t="s">
        <v>582</v>
      </c>
      <c r="F255" s="224" t="s">
        <v>583</v>
      </c>
      <c r="G255" s="225" t="s">
        <v>296</v>
      </c>
      <c r="H255" s="226">
        <v>130</v>
      </c>
      <c r="I255" s="227"/>
      <c r="J255" s="228">
        <f>ROUND(I255*H255,2)</f>
        <v>0</v>
      </c>
      <c r="K255" s="224" t="s">
        <v>273</v>
      </c>
      <c r="L255" s="41"/>
      <c r="M255" s="229" t="s">
        <v>1</v>
      </c>
      <c r="N255" s="230" t="s">
        <v>38</v>
      </c>
      <c r="O255" s="88"/>
      <c r="P255" s="231">
        <f>O255*H255</f>
        <v>0</v>
      </c>
      <c r="Q255" s="231">
        <v>0</v>
      </c>
      <c r="R255" s="231">
        <f>Q255*H255</f>
        <v>0</v>
      </c>
      <c r="S255" s="231">
        <v>0</v>
      </c>
      <c r="T255" s="232">
        <f>S255*H255</f>
        <v>0</v>
      </c>
      <c r="U255" s="35"/>
      <c r="V255" s="35"/>
      <c r="W255" s="35"/>
      <c r="X255" s="35"/>
      <c r="Y255" s="35"/>
      <c r="Z255" s="35"/>
      <c r="AA255" s="35"/>
      <c r="AB255" s="35"/>
      <c r="AC255" s="35"/>
      <c r="AD255" s="35"/>
      <c r="AE255" s="35"/>
      <c r="AR255" s="233" t="s">
        <v>274</v>
      </c>
      <c r="AT255" s="233" t="s">
        <v>269</v>
      </c>
      <c r="AU255" s="233" t="s">
        <v>73</v>
      </c>
      <c r="AY255" s="14" t="s">
        <v>266</v>
      </c>
      <c r="BE255" s="234">
        <f>IF(N255="základní",J255,0)</f>
        <v>0</v>
      </c>
      <c r="BF255" s="234">
        <f>IF(N255="snížená",J255,0)</f>
        <v>0</v>
      </c>
      <c r="BG255" s="234">
        <f>IF(N255="zákl. přenesená",J255,0)</f>
        <v>0</v>
      </c>
      <c r="BH255" s="234">
        <f>IF(N255="sníž. přenesená",J255,0)</f>
        <v>0</v>
      </c>
      <c r="BI255" s="234">
        <f>IF(N255="nulová",J255,0)</f>
        <v>0</v>
      </c>
      <c r="BJ255" s="14" t="s">
        <v>81</v>
      </c>
      <c r="BK255" s="234">
        <f>ROUND(I255*H255,2)</f>
        <v>0</v>
      </c>
      <c r="BL255" s="14" t="s">
        <v>274</v>
      </c>
      <c r="BM255" s="233" t="s">
        <v>546</v>
      </c>
    </row>
    <row r="256" s="2" customFormat="1">
      <c r="A256" s="35"/>
      <c r="B256" s="36"/>
      <c r="C256" s="37"/>
      <c r="D256" s="235" t="s">
        <v>275</v>
      </c>
      <c r="E256" s="37"/>
      <c r="F256" s="236" t="s">
        <v>1459</v>
      </c>
      <c r="G256" s="37"/>
      <c r="H256" s="37"/>
      <c r="I256" s="237"/>
      <c r="J256" s="37"/>
      <c r="K256" s="37"/>
      <c r="L256" s="41"/>
      <c r="M256" s="238"/>
      <c r="N256" s="239"/>
      <c r="O256" s="88"/>
      <c r="P256" s="88"/>
      <c r="Q256" s="88"/>
      <c r="R256" s="88"/>
      <c r="S256" s="88"/>
      <c r="T256" s="89"/>
      <c r="U256" s="35"/>
      <c r="V256" s="35"/>
      <c r="W256" s="35"/>
      <c r="X256" s="35"/>
      <c r="Y256" s="35"/>
      <c r="Z256" s="35"/>
      <c r="AA256" s="35"/>
      <c r="AB256" s="35"/>
      <c r="AC256" s="35"/>
      <c r="AD256" s="35"/>
      <c r="AE256" s="35"/>
      <c r="AT256" s="14" t="s">
        <v>275</v>
      </c>
      <c r="AU256" s="14" t="s">
        <v>73</v>
      </c>
    </row>
    <row r="257" s="2" customFormat="1" ht="76.35" customHeight="1">
      <c r="A257" s="35"/>
      <c r="B257" s="36"/>
      <c r="C257" s="222" t="s">
        <v>551</v>
      </c>
      <c r="D257" s="222" t="s">
        <v>269</v>
      </c>
      <c r="E257" s="223" t="s">
        <v>586</v>
      </c>
      <c r="F257" s="224" t="s">
        <v>587</v>
      </c>
      <c r="G257" s="225" t="s">
        <v>296</v>
      </c>
      <c r="H257" s="226">
        <v>195</v>
      </c>
      <c r="I257" s="227"/>
      <c r="J257" s="228">
        <f>ROUND(I257*H257,2)</f>
        <v>0</v>
      </c>
      <c r="K257" s="224" t="s">
        <v>273</v>
      </c>
      <c r="L257" s="41"/>
      <c r="M257" s="229" t="s">
        <v>1</v>
      </c>
      <c r="N257" s="230" t="s">
        <v>38</v>
      </c>
      <c r="O257" s="88"/>
      <c r="P257" s="231">
        <f>O257*H257</f>
        <v>0</v>
      </c>
      <c r="Q257" s="231">
        <v>0</v>
      </c>
      <c r="R257" s="231">
        <f>Q257*H257</f>
        <v>0</v>
      </c>
      <c r="S257" s="231">
        <v>0</v>
      </c>
      <c r="T257" s="232">
        <f>S257*H257</f>
        <v>0</v>
      </c>
      <c r="U257" s="35"/>
      <c r="V257" s="35"/>
      <c r="W257" s="35"/>
      <c r="X257" s="35"/>
      <c r="Y257" s="35"/>
      <c r="Z257" s="35"/>
      <c r="AA257" s="35"/>
      <c r="AB257" s="35"/>
      <c r="AC257" s="35"/>
      <c r="AD257" s="35"/>
      <c r="AE257" s="35"/>
      <c r="AR257" s="233" t="s">
        <v>274</v>
      </c>
      <c r="AT257" s="233" t="s">
        <v>269</v>
      </c>
      <c r="AU257" s="233" t="s">
        <v>73</v>
      </c>
      <c r="AY257" s="14" t="s">
        <v>266</v>
      </c>
      <c r="BE257" s="234">
        <f>IF(N257="základní",J257,0)</f>
        <v>0</v>
      </c>
      <c r="BF257" s="234">
        <f>IF(N257="snížená",J257,0)</f>
        <v>0</v>
      </c>
      <c r="BG257" s="234">
        <f>IF(N257="zákl. přenesená",J257,0)</f>
        <v>0</v>
      </c>
      <c r="BH257" s="234">
        <f>IF(N257="sníž. přenesená",J257,0)</f>
        <v>0</v>
      </c>
      <c r="BI257" s="234">
        <f>IF(N257="nulová",J257,0)</f>
        <v>0</v>
      </c>
      <c r="BJ257" s="14" t="s">
        <v>81</v>
      </c>
      <c r="BK257" s="234">
        <f>ROUND(I257*H257,2)</f>
        <v>0</v>
      </c>
      <c r="BL257" s="14" t="s">
        <v>274</v>
      </c>
      <c r="BM257" s="233" t="s">
        <v>549</v>
      </c>
    </row>
    <row r="258" s="2" customFormat="1">
      <c r="A258" s="35"/>
      <c r="B258" s="36"/>
      <c r="C258" s="37"/>
      <c r="D258" s="235" t="s">
        <v>275</v>
      </c>
      <c r="E258" s="37"/>
      <c r="F258" s="236" t="s">
        <v>1460</v>
      </c>
      <c r="G258" s="37"/>
      <c r="H258" s="37"/>
      <c r="I258" s="237"/>
      <c r="J258" s="37"/>
      <c r="K258" s="37"/>
      <c r="L258" s="41"/>
      <c r="M258" s="238"/>
      <c r="N258" s="239"/>
      <c r="O258" s="88"/>
      <c r="P258" s="88"/>
      <c r="Q258" s="88"/>
      <c r="R258" s="88"/>
      <c r="S258" s="88"/>
      <c r="T258" s="89"/>
      <c r="U258" s="35"/>
      <c r="V258" s="35"/>
      <c r="W258" s="35"/>
      <c r="X258" s="35"/>
      <c r="Y258" s="35"/>
      <c r="Z258" s="35"/>
      <c r="AA258" s="35"/>
      <c r="AB258" s="35"/>
      <c r="AC258" s="35"/>
      <c r="AD258" s="35"/>
      <c r="AE258" s="35"/>
      <c r="AT258" s="14" t="s">
        <v>275</v>
      </c>
      <c r="AU258" s="14" t="s">
        <v>73</v>
      </c>
    </row>
    <row r="259" s="2" customFormat="1" ht="21.75" customHeight="1">
      <c r="A259" s="35"/>
      <c r="B259" s="36"/>
      <c r="C259" s="240" t="s">
        <v>405</v>
      </c>
      <c r="D259" s="240" t="s">
        <v>329</v>
      </c>
      <c r="E259" s="241" t="s">
        <v>330</v>
      </c>
      <c r="F259" s="242" t="s">
        <v>331</v>
      </c>
      <c r="G259" s="243" t="s">
        <v>302</v>
      </c>
      <c r="H259" s="244">
        <v>650</v>
      </c>
      <c r="I259" s="245"/>
      <c r="J259" s="246">
        <f>ROUND(I259*H259,2)</f>
        <v>0</v>
      </c>
      <c r="K259" s="242" t="s">
        <v>273</v>
      </c>
      <c r="L259" s="247"/>
      <c r="M259" s="248" t="s">
        <v>1</v>
      </c>
      <c r="N259" s="249" t="s">
        <v>38</v>
      </c>
      <c r="O259" s="88"/>
      <c r="P259" s="231">
        <f>O259*H259</f>
        <v>0</v>
      </c>
      <c r="Q259" s="231">
        <v>1</v>
      </c>
      <c r="R259" s="231">
        <f>Q259*H259</f>
        <v>650</v>
      </c>
      <c r="S259" s="231">
        <v>0</v>
      </c>
      <c r="T259" s="232">
        <f>S259*H259</f>
        <v>0</v>
      </c>
      <c r="U259" s="35"/>
      <c r="V259" s="35"/>
      <c r="W259" s="35"/>
      <c r="X259" s="35"/>
      <c r="Y259" s="35"/>
      <c r="Z259" s="35"/>
      <c r="AA259" s="35"/>
      <c r="AB259" s="35"/>
      <c r="AC259" s="35"/>
      <c r="AD259" s="35"/>
      <c r="AE259" s="35"/>
      <c r="AR259" s="233" t="s">
        <v>286</v>
      </c>
      <c r="AT259" s="233" t="s">
        <v>329</v>
      </c>
      <c r="AU259" s="233" t="s">
        <v>73</v>
      </c>
      <c r="AY259" s="14" t="s">
        <v>266</v>
      </c>
      <c r="BE259" s="234">
        <f>IF(N259="základní",J259,0)</f>
        <v>0</v>
      </c>
      <c r="BF259" s="234">
        <f>IF(N259="snížená",J259,0)</f>
        <v>0</v>
      </c>
      <c r="BG259" s="234">
        <f>IF(N259="zákl. přenesená",J259,0)</f>
        <v>0</v>
      </c>
      <c r="BH259" s="234">
        <f>IF(N259="sníž. přenesená",J259,0)</f>
        <v>0</v>
      </c>
      <c r="BI259" s="234">
        <f>IF(N259="nulová",J259,0)</f>
        <v>0</v>
      </c>
      <c r="BJ259" s="14" t="s">
        <v>81</v>
      </c>
      <c r="BK259" s="234">
        <f>ROUND(I259*H259,2)</f>
        <v>0</v>
      </c>
      <c r="BL259" s="14" t="s">
        <v>274</v>
      </c>
      <c r="BM259" s="233" t="s">
        <v>554</v>
      </c>
    </row>
    <row r="260" s="2" customFormat="1">
      <c r="A260" s="35"/>
      <c r="B260" s="36"/>
      <c r="C260" s="37"/>
      <c r="D260" s="235" t="s">
        <v>275</v>
      </c>
      <c r="E260" s="37"/>
      <c r="F260" s="236" t="s">
        <v>1461</v>
      </c>
      <c r="G260" s="37"/>
      <c r="H260" s="37"/>
      <c r="I260" s="237"/>
      <c r="J260" s="37"/>
      <c r="K260" s="37"/>
      <c r="L260" s="41"/>
      <c r="M260" s="238"/>
      <c r="N260" s="239"/>
      <c r="O260" s="88"/>
      <c r="P260" s="88"/>
      <c r="Q260" s="88"/>
      <c r="R260" s="88"/>
      <c r="S260" s="88"/>
      <c r="T260" s="89"/>
      <c r="U260" s="35"/>
      <c r="V260" s="35"/>
      <c r="W260" s="35"/>
      <c r="X260" s="35"/>
      <c r="Y260" s="35"/>
      <c r="Z260" s="35"/>
      <c r="AA260" s="35"/>
      <c r="AB260" s="35"/>
      <c r="AC260" s="35"/>
      <c r="AD260" s="35"/>
      <c r="AE260" s="35"/>
      <c r="AT260" s="14" t="s">
        <v>275</v>
      </c>
      <c r="AU260" s="14" t="s">
        <v>73</v>
      </c>
    </row>
    <row r="261" s="2" customFormat="1" ht="101.25" customHeight="1">
      <c r="A261" s="35"/>
      <c r="B261" s="36"/>
      <c r="C261" s="222" t="s">
        <v>560</v>
      </c>
      <c r="D261" s="222" t="s">
        <v>269</v>
      </c>
      <c r="E261" s="223" t="s">
        <v>300</v>
      </c>
      <c r="F261" s="224" t="s">
        <v>301</v>
      </c>
      <c r="G261" s="225" t="s">
        <v>302</v>
      </c>
      <c r="H261" s="226">
        <v>650</v>
      </c>
      <c r="I261" s="227"/>
      <c r="J261" s="228">
        <f>ROUND(I261*H261,2)</f>
        <v>0</v>
      </c>
      <c r="K261" s="224" t="s">
        <v>273</v>
      </c>
      <c r="L261" s="41"/>
      <c r="M261" s="229" t="s">
        <v>1</v>
      </c>
      <c r="N261" s="230" t="s">
        <v>38</v>
      </c>
      <c r="O261" s="88"/>
      <c r="P261" s="231">
        <f>O261*H261</f>
        <v>0</v>
      </c>
      <c r="Q261" s="231">
        <v>0</v>
      </c>
      <c r="R261" s="231">
        <f>Q261*H261</f>
        <v>0</v>
      </c>
      <c r="S261" s="231">
        <v>0</v>
      </c>
      <c r="T261" s="232">
        <f>S261*H261</f>
        <v>0</v>
      </c>
      <c r="U261" s="35"/>
      <c r="V261" s="35"/>
      <c r="W261" s="35"/>
      <c r="X261" s="35"/>
      <c r="Y261" s="35"/>
      <c r="Z261" s="35"/>
      <c r="AA261" s="35"/>
      <c r="AB261" s="35"/>
      <c r="AC261" s="35"/>
      <c r="AD261" s="35"/>
      <c r="AE261" s="35"/>
      <c r="AR261" s="233" t="s">
        <v>274</v>
      </c>
      <c r="AT261" s="233" t="s">
        <v>269</v>
      </c>
      <c r="AU261" s="233" t="s">
        <v>73</v>
      </c>
      <c r="AY261" s="14" t="s">
        <v>266</v>
      </c>
      <c r="BE261" s="234">
        <f>IF(N261="základní",J261,0)</f>
        <v>0</v>
      </c>
      <c r="BF261" s="234">
        <f>IF(N261="snížená",J261,0)</f>
        <v>0</v>
      </c>
      <c r="BG261" s="234">
        <f>IF(N261="zákl. přenesená",J261,0)</f>
        <v>0</v>
      </c>
      <c r="BH261" s="234">
        <f>IF(N261="sníž. přenesená",J261,0)</f>
        <v>0</v>
      </c>
      <c r="BI261" s="234">
        <f>IF(N261="nulová",J261,0)</f>
        <v>0</v>
      </c>
      <c r="BJ261" s="14" t="s">
        <v>81</v>
      </c>
      <c r="BK261" s="234">
        <f>ROUND(I261*H261,2)</f>
        <v>0</v>
      </c>
      <c r="BL261" s="14" t="s">
        <v>274</v>
      </c>
      <c r="BM261" s="233" t="s">
        <v>558</v>
      </c>
    </row>
    <row r="262" s="2" customFormat="1">
      <c r="A262" s="35"/>
      <c r="B262" s="36"/>
      <c r="C262" s="37"/>
      <c r="D262" s="235" t="s">
        <v>275</v>
      </c>
      <c r="E262" s="37"/>
      <c r="F262" s="236" t="s">
        <v>1462</v>
      </c>
      <c r="G262" s="37"/>
      <c r="H262" s="37"/>
      <c r="I262" s="237"/>
      <c r="J262" s="37"/>
      <c r="K262" s="37"/>
      <c r="L262" s="41"/>
      <c r="M262" s="238"/>
      <c r="N262" s="239"/>
      <c r="O262" s="88"/>
      <c r="P262" s="88"/>
      <c r="Q262" s="88"/>
      <c r="R262" s="88"/>
      <c r="S262" s="88"/>
      <c r="T262" s="89"/>
      <c r="U262" s="35"/>
      <c r="V262" s="35"/>
      <c r="W262" s="35"/>
      <c r="X262" s="35"/>
      <c r="Y262" s="35"/>
      <c r="Z262" s="35"/>
      <c r="AA262" s="35"/>
      <c r="AB262" s="35"/>
      <c r="AC262" s="35"/>
      <c r="AD262" s="35"/>
      <c r="AE262" s="35"/>
      <c r="AT262" s="14" t="s">
        <v>275</v>
      </c>
      <c r="AU262" s="14" t="s">
        <v>73</v>
      </c>
    </row>
    <row r="263" s="2" customFormat="1" ht="111.75" customHeight="1">
      <c r="A263" s="35"/>
      <c r="B263" s="36"/>
      <c r="C263" s="222" t="s">
        <v>410</v>
      </c>
      <c r="D263" s="222" t="s">
        <v>269</v>
      </c>
      <c r="E263" s="223" t="s">
        <v>312</v>
      </c>
      <c r="F263" s="224" t="s">
        <v>313</v>
      </c>
      <c r="G263" s="225" t="s">
        <v>302</v>
      </c>
      <c r="H263" s="226">
        <v>3250</v>
      </c>
      <c r="I263" s="227"/>
      <c r="J263" s="228">
        <f>ROUND(I263*H263,2)</f>
        <v>0</v>
      </c>
      <c r="K263" s="224" t="s">
        <v>273</v>
      </c>
      <c r="L263" s="41"/>
      <c r="M263" s="229" t="s">
        <v>1</v>
      </c>
      <c r="N263" s="230" t="s">
        <v>38</v>
      </c>
      <c r="O263" s="88"/>
      <c r="P263" s="231">
        <f>O263*H263</f>
        <v>0</v>
      </c>
      <c r="Q263" s="231">
        <v>0</v>
      </c>
      <c r="R263" s="231">
        <f>Q263*H263</f>
        <v>0</v>
      </c>
      <c r="S263" s="231">
        <v>0</v>
      </c>
      <c r="T263" s="232">
        <f>S263*H263</f>
        <v>0</v>
      </c>
      <c r="U263" s="35"/>
      <c r="V263" s="35"/>
      <c r="W263" s="35"/>
      <c r="X263" s="35"/>
      <c r="Y263" s="35"/>
      <c r="Z263" s="35"/>
      <c r="AA263" s="35"/>
      <c r="AB263" s="35"/>
      <c r="AC263" s="35"/>
      <c r="AD263" s="35"/>
      <c r="AE263" s="35"/>
      <c r="AR263" s="233" t="s">
        <v>274</v>
      </c>
      <c r="AT263" s="233" t="s">
        <v>269</v>
      </c>
      <c r="AU263" s="233" t="s">
        <v>73</v>
      </c>
      <c r="AY263" s="14" t="s">
        <v>266</v>
      </c>
      <c r="BE263" s="234">
        <f>IF(N263="základní",J263,0)</f>
        <v>0</v>
      </c>
      <c r="BF263" s="234">
        <f>IF(N263="snížená",J263,0)</f>
        <v>0</v>
      </c>
      <c r="BG263" s="234">
        <f>IF(N263="zákl. přenesená",J263,0)</f>
        <v>0</v>
      </c>
      <c r="BH263" s="234">
        <f>IF(N263="sníž. přenesená",J263,0)</f>
        <v>0</v>
      </c>
      <c r="BI263" s="234">
        <f>IF(N263="nulová",J263,0)</f>
        <v>0</v>
      </c>
      <c r="BJ263" s="14" t="s">
        <v>81</v>
      </c>
      <c r="BK263" s="234">
        <f>ROUND(I263*H263,2)</f>
        <v>0</v>
      </c>
      <c r="BL263" s="14" t="s">
        <v>274</v>
      </c>
      <c r="BM263" s="233" t="s">
        <v>563</v>
      </c>
    </row>
    <row r="264" s="2" customFormat="1">
      <c r="A264" s="35"/>
      <c r="B264" s="36"/>
      <c r="C264" s="37"/>
      <c r="D264" s="235" t="s">
        <v>275</v>
      </c>
      <c r="E264" s="37"/>
      <c r="F264" s="236" t="s">
        <v>1463</v>
      </c>
      <c r="G264" s="37"/>
      <c r="H264" s="37"/>
      <c r="I264" s="237"/>
      <c r="J264" s="37"/>
      <c r="K264" s="37"/>
      <c r="L264" s="41"/>
      <c r="M264" s="238"/>
      <c r="N264" s="239"/>
      <c r="O264" s="88"/>
      <c r="P264" s="88"/>
      <c r="Q264" s="88"/>
      <c r="R264" s="88"/>
      <c r="S264" s="88"/>
      <c r="T264" s="89"/>
      <c r="U264" s="35"/>
      <c r="V264" s="35"/>
      <c r="W264" s="35"/>
      <c r="X264" s="35"/>
      <c r="Y264" s="35"/>
      <c r="Z264" s="35"/>
      <c r="AA264" s="35"/>
      <c r="AB264" s="35"/>
      <c r="AC264" s="35"/>
      <c r="AD264" s="35"/>
      <c r="AE264" s="35"/>
      <c r="AT264" s="14" t="s">
        <v>275</v>
      </c>
      <c r="AU264" s="14" t="s">
        <v>73</v>
      </c>
    </row>
    <row r="265" s="2" customFormat="1" ht="55.5" customHeight="1">
      <c r="A265" s="35"/>
      <c r="B265" s="36"/>
      <c r="C265" s="222" t="s">
        <v>567</v>
      </c>
      <c r="D265" s="222" t="s">
        <v>269</v>
      </c>
      <c r="E265" s="223" t="s">
        <v>598</v>
      </c>
      <c r="F265" s="224" t="s">
        <v>599</v>
      </c>
      <c r="G265" s="225" t="s">
        <v>279</v>
      </c>
      <c r="H265" s="226">
        <v>5.4000000000000004</v>
      </c>
      <c r="I265" s="227"/>
      <c r="J265" s="228">
        <f>ROUND(I265*H265,2)</f>
        <v>0</v>
      </c>
      <c r="K265" s="224" t="s">
        <v>273</v>
      </c>
      <c r="L265" s="41"/>
      <c r="M265" s="229" t="s">
        <v>1</v>
      </c>
      <c r="N265" s="230" t="s">
        <v>38</v>
      </c>
      <c r="O265" s="88"/>
      <c r="P265" s="231">
        <f>O265*H265</f>
        <v>0</v>
      </c>
      <c r="Q265" s="231">
        <v>0</v>
      </c>
      <c r="R265" s="231">
        <f>Q265*H265</f>
        <v>0</v>
      </c>
      <c r="S265" s="231">
        <v>0</v>
      </c>
      <c r="T265" s="232">
        <f>S265*H265</f>
        <v>0</v>
      </c>
      <c r="U265" s="35"/>
      <c r="V265" s="35"/>
      <c r="W265" s="35"/>
      <c r="X265" s="35"/>
      <c r="Y265" s="35"/>
      <c r="Z265" s="35"/>
      <c r="AA265" s="35"/>
      <c r="AB265" s="35"/>
      <c r="AC265" s="35"/>
      <c r="AD265" s="35"/>
      <c r="AE265" s="35"/>
      <c r="AR265" s="233" t="s">
        <v>274</v>
      </c>
      <c r="AT265" s="233" t="s">
        <v>269</v>
      </c>
      <c r="AU265" s="233" t="s">
        <v>73</v>
      </c>
      <c r="AY265" s="14" t="s">
        <v>266</v>
      </c>
      <c r="BE265" s="234">
        <f>IF(N265="základní",J265,0)</f>
        <v>0</v>
      </c>
      <c r="BF265" s="234">
        <f>IF(N265="snížená",J265,0)</f>
        <v>0</v>
      </c>
      <c r="BG265" s="234">
        <f>IF(N265="zákl. přenesená",J265,0)</f>
        <v>0</v>
      </c>
      <c r="BH265" s="234">
        <f>IF(N265="sníž. přenesená",J265,0)</f>
        <v>0</v>
      </c>
      <c r="BI265" s="234">
        <f>IF(N265="nulová",J265,0)</f>
        <v>0</v>
      </c>
      <c r="BJ265" s="14" t="s">
        <v>81</v>
      </c>
      <c r="BK265" s="234">
        <f>ROUND(I265*H265,2)</f>
        <v>0</v>
      </c>
      <c r="BL265" s="14" t="s">
        <v>274</v>
      </c>
      <c r="BM265" s="233" t="s">
        <v>566</v>
      </c>
    </row>
    <row r="266" s="2" customFormat="1">
      <c r="A266" s="35"/>
      <c r="B266" s="36"/>
      <c r="C266" s="37"/>
      <c r="D266" s="235" t="s">
        <v>275</v>
      </c>
      <c r="E266" s="37"/>
      <c r="F266" s="236" t="s">
        <v>1464</v>
      </c>
      <c r="G266" s="37"/>
      <c r="H266" s="37"/>
      <c r="I266" s="237"/>
      <c r="J266" s="37"/>
      <c r="K266" s="37"/>
      <c r="L266" s="41"/>
      <c r="M266" s="238"/>
      <c r="N266" s="239"/>
      <c r="O266" s="88"/>
      <c r="P266" s="88"/>
      <c r="Q266" s="88"/>
      <c r="R266" s="88"/>
      <c r="S266" s="88"/>
      <c r="T266" s="89"/>
      <c r="U266" s="35"/>
      <c r="V266" s="35"/>
      <c r="W266" s="35"/>
      <c r="X266" s="35"/>
      <c r="Y266" s="35"/>
      <c r="Z266" s="35"/>
      <c r="AA266" s="35"/>
      <c r="AB266" s="35"/>
      <c r="AC266" s="35"/>
      <c r="AD266" s="35"/>
      <c r="AE266" s="35"/>
      <c r="AT266" s="14" t="s">
        <v>275</v>
      </c>
      <c r="AU266" s="14" t="s">
        <v>73</v>
      </c>
    </row>
    <row r="267" s="2" customFormat="1" ht="66.75" customHeight="1">
      <c r="A267" s="35"/>
      <c r="B267" s="36"/>
      <c r="C267" s="222" t="s">
        <v>415</v>
      </c>
      <c r="D267" s="222" t="s">
        <v>269</v>
      </c>
      <c r="E267" s="223" t="s">
        <v>603</v>
      </c>
      <c r="F267" s="224" t="s">
        <v>604</v>
      </c>
      <c r="G267" s="225" t="s">
        <v>279</v>
      </c>
      <c r="H267" s="226">
        <v>5.4000000000000004</v>
      </c>
      <c r="I267" s="227"/>
      <c r="J267" s="228">
        <f>ROUND(I267*H267,2)</f>
        <v>0</v>
      </c>
      <c r="K267" s="224" t="s">
        <v>273</v>
      </c>
      <c r="L267" s="41"/>
      <c r="M267" s="229" t="s">
        <v>1</v>
      </c>
      <c r="N267" s="230" t="s">
        <v>38</v>
      </c>
      <c r="O267" s="88"/>
      <c r="P267" s="231">
        <f>O267*H267</f>
        <v>0</v>
      </c>
      <c r="Q267" s="231">
        <v>0</v>
      </c>
      <c r="R267" s="231">
        <f>Q267*H267</f>
        <v>0</v>
      </c>
      <c r="S267" s="231">
        <v>0</v>
      </c>
      <c r="T267" s="232">
        <f>S267*H267</f>
        <v>0</v>
      </c>
      <c r="U267" s="35"/>
      <c r="V267" s="35"/>
      <c r="W267" s="35"/>
      <c r="X267" s="35"/>
      <c r="Y267" s="35"/>
      <c r="Z267" s="35"/>
      <c r="AA267" s="35"/>
      <c r="AB267" s="35"/>
      <c r="AC267" s="35"/>
      <c r="AD267" s="35"/>
      <c r="AE267" s="35"/>
      <c r="AR267" s="233" t="s">
        <v>274</v>
      </c>
      <c r="AT267" s="233" t="s">
        <v>269</v>
      </c>
      <c r="AU267" s="233" t="s">
        <v>73</v>
      </c>
      <c r="AY267" s="14" t="s">
        <v>266</v>
      </c>
      <c r="BE267" s="234">
        <f>IF(N267="základní",J267,0)</f>
        <v>0</v>
      </c>
      <c r="BF267" s="234">
        <f>IF(N267="snížená",J267,0)</f>
        <v>0</v>
      </c>
      <c r="BG267" s="234">
        <f>IF(N267="zákl. přenesená",J267,0)</f>
        <v>0</v>
      </c>
      <c r="BH267" s="234">
        <f>IF(N267="sníž. přenesená",J267,0)</f>
        <v>0</v>
      </c>
      <c r="BI267" s="234">
        <f>IF(N267="nulová",J267,0)</f>
        <v>0</v>
      </c>
      <c r="BJ267" s="14" t="s">
        <v>81</v>
      </c>
      <c r="BK267" s="234">
        <f>ROUND(I267*H267,2)</f>
        <v>0</v>
      </c>
      <c r="BL267" s="14" t="s">
        <v>274</v>
      </c>
      <c r="BM267" s="233" t="s">
        <v>570</v>
      </c>
    </row>
    <row r="268" s="2" customFormat="1">
      <c r="A268" s="35"/>
      <c r="B268" s="36"/>
      <c r="C268" s="37"/>
      <c r="D268" s="235" t="s">
        <v>275</v>
      </c>
      <c r="E268" s="37"/>
      <c r="F268" s="236" t="s">
        <v>1464</v>
      </c>
      <c r="G268" s="37"/>
      <c r="H268" s="37"/>
      <c r="I268" s="237"/>
      <c r="J268" s="37"/>
      <c r="K268" s="37"/>
      <c r="L268" s="41"/>
      <c r="M268" s="238"/>
      <c r="N268" s="239"/>
      <c r="O268" s="88"/>
      <c r="P268" s="88"/>
      <c r="Q268" s="88"/>
      <c r="R268" s="88"/>
      <c r="S268" s="88"/>
      <c r="T268" s="89"/>
      <c r="U268" s="35"/>
      <c r="V268" s="35"/>
      <c r="W268" s="35"/>
      <c r="X268" s="35"/>
      <c r="Y268" s="35"/>
      <c r="Z268" s="35"/>
      <c r="AA268" s="35"/>
      <c r="AB268" s="35"/>
      <c r="AC268" s="35"/>
      <c r="AD268" s="35"/>
      <c r="AE268" s="35"/>
      <c r="AT268" s="14" t="s">
        <v>275</v>
      </c>
      <c r="AU268" s="14" t="s">
        <v>73</v>
      </c>
    </row>
    <row r="269" s="2" customFormat="1" ht="49.05" customHeight="1">
      <c r="A269" s="35"/>
      <c r="B269" s="36"/>
      <c r="C269" s="222" t="s">
        <v>576</v>
      </c>
      <c r="D269" s="222" t="s">
        <v>269</v>
      </c>
      <c r="E269" s="223" t="s">
        <v>606</v>
      </c>
      <c r="F269" s="224" t="s">
        <v>607</v>
      </c>
      <c r="G269" s="225" t="s">
        <v>279</v>
      </c>
      <c r="H269" s="226">
        <v>480</v>
      </c>
      <c r="I269" s="227"/>
      <c r="J269" s="228">
        <f>ROUND(I269*H269,2)</f>
        <v>0</v>
      </c>
      <c r="K269" s="224" t="s">
        <v>273</v>
      </c>
      <c r="L269" s="41"/>
      <c r="M269" s="229" t="s">
        <v>1</v>
      </c>
      <c r="N269" s="230" t="s">
        <v>38</v>
      </c>
      <c r="O269" s="88"/>
      <c r="P269" s="231">
        <f>O269*H269</f>
        <v>0</v>
      </c>
      <c r="Q269" s="231">
        <v>0</v>
      </c>
      <c r="R269" s="231">
        <f>Q269*H269</f>
        <v>0</v>
      </c>
      <c r="S269" s="231">
        <v>0</v>
      </c>
      <c r="T269" s="232">
        <f>S269*H269</f>
        <v>0</v>
      </c>
      <c r="U269" s="35"/>
      <c r="V269" s="35"/>
      <c r="W269" s="35"/>
      <c r="X269" s="35"/>
      <c r="Y269" s="35"/>
      <c r="Z269" s="35"/>
      <c r="AA269" s="35"/>
      <c r="AB269" s="35"/>
      <c r="AC269" s="35"/>
      <c r="AD269" s="35"/>
      <c r="AE269" s="35"/>
      <c r="AR269" s="233" t="s">
        <v>274</v>
      </c>
      <c r="AT269" s="233" t="s">
        <v>269</v>
      </c>
      <c r="AU269" s="233" t="s">
        <v>73</v>
      </c>
      <c r="AY269" s="14" t="s">
        <v>266</v>
      </c>
      <c r="BE269" s="234">
        <f>IF(N269="základní",J269,0)</f>
        <v>0</v>
      </c>
      <c r="BF269" s="234">
        <f>IF(N269="snížená",J269,0)</f>
        <v>0</v>
      </c>
      <c r="BG269" s="234">
        <f>IF(N269="zákl. přenesená",J269,0)</f>
        <v>0</v>
      </c>
      <c r="BH269" s="234">
        <f>IF(N269="sníž. přenesená",J269,0)</f>
        <v>0</v>
      </c>
      <c r="BI269" s="234">
        <f>IF(N269="nulová",J269,0)</f>
        <v>0</v>
      </c>
      <c r="BJ269" s="14" t="s">
        <v>81</v>
      </c>
      <c r="BK269" s="234">
        <f>ROUND(I269*H269,2)</f>
        <v>0</v>
      </c>
      <c r="BL269" s="14" t="s">
        <v>274</v>
      </c>
      <c r="BM269" s="233" t="s">
        <v>574</v>
      </c>
    </row>
    <row r="270" s="2" customFormat="1">
      <c r="A270" s="35"/>
      <c r="B270" s="36"/>
      <c r="C270" s="37"/>
      <c r="D270" s="235" t="s">
        <v>275</v>
      </c>
      <c r="E270" s="37"/>
      <c r="F270" s="236" t="s">
        <v>1465</v>
      </c>
      <c r="G270" s="37"/>
      <c r="H270" s="37"/>
      <c r="I270" s="237"/>
      <c r="J270" s="37"/>
      <c r="K270" s="37"/>
      <c r="L270" s="41"/>
      <c r="M270" s="238"/>
      <c r="N270" s="239"/>
      <c r="O270" s="88"/>
      <c r="P270" s="88"/>
      <c r="Q270" s="88"/>
      <c r="R270" s="88"/>
      <c r="S270" s="88"/>
      <c r="T270" s="89"/>
      <c r="U270" s="35"/>
      <c r="V270" s="35"/>
      <c r="W270" s="35"/>
      <c r="X270" s="35"/>
      <c r="Y270" s="35"/>
      <c r="Z270" s="35"/>
      <c r="AA270" s="35"/>
      <c r="AB270" s="35"/>
      <c r="AC270" s="35"/>
      <c r="AD270" s="35"/>
      <c r="AE270" s="35"/>
      <c r="AT270" s="14" t="s">
        <v>275</v>
      </c>
      <c r="AU270" s="14" t="s">
        <v>73</v>
      </c>
    </row>
    <row r="271" s="2" customFormat="1" ht="55.5" customHeight="1">
      <c r="A271" s="35"/>
      <c r="B271" s="36"/>
      <c r="C271" s="222" t="s">
        <v>419</v>
      </c>
      <c r="D271" s="222" t="s">
        <v>269</v>
      </c>
      <c r="E271" s="223" t="s">
        <v>611</v>
      </c>
      <c r="F271" s="224" t="s">
        <v>612</v>
      </c>
      <c r="G271" s="225" t="s">
        <v>279</v>
      </c>
      <c r="H271" s="226">
        <v>480</v>
      </c>
      <c r="I271" s="227"/>
      <c r="J271" s="228">
        <f>ROUND(I271*H271,2)</f>
        <v>0</v>
      </c>
      <c r="K271" s="224" t="s">
        <v>273</v>
      </c>
      <c r="L271" s="41"/>
      <c r="M271" s="229" t="s">
        <v>1</v>
      </c>
      <c r="N271" s="230" t="s">
        <v>38</v>
      </c>
      <c r="O271" s="88"/>
      <c r="P271" s="231">
        <f>O271*H271</f>
        <v>0</v>
      </c>
      <c r="Q271" s="231">
        <v>0</v>
      </c>
      <c r="R271" s="231">
        <f>Q271*H271</f>
        <v>0</v>
      </c>
      <c r="S271" s="231">
        <v>0</v>
      </c>
      <c r="T271" s="232">
        <f>S271*H271</f>
        <v>0</v>
      </c>
      <c r="U271" s="35"/>
      <c r="V271" s="35"/>
      <c r="W271" s="35"/>
      <c r="X271" s="35"/>
      <c r="Y271" s="35"/>
      <c r="Z271" s="35"/>
      <c r="AA271" s="35"/>
      <c r="AB271" s="35"/>
      <c r="AC271" s="35"/>
      <c r="AD271" s="35"/>
      <c r="AE271" s="35"/>
      <c r="AR271" s="233" t="s">
        <v>274</v>
      </c>
      <c r="AT271" s="233" t="s">
        <v>269</v>
      </c>
      <c r="AU271" s="233" t="s">
        <v>73</v>
      </c>
      <c r="AY271" s="14" t="s">
        <v>266</v>
      </c>
      <c r="BE271" s="234">
        <f>IF(N271="základní",J271,0)</f>
        <v>0</v>
      </c>
      <c r="BF271" s="234">
        <f>IF(N271="snížená",J271,0)</f>
        <v>0</v>
      </c>
      <c r="BG271" s="234">
        <f>IF(N271="zákl. přenesená",J271,0)</f>
        <v>0</v>
      </c>
      <c r="BH271" s="234">
        <f>IF(N271="sníž. přenesená",J271,0)</f>
        <v>0</v>
      </c>
      <c r="BI271" s="234">
        <f>IF(N271="nulová",J271,0)</f>
        <v>0</v>
      </c>
      <c r="BJ271" s="14" t="s">
        <v>81</v>
      </c>
      <c r="BK271" s="234">
        <f>ROUND(I271*H271,2)</f>
        <v>0</v>
      </c>
      <c r="BL271" s="14" t="s">
        <v>274</v>
      </c>
      <c r="BM271" s="233" t="s">
        <v>577</v>
      </c>
    </row>
    <row r="272" s="2" customFormat="1">
      <c r="A272" s="35"/>
      <c r="B272" s="36"/>
      <c r="C272" s="37"/>
      <c r="D272" s="235" t="s">
        <v>275</v>
      </c>
      <c r="E272" s="37"/>
      <c r="F272" s="236" t="s">
        <v>1465</v>
      </c>
      <c r="G272" s="37"/>
      <c r="H272" s="37"/>
      <c r="I272" s="237"/>
      <c r="J272" s="37"/>
      <c r="K272" s="37"/>
      <c r="L272" s="41"/>
      <c r="M272" s="238"/>
      <c r="N272" s="239"/>
      <c r="O272" s="88"/>
      <c r="P272" s="88"/>
      <c r="Q272" s="88"/>
      <c r="R272" s="88"/>
      <c r="S272" s="88"/>
      <c r="T272" s="89"/>
      <c r="U272" s="35"/>
      <c r="V272" s="35"/>
      <c r="W272" s="35"/>
      <c r="X272" s="35"/>
      <c r="Y272" s="35"/>
      <c r="Z272" s="35"/>
      <c r="AA272" s="35"/>
      <c r="AB272" s="35"/>
      <c r="AC272" s="35"/>
      <c r="AD272" s="35"/>
      <c r="AE272" s="35"/>
      <c r="AT272" s="14" t="s">
        <v>275</v>
      </c>
      <c r="AU272" s="14" t="s">
        <v>73</v>
      </c>
    </row>
    <row r="273" s="2" customFormat="1" ht="24.15" customHeight="1">
      <c r="A273" s="35"/>
      <c r="B273" s="36"/>
      <c r="C273" s="240" t="s">
        <v>581</v>
      </c>
      <c r="D273" s="240" t="s">
        <v>329</v>
      </c>
      <c r="E273" s="241" t="s">
        <v>614</v>
      </c>
      <c r="F273" s="242" t="s">
        <v>615</v>
      </c>
      <c r="G273" s="243" t="s">
        <v>296</v>
      </c>
      <c r="H273" s="244">
        <v>7.2000000000000002</v>
      </c>
      <c r="I273" s="245"/>
      <c r="J273" s="246">
        <f>ROUND(I273*H273,2)</f>
        <v>0</v>
      </c>
      <c r="K273" s="242" t="s">
        <v>273</v>
      </c>
      <c r="L273" s="247"/>
      <c r="M273" s="248" t="s">
        <v>1</v>
      </c>
      <c r="N273" s="249" t="s">
        <v>38</v>
      </c>
      <c r="O273" s="88"/>
      <c r="P273" s="231">
        <f>O273*H273</f>
        <v>0</v>
      </c>
      <c r="Q273" s="231">
        <v>2.4289999999999998</v>
      </c>
      <c r="R273" s="231">
        <f>Q273*H273</f>
        <v>17.488799999999998</v>
      </c>
      <c r="S273" s="231">
        <v>0</v>
      </c>
      <c r="T273" s="232">
        <f>S273*H273</f>
        <v>0</v>
      </c>
      <c r="U273" s="35"/>
      <c r="V273" s="35"/>
      <c r="W273" s="35"/>
      <c r="X273" s="35"/>
      <c r="Y273" s="35"/>
      <c r="Z273" s="35"/>
      <c r="AA273" s="35"/>
      <c r="AB273" s="35"/>
      <c r="AC273" s="35"/>
      <c r="AD273" s="35"/>
      <c r="AE273" s="35"/>
      <c r="AR273" s="233" t="s">
        <v>286</v>
      </c>
      <c r="AT273" s="233" t="s">
        <v>329</v>
      </c>
      <c r="AU273" s="233" t="s">
        <v>73</v>
      </c>
      <c r="AY273" s="14" t="s">
        <v>266</v>
      </c>
      <c r="BE273" s="234">
        <f>IF(N273="základní",J273,0)</f>
        <v>0</v>
      </c>
      <c r="BF273" s="234">
        <f>IF(N273="snížená",J273,0)</f>
        <v>0</v>
      </c>
      <c r="BG273" s="234">
        <f>IF(N273="zákl. přenesená",J273,0)</f>
        <v>0</v>
      </c>
      <c r="BH273" s="234">
        <f>IF(N273="sníž. přenesená",J273,0)</f>
        <v>0</v>
      </c>
      <c r="BI273" s="234">
        <f>IF(N273="nulová",J273,0)</f>
        <v>0</v>
      </c>
      <c r="BJ273" s="14" t="s">
        <v>81</v>
      </c>
      <c r="BK273" s="234">
        <f>ROUND(I273*H273,2)</f>
        <v>0</v>
      </c>
      <c r="BL273" s="14" t="s">
        <v>274</v>
      </c>
      <c r="BM273" s="233" t="s">
        <v>579</v>
      </c>
    </row>
    <row r="274" s="2" customFormat="1">
      <c r="A274" s="35"/>
      <c r="B274" s="36"/>
      <c r="C274" s="37"/>
      <c r="D274" s="235" t="s">
        <v>275</v>
      </c>
      <c r="E274" s="37"/>
      <c r="F274" s="236" t="s">
        <v>1466</v>
      </c>
      <c r="G274" s="37"/>
      <c r="H274" s="37"/>
      <c r="I274" s="237"/>
      <c r="J274" s="37"/>
      <c r="K274" s="37"/>
      <c r="L274" s="41"/>
      <c r="M274" s="238"/>
      <c r="N274" s="239"/>
      <c r="O274" s="88"/>
      <c r="P274" s="88"/>
      <c r="Q274" s="88"/>
      <c r="R274" s="88"/>
      <c r="S274" s="88"/>
      <c r="T274" s="89"/>
      <c r="U274" s="35"/>
      <c r="V274" s="35"/>
      <c r="W274" s="35"/>
      <c r="X274" s="35"/>
      <c r="Y274" s="35"/>
      <c r="Z274" s="35"/>
      <c r="AA274" s="35"/>
      <c r="AB274" s="35"/>
      <c r="AC274" s="35"/>
      <c r="AD274" s="35"/>
      <c r="AE274" s="35"/>
      <c r="AT274" s="14" t="s">
        <v>275</v>
      </c>
      <c r="AU274" s="14" t="s">
        <v>73</v>
      </c>
    </row>
    <row r="275" s="2" customFormat="1" ht="101.25" customHeight="1">
      <c r="A275" s="35"/>
      <c r="B275" s="36"/>
      <c r="C275" s="222" t="s">
        <v>424</v>
      </c>
      <c r="D275" s="222" t="s">
        <v>269</v>
      </c>
      <c r="E275" s="223" t="s">
        <v>300</v>
      </c>
      <c r="F275" s="224" t="s">
        <v>301</v>
      </c>
      <c r="G275" s="225" t="s">
        <v>302</v>
      </c>
      <c r="H275" s="226">
        <v>18</v>
      </c>
      <c r="I275" s="227"/>
      <c r="J275" s="228">
        <f>ROUND(I275*H275,2)</f>
        <v>0</v>
      </c>
      <c r="K275" s="224" t="s">
        <v>273</v>
      </c>
      <c r="L275" s="41"/>
      <c r="M275" s="229" t="s">
        <v>1</v>
      </c>
      <c r="N275" s="230" t="s">
        <v>38</v>
      </c>
      <c r="O275" s="88"/>
      <c r="P275" s="231">
        <f>O275*H275</f>
        <v>0</v>
      </c>
      <c r="Q275" s="231">
        <v>0</v>
      </c>
      <c r="R275" s="231">
        <f>Q275*H275</f>
        <v>0</v>
      </c>
      <c r="S275" s="231">
        <v>0</v>
      </c>
      <c r="T275" s="232">
        <f>S275*H275</f>
        <v>0</v>
      </c>
      <c r="U275" s="35"/>
      <c r="V275" s="35"/>
      <c r="W275" s="35"/>
      <c r="X275" s="35"/>
      <c r="Y275" s="35"/>
      <c r="Z275" s="35"/>
      <c r="AA275" s="35"/>
      <c r="AB275" s="35"/>
      <c r="AC275" s="35"/>
      <c r="AD275" s="35"/>
      <c r="AE275" s="35"/>
      <c r="AR275" s="233" t="s">
        <v>274</v>
      </c>
      <c r="AT275" s="233" t="s">
        <v>269</v>
      </c>
      <c r="AU275" s="233" t="s">
        <v>73</v>
      </c>
      <c r="AY275" s="14" t="s">
        <v>266</v>
      </c>
      <c r="BE275" s="234">
        <f>IF(N275="základní",J275,0)</f>
        <v>0</v>
      </c>
      <c r="BF275" s="234">
        <f>IF(N275="snížená",J275,0)</f>
        <v>0</v>
      </c>
      <c r="BG275" s="234">
        <f>IF(N275="zákl. přenesená",J275,0)</f>
        <v>0</v>
      </c>
      <c r="BH275" s="234">
        <f>IF(N275="sníž. přenesená",J275,0)</f>
        <v>0</v>
      </c>
      <c r="BI275" s="234">
        <f>IF(N275="nulová",J275,0)</f>
        <v>0</v>
      </c>
      <c r="BJ275" s="14" t="s">
        <v>81</v>
      </c>
      <c r="BK275" s="234">
        <f>ROUND(I275*H275,2)</f>
        <v>0</v>
      </c>
      <c r="BL275" s="14" t="s">
        <v>274</v>
      </c>
      <c r="BM275" s="233" t="s">
        <v>584</v>
      </c>
    </row>
    <row r="276" s="2" customFormat="1">
      <c r="A276" s="35"/>
      <c r="B276" s="36"/>
      <c r="C276" s="37"/>
      <c r="D276" s="235" t="s">
        <v>275</v>
      </c>
      <c r="E276" s="37"/>
      <c r="F276" s="236" t="s">
        <v>1467</v>
      </c>
      <c r="G276" s="37"/>
      <c r="H276" s="37"/>
      <c r="I276" s="237"/>
      <c r="J276" s="37"/>
      <c r="K276" s="37"/>
      <c r="L276" s="41"/>
      <c r="M276" s="238"/>
      <c r="N276" s="239"/>
      <c r="O276" s="88"/>
      <c r="P276" s="88"/>
      <c r="Q276" s="88"/>
      <c r="R276" s="88"/>
      <c r="S276" s="88"/>
      <c r="T276" s="89"/>
      <c r="U276" s="35"/>
      <c r="V276" s="35"/>
      <c r="W276" s="35"/>
      <c r="X276" s="35"/>
      <c r="Y276" s="35"/>
      <c r="Z276" s="35"/>
      <c r="AA276" s="35"/>
      <c r="AB276" s="35"/>
      <c r="AC276" s="35"/>
      <c r="AD276" s="35"/>
      <c r="AE276" s="35"/>
      <c r="AT276" s="14" t="s">
        <v>275</v>
      </c>
      <c r="AU276" s="14" t="s">
        <v>73</v>
      </c>
    </row>
    <row r="277" s="2" customFormat="1" ht="55.5" customHeight="1">
      <c r="A277" s="35"/>
      <c r="B277" s="36"/>
      <c r="C277" s="222" t="s">
        <v>590</v>
      </c>
      <c r="D277" s="222" t="s">
        <v>269</v>
      </c>
      <c r="E277" s="223" t="s">
        <v>621</v>
      </c>
      <c r="F277" s="224" t="s">
        <v>622</v>
      </c>
      <c r="G277" s="225" t="s">
        <v>272</v>
      </c>
      <c r="H277" s="226">
        <v>26</v>
      </c>
      <c r="I277" s="227"/>
      <c r="J277" s="228">
        <f>ROUND(I277*H277,2)</f>
        <v>0</v>
      </c>
      <c r="K277" s="224" t="s">
        <v>273</v>
      </c>
      <c r="L277" s="41"/>
      <c r="M277" s="229" t="s">
        <v>1</v>
      </c>
      <c r="N277" s="230" t="s">
        <v>38</v>
      </c>
      <c r="O277" s="88"/>
      <c r="P277" s="231">
        <f>O277*H277</f>
        <v>0</v>
      </c>
      <c r="Q277" s="231">
        <v>0</v>
      </c>
      <c r="R277" s="231">
        <f>Q277*H277</f>
        <v>0</v>
      </c>
      <c r="S277" s="231">
        <v>0</v>
      </c>
      <c r="T277" s="232">
        <f>S277*H277</f>
        <v>0</v>
      </c>
      <c r="U277" s="35"/>
      <c r="V277" s="35"/>
      <c r="W277" s="35"/>
      <c r="X277" s="35"/>
      <c r="Y277" s="35"/>
      <c r="Z277" s="35"/>
      <c r="AA277" s="35"/>
      <c r="AB277" s="35"/>
      <c r="AC277" s="35"/>
      <c r="AD277" s="35"/>
      <c r="AE277" s="35"/>
      <c r="AR277" s="233" t="s">
        <v>274</v>
      </c>
      <c r="AT277" s="233" t="s">
        <v>269</v>
      </c>
      <c r="AU277" s="233" t="s">
        <v>73</v>
      </c>
      <c r="AY277" s="14" t="s">
        <v>266</v>
      </c>
      <c r="BE277" s="234">
        <f>IF(N277="základní",J277,0)</f>
        <v>0</v>
      </c>
      <c r="BF277" s="234">
        <f>IF(N277="snížená",J277,0)</f>
        <v>0</v>
      </c>
      <c r="BG277" s="234">
        <f>IF(N277="zákl. přenesená",J277,0)</f>
        <v>0</v>
      </c>
      <c r="BH277" s="234">
        <f>IF(N277="sníž. přenesená",J277,0)</f>
        <v>0</v>
      </c>
      <c r="BI277" s="234">
        <f>IF(N277="nulová",J277,0)</f>
        <v>0</v>
      </c>
      <c r="BJ277" s="14" t="s">
        <v>81</v>
      </c>
      <c r="BK277" s="234">
        <f>ROUND(I277*H277,2)</f>
        <v>0</v>
      </c>
      <c r="BL277" s="14" t="s">
        <v>274</v>
      </c>
      <c r="BM277" s="233" t="s">
        <v>588</v>
      </c>
    </row>
    <row r="278" s="2" customFormat="1" ht="90" customHeight="1">
      <c r="A278" s="35"/>
      <c r="B278" s="36"/>
      <c r="C278" s="222" t="s">
        <v>426</v>
      </c>
      <c r="D278" s="222" t="s">
        <v>269</v>
      </c>
      <c r="E278" s="223" t="s">
        <v>625</v>
      </c>
      <c r="F278" s="224" t="s">
        <v>626</v>
      </c>
      <c r="G278" s="225" t="s">
        <v>272</v>
      </c>
      <c r="H278" s="226">
        <v>26</v>
      </c>
      <c r="I278" s="227"/>
      <c r="J278" s="228">
        <f>ROUND(I278*H278,2)</f>
        <v>0</v>
      </c>
      <c r="K278" s="224" t="s">
        <v>273</v>
      </c>
      <c r="L278" s="41"/>
      <c r="M278" s="229" t="s">
        <v>1</v>
      </c>
      <c r="N278" s="230" t="s">
        <v>38</v>
      </c>
      <c r="O278" s="88"/>
      <c r="P278" s="231">
        <f>O278*H278</f>
        <v>0</v>
      </c>
      <c r="Q278" s="231">
        <v>0</v>
      </c>
      <c r="R278" s="231">
        <f>Q278*H278</f>
        <v>0</v>
      </c>
      <c r="S278" s="231">
        <v>0</v>
      </c>
      <c r="T278" s="232">
        <f>S278*H278</f>
        <v>0</v>
      </c>
      <c r="U278" s="35"/>
      <c r="V278" s="35"/>
      <c r="W278" s="35"/>
      <c r="X278" s="35"/>
      <c r="Y278" s="35"/>
      <c r="Z278" s="35"/>
      <c r="AA278" s="35"/>
      <c r="AB278" s="35"/>
      <c r="AC278" s="35"/>
      <c r="AD278" s="35"/>
      <c r="AE278" s="35"/>
      <c r="AR278" s="233" t="s">
        <v>274</v>
      </c>
      <c r="AT278" s="233" t="s">
        <v>269</v>
      </c>
      <c r="AU278" s="233" t="s">
        <v>73</v>
      </c>
      <c r="AY278" s="14" t="s">
        <v>266</v>
      </c>
      <c r="BE278" s="234">
        <f>IF(N278="základní",J278,0)</f>
        <v>0</v>
      </c>
      <c r="BF278" s="234">
        <f>IF(N278="snížená",J278,0)</f>
        <v>0</v>
      </c>
      <c r="BG278" s="234">
        <f>IF(N278="zákl. přenesená",J278,0)</f>
        <v>0</v>
      </c>
      <c r="BH278" s="234">
        <f>IF(N278="sníž. přenesená",J278,0)</f>
        <v>0</v>
      </c>
      <c r="BI278" s="234">
        <f>IF(N278="nulová",J278,0)</f>
        <v>0</v>
      </c>
      <c r="BJ278" s="14" t="s">
        <v>81</v>
      </c>
      <c r="BK278" s="234">
        <f>ROUND(I278*H278,2)</f>
        <v>0</v>
      </c>
      <c r="BL278" s="14" t="s">
        <v>274</v>
      </c>
      <c r="BM278" s="233" t="s">
        <v>591</v>
      </c>
    </row>
    <row r="279" s="2" customFormat="1" ht="76.35" customHeight="1">
      <c r="A279" s="35"/>
      <c r="B279" s="36"/>
      <c r="C279" s="222" t="s">
        <v>595</v>
      </c>
      <c r="D279" s="222" t="s">
        <v>269</v>
      </c>
      <c r="E279" s="223" t="s">
        <v>639</v>
      </c>
      <c r="F279" s="224" t="s">
        <v>640</v>
      </c>
      <c r="G279" s="225" t="s">
        <v>641</v>
      </c>
      <c r="H279" s="226">
        <v>13</v>
      </c>
      <c r="I279" s="227"/>
      <c r="J279" s="228">
        <f>ROUND(I279*H279,2)</f>
        <v>0</v>
      </c>
      <c r="K279" s="224" t="s">
        <v>273</v>
      </c>
      <c r="L279" s="41"/>
      <c r="M279" s="229" t="s">
        <v>1</v>
      </c>
      <c r="N279" s="230" t="s">
        <v>38</v>
      </c>
      <c r="O279" s="88"/>
      <c r="P279" s="231">
        <f>O279*H279</f>
        <v>0</v>
      </c>
      <c r="Q279" s="231">
        <v>0</v>
      </c>
      <c r="R279" s="231">
        <f>Q279*H279</f>
        <v>0</v>
      </c>
      <c r="S279" s="231">
        <v>0</v>
      </c>
      <c r="T279" s="232">
        <f>S279*H279</f>
        <v>0</v>
      </c>
      <c r="U279" s="35"/>
      <c r="V279" s="35"/>
      <c r="W279" s="35"/>
      <c r="X279" s="35"/>
      <c r="Y279" s="35"/>
      <c r="Z279" s="35"/>
      <c r="AA279" s="35"/>
      <c r="AB279" s="35"/>
      <c r="AC279" s="35"/>
      <c r="AD279" s="35"/>
      <c r="AE279" s="35"/>
      <c r="AR279" s="233" t="s">
        <v>274</v>
      </c>
      <c r="AT279" s="233" t="s">
        <v>269</v>
      </c>
      <c r="AU279" s="233" t="s">
        <v>73</v>
      </c>
      <c r="AY279" s="14" t="s">
        <v>266</v>
      </c>
      <c r="BE279" s="234">
        <f>IF(N279="základní",J279,0)</f>
        <v>0</v>
      </c>
      <c r="BF279" s="234">
        <f>IF(N279="snížená",J279,0)</f>
        <v>0</v>
      </c>
      <c r="BG279" s="234">
        <f>IF(N279="zákl. přenesená",J279,0)</f>
        <v>0</v>
      </c>
      <c r="BH279" s="234">
        <f>IF(N279="sníž. přenesená",J279,0)</f>
        <v>0</v>
      </c>
      <c r="BI279" s="234">
        <f>IF(N279="nulová",J279,0)</f>
        <v>0</v>
      </c>
      <c r="BJ279" s="14" t="s">
        <v>81</v>
      </c>
      <c r="BK279" s="234">
        <f>ROUND(I279*H279,2)</f>
        <v>0</v>
      </c>
      <c r="BL279" s="14" t="s">
        <v>274</v>
      </c>
      <c r="BM279" s="233" t="s">
        <v>593</v>
      </c>
    </row>
    <row r="280" s="2" customFormat="1" ht="24.15" customHeight="1">
      <c r="A280" s="35"/>
      <c r="B280" s="36"/>
      <c r="C280" s="222" t="s">
        <v>429</v>
      </c>
      <c r="D280" s="222" t="s">
        <v>269</v>
      </c>
      <c r="E280" s="223" t="s">
        <v>643</v>
      </c>
      <c r="F280" s="224" t="s">
        <v>644</v>
      </c>
      <c r="G280" s="225" t="s">
        <v>641</v>
      </c>
      <c r="H280" s="226">
        <v>13</v>
      </c>
      <c r="I280" s="227"/>
      <c r="J280" s="228">
        <f>ROUND(I280*H280,2)</f>
        <v>0</v>
      </c>
      <c r="K280" s="224" t="s">
        <v>273</v>
      </c>
      <c r="L280" s="41"/>
      <c r="M280" s="229" t="s">
        <v>1</v>
      </c>
      <c r="N280" s="230" t="s">
        <v>38</v>
      </c>
      <c r="O280" s="88"/>
      <c r="P280" s="231">
        <f>O280*H280</f>
        <v>0</v>
      </c>
      <c r="Q280" s="231">
        <v>0</v>
      </c>
      <c r="R280" s="231">
        <f>Q280*H280</f>
        <v>0</v>
      </c>
      <c r="S280" s="231">
        <v>0</v>
      </c>
      <c r="T280" s="232">
        <f>S280*H280</f>
        <v>0</v>
      </c>
      <c r="U280" s="35"/>
      <c r="V280" s="35"/>
      <c r="W280" s="35"/>
      <c r="X280" s="35"/>
      <c r="Y280" s="35"/>
      <c r="Z280" s="35"/>
      <c r="AA280" s="35"/>
      <c r="AB280" s="35"/>
      <c r="AC280" s="35"/>
      <c r="AD280" s="35"/>
      <c r="AE280" s="35"/>
      <c r="AR280" s="233" t="s">
        <v>274</v>
      </c>
      <c r="AT280" s="233" t="s">
        <v>269</v>
      </c>
      <c r="AU280" s="233" t="s">
        <v>73</v>
      </c>
      <c r="AY280" s="14" t="s">
        <v>266</v>
      </c>
      <c r="BE280" s="234">
        <f>IF(N280="základní",J280,0)</f>
        <v>0</v>
      </c>
      <c r="BF280" s="234">
        <f>IF(N280="snížená",J280,0)</f>
        <v>0</v>
      </c>
      <c r="BG280" s="234">
        <f>IF(N280="zákl. přenesená",J280,0)</f>
        <v>0</v>
      </c>
      <c r="BH280" s="234">
        <f>IF(N280="sníž. přenesená",J280,0)</f>
        <v>0</v>
      </c>
      <c r="BI280" s="234">
        <f>IF(N280="nulová",J280,0)</f>
        <v>0</v>
      </c>
      <c r="BJ280" s="14" t="s">
        <v>81</v>
      </c>
      <c r="BK280" s="234">
        <f>ROUND(I280*H280,2)</f>
        <v>0</v>
      </c>
      <c r="BL280" s="14" t="s">
        <v>274</v>
      </c>
      <c r="BM280" s="233" t="s">
        <v>596</v>
      </c>
    </row>
    <row r="281" s="2" customFormat="1" ht="16.5" customHeight="1">
      <c r="A281" s="35"/>
      <c r="B281" s="36"/>
      <c r="C281" s="222" t="s">
        <v>602</v>
      </c>
      <c r="D281" s="222" t="s">
        <v>269</v>
      </c>
      <c r="E281" s="223" t="s">
        <v>647</v>
      </c>
      <c r="F281" s="224" t="s">
        <v>648</v>
      </c>
      <c r="G281" s="225" t="s">
        <v>641</v>
      </c>
      <c r="H281" s="226">
        <v>13</v>
      </c>
      <c r="I281" s="227"/>
      <c r="J281" s="228">
        <f>ROUND(I281*H281,2)</f>
        <v>0</v>
      </c>
      <c r="K281" s="224" t="s">
        <v>273</v>
      </c>
      <c r="L281" s="41"/>
      <c r="M281" s="229" t="s">
        <v>1</v>
      </c>
      <c r="N281" s="230" t="s">
        <v>38</v>
      </c>
      <c r="O281" s="88"/>
      <c r="P281" s="231">
        <f>O281*H281</f>
        <v>0</v>
      </c>
      <c r="Q281" s="231">
        <v>0</v>
      </c>
      <c r="R281" s="231">
        <f>Q281*H281</f>
        <v>0</v>
      </c>
      <c r="S281" s="231">
        <v>0</v>
      </c>
      <c r="T281" s="232">
        <f>S281*H281</f>
        <v>0</v>
      </c>
      <c r="U281" s="35"/>
      <c r="V281" s="35"/>
      <c r="W281" s="35"/>
      <c r="X281" s="35"/>
      <c r="Y281" s="35"/>
      <c r="Z281" s="35"/>
      <c r="AA281" s="35"/>
      <c r="AB281" s="35"/>
      <c r="AC281" s="35"/>
      <c r="AD281" s="35"/>
      <c r="AE281" s="35"/>
      <c r="AR281" s="233" t="s">
        <v>274</v>
      </c>
      <c r="AT281" s="233" t="s">
        <v>269</v>
      </c>
      <c r="AU281" s="233" t="s">
        <v>73</v>
      </c>
      <c r="AY281" s="14" t="s">
        <v>266</v>
      </c>
      <c r="BE281" s="234">
        <f>IF(N281="základní",J281,0)</f>
        <v>0</v>
      </c>
      <c r="BF281" s="234">
        <f>IF(N281="snížená",J281,0)</f>
        <v>0</v>
      </c>
      <c r="BG281" s="234">
        <f>IF(N281="zákl. přenesená",J281,0)</f>
        <v>0</v>
      </c>
      <c r="BH281" s="234">
        <f>IF(N281="sníž. přenesená",J281,0)</f>
        <v>0</v>
      </c>
      <c r="BI281" s="234">
        <f>IF(N281="nulová",J281,0)</f>
        <v>0</v>
      </c>
      <c r="BJ281" s="14" t="s">
        <v>81</v>
      </c>
      <c r="BK281" s="234">
        <f>ROUND(I281*H281,2)</f>
        <v>0</v>
      </c>
      <c r="BL281" s="14" t="s">
        <v>274</v>
      </c>
      <c r="BM281" s="233" t="s">
        <v>600</v>
      </c>
    </row>
    <row r="282" s="2" customFormat="1" ht="16.5" customHeight="1">
      <c r="A282" s="35"/>
      <c r="B282" s="36"/>
      <c r="C282" s="222" t="s">
        <v>431</v>
      </c>
      <c r="D282" s="222" t="s">
        <v>269</v>
      </c>
      <c r="E282" s="223" t="s">
        <v>650</v>
      </c>
      <c r="F282" s="224" t="s">
        <v>651</v>
      </c>
      <c r="G282" s="225" t="s">
        <v>641</v>
      </c>
      <c r="H282" s="226">
        <v>13</v>
      </c>
      <c r="I282" s="227"/>
      <c r="J282" s="228">
        <f>ROUND(I282*H282,2)</f>
        <v>0</v>
      </c>
      <c r="K282" s="224" t="s">
        <v>273</v>
      </c>
      <c r="L282" s="41"/>
      <c r="M282" s="229" t="s">
        <v>1</v>
      </c>
      <c r="N282" s="230" t="s">
        <v>38</v>
      </c>
      <c r="O282" s="88"/>
      <c r="P282" s="231">
        <f>O282*H282</f>
        <v>0</v>
      </c>
      <c r="Q282" s="231">
        <v>0</v>
      </c>
      <c r="R282" s="231">
        <f>Q282*H282</f>
        <v>0</v>
      </c>
      <c r="S282" s="231">
        <v>0</v>
      </c>
      <c r="T282" s="232">
        <f>S282*H282</f>
        <v>0</v>
      </c>
      <c r="U282" s="35"/>
      <c r="V282" s="35"/>
      <c r="W282" s="35"/>
      <c r="X282" s="35"/>
      <c r="Y282" s="35"/>
      <c r="Z282" s="35"/>
      <c r="AA282" s="35"/>
      <c r="AB282" s="35"/>
      <c r="AC282" s="35"/>
      <c r="AD282" s="35"/>
      <c r="AE282" s="35"/>
      <c r="AR282" s="233" t="s">
        <v>274</v>
      </c>
      <c r="AT282" s="233" t="s">
        <v>269</v>
      </c>
      <c r="AU282" s="233" t="s">
        <v>73</v>
      </c>
      <c r="AY282" s="14" t="s">
        <v>266</v>
      </c>
      <c r="BE282" s="234">
        <f>IF(N282="základní",J282,0)</f>
        <v>0</v>
      </c>
      <c r="BF282" s="234">
        <f>IF(N282="snížená",J282,0)</f>
        <v>0</v>
      </c>
      <c r="BG282" s="234">
        <f>IF(N282="zákl. přenesená",J282,0)</f>
        <v>0</v>
      </c>
      <c r="BH282" s="234">
        <f>IF(N282="sníž. přenesená",J282,0)</f>
        <v>0</v>
      </c>
      <c r="BI282" s="234">
        <f>IF(N282="nulová",J282,0)</f>
        <v>0</v>
      </c>
      <c r="BJ282" s="14" t="s">
        <v>81</v>
      </c>
      <c r="BK282" s="234">
        <f>ROUND(I282*H282,2)</f>
        <v>0</v>
      </c>
      <c r="BL282" s="14" t="s">
        <v>274</v>
      </c>
      <c r="BM282" s="233" t="s">
        <v>605</v>
      </c>
    </row>
    <row r="283" s="2" customFormat="1" ht="16.5" customHeight="1">
      <c r="A283" s="35"/>
      <c r="B283" s="36"/>
      <c r="C283" s="222" t="s">
        <v>610</v>
      </c>
      <c r="D283" s="222" t="s">
        <v>269</v>
      </c>
      <c r="E283" s="223" t="s">
        <v>654</v>
      </c>
      <c r="F283" s="224" t="s">
        <v>655</v>
      </c>
      <c r="G283" s="225" t="s">
        <v>641</v>
      </c>
      <c r="H283" s="226">
        <v>13</v>
      </c>
      <c r="I283" s="227"/>
      <c r="J283" s="228">
        <f>ROUND(I283*H283,2)</f>
        <v>0</v>
      </c>
      <c r="K283" s="224" t="s">
        <v>273</v>
      </c>
      <c r="L283" s="41"/>
      <c r="M283" s="229" t="s">
        <v>1</v>
      </c>
      <c r="N283" s="230" t="s">
        <v>38</v>
      </c>
      <c r="O283" s="88"/>
      <c r="P283" s="231">
        <f>O283*H283</f>
        <v>0</v>
      </c>
      <c r="Q283" s="231">
        <v>0</v>
      </c>
      <c r="R283" s="231">
        <f>Q283*H283</f>
        <v>0</v>
      </c>
      <c r="S283" s="231">
        <v>0</v>
      </c>
      <c r="T283" s="232">
        <f>S283*H283</f>
        <v>0</v>
      </c>
      <c r="U283" s="35"/>
      <c r="V283" s="35"/>
      <c r="W283" s="35"/>
      <c r="X283" s="35"/>
      <c r="Y283" s="35"/>
      <c r="Z283" s="35"/>
      <c r="AA283" s="35"/>
      <c r="AB283" s="35"/>
      <c r="AC283" s="35"/>
      <c r="AD283" s="35"/>
      <c r="AE283" s="35"/>
      <c r="AR283" s="233" t="s">
        <v>274</v>
      </c>
      <c r="AT283" s="233" t="s">
        <v>269</v>
      </c>
      <c r="AU283" s="233" t="s">
        <v>73</v>
      </c>
      <c r="AY283" s="14" t="s">
        <v>266</v>
      </c>
      <c r="BE283" s="234">
        <f>IF(N283="základní",J283,0)</f>
        <v>0</v>
      </c>
      <c r="BF283" s="234">
        <f>IF(N283="snížená",J283,0)</f>
        <v>0</v>
      </c>
      <c r="BG283" s="234">
        <f>IF(N283="zákl. přenesená",J283,0)</f>
        <v>0</v>
      </c>
      <c r="BH283" s="234">
        <f>IF(N283="sníž. přenesená",J283,0)</f>
        <v>0</v>
      </c>
      <c r="BI283" s="234">
        <f>IF(N283="nulová",J283,0)</f>
        <v>0</v>
      </c>
      <c r="BJ283" s="14" t="s">
        <v>81</v>
      </c>
      <c r="BK283" s="234">
        <f>ROUND(I283*H283,2)</f>
        <v>0</v>
      </c>
      <c r="BL283" s="14" t="s">
        <v>274</v>
      </c>
      <c r="BM283" s="233" t="s">
        <v>608</v>
      </c>
    </row>
    <row r="284" s="2" customFormat="1" ht="16.5" customHeight="1">
      <c r="A284" s="35"/>
      <c r="B284" s="36"/>
      <c r="C284" s="222" t="s">
        <v>434</v>
      </c>
      <c r="D284" s="222" t="s">
        <v>269</v>
      </c>
      <c r="E284" s="223" t="s">
        <v>657</v>
      </c>
      <c r="F284" s="224" t="s">
        <v>658</v>
      </c>
      <c r="G284" s="225" t="s">
        <v>641</v>
      </c>
      <c r="H284" s="226">
        <v>13</v>
      </c>
      <c r="I284" s="227"/>
      <c r="J284" s="228">
        <f>ROUND(I284*H284,2)</f>
        <v>0</v>
      </c>
      <c r="K284" s="224" t="s">
        <v>273</v>
      </c>
      <c r="L284" s="41"/>
      <c r="M284" s="229" t="s">
        <v>1</v>
      </c>
      <c r="N284" s="230" t="s">
        <v>38</v>
      </c>
      <c r="O284" s="88"/>
      <c r="P284" s="231">
        <f>O284*H284</f>
        <v>0</v>
      </c>
      <c r="Q284" s="231">
        <v>0</v>
      </c>
      <c r="R284" s="231">
        <f>Q284*H284</f>
        <v>0</v>
      </c>
      <c r="S284" s="231">
        <v>0</v>
      </c>
      <c r="T284" s="232">
        <f>S284*H284</f>
        <v>0</v>
      </c>
      <c r="U284" s="35"/>
      <c r="V284" s="35"/>
      <c r="W284" s="35"/>
      <c r="X284" s="35"/>
      <c r="Y284" s="35"/>
      <c r="Z284" s="35"/>
      <c r="AA284" s="35"/>
      <c r="AB284" s="35"/>
      <c r="AC284" s="35"/>
      <c r="AD284" s="35"/>
      <c r="AE284" s="35"/>
      <c r="AR284" s="233" t="s">
        <v>274</v>
      </c>
      <c r="AT284" s="233" t="s">
        <v>269</v>
      </c>
      <c r="AU284" s="233" t="s">
        <v>73</v>
      </c>
      <c r="AY284" s="14" t="s">
        <v>266</v>
      </c>
      <c r="BE284" s="234">
        <f>IF(N284="základní",J284,0)</f>
        <v>0</v>
      </c>
      <c r="BF284" s="234">
        <f>IF(N284="snížená",J284,0)</f>
        <v>0</v>
      </c>
      <c r="BG284" s="234">
        <f>IF(N284="zákl. přenesená",J284,0)</f>
        <v>0</v>
      </c>
      <c r="BH284" s="234">
        <f>IF(N284="sníž. přenesená",J284,0)</f>
        <v>0</v>
      </c>
      <c r="BI284" s="234">
        <f>IF(N284="nulová",J284,0)</f>
        <v>0</v>
      </c>
      <c r="BJ284" s="14" t="s">
        <v>81</v>
      </c>
      <c r="BK284" s="234">
        <f>ROUND(I284*H284,2)</f>
        <v>0</v>
      </c>
      <c r="BL284" s="14" t="s">
        <v>274</v>
      </c>
      <c r="BM284" s="233" t="s">
        <v>613</v>
      </c>
    </row>
    <row r="285" s="2" customFormat="1" ht="21.75" customHeight="1">
      <c r="A285" s="35"/>
      <c r="B285" s="36"/>
      <c r="C285" s="222" t="s">
        <v>618</v>
      </c>
      <c r="D285" s="222" t="s">
        <v>269</v>
      </c>
      <c r="E285" s="223" t="s">
        <v>661</v>
      </c>
      <c r="F285" s="224" t="s">
        <v>662</v>
      </c>
      <c r="G285" s="225" t="s">
        <v>641</v>
      </c>
      <c r="H285" s="226">
        <v>13</v>
      </c>
      <c r="I285" s="227"/>
      <c r="J285" s="228">
        <f>ROUND(I285*H285,2)</f>
        <v>0</v>
      </c>
      <c r="K285" s="224" t="s">
        <v>273</v>
      </c>
      <c r="L285" s="41"/>
      <c r="M285" s="229" t="s">
        <v>1</v>
      </c>
      <c r="N285" s="230" t="s">
        <v>38</v>
      </c>
      <c r="O285" s="88"/>
      <c r="P285" s="231">
        <f>O285*H285</f>
        <v>0</v>
      </c>
      <c r="Q285" s="231">
        <v>0</v>
      </c>
      <c r="R285" s="231">
        <f>Q285*H285</f>
        <v>0</v>
      </c>
      <c r="S285" s="231">
        <v>0</v>
      </c>
      <c r="T285" s="232">
        <f>S285*H285</f>
        <v>0</v>
      </c>
      <c r="U285" s="35"/>
      <c r="V285" s="35"/>
      <c r="W285" s="35"/>
      <c r="X285" s="35"/>
      <c r="Y285" s="35"/>
      <c r="Z285" s="35"/>
      <c r="AA285" s="35"/>
      <c r="AB285" s="35"/>
      <c r="AC285" s="35"/>
      <c r="AD285" s="35"/>
      <c r="AE285" s="35"/>
      <c r="AR285" s="233" t="s">
        <v>274</v>
      </c>
      <c r="AT285" s="233" t="s">
        <v>269</v>
      </c>
      <c r="AU285" s="233" t="s">
        <v>73</v>
      </c>
      <c r="AY285" s="14" t="s">
        <v>266</v>
      </c>
      <c r="BE285" s="234">
        <f>IF(N285="základní",J285,0)</f>
        <v>0</v>
      </c>
      <c r="BF285" s="234">
        <f>IF(N285="snížená",J285,0)</f>
        <v>0</v>
      </c>
      <c r="BG285" s="234">
        <f>IF(N285="zákl. přenesená",J285,0)</f>
        <v>0</v>
      </c>
      <c r="BH285" s="234">
        <f>IF(N285="sníž. přenesená",J285,0)</f>
        <v>0</v>
      </c>
      <c r="BI285" s="234">
        <f>IF(N285="nulová",J285,0)</f>
        <v>0</v>
      </c>
      <c r="BJ285" s="14" t="s">
        <v>81</v>
      </c>
      <c r="BK285" s="234">
        <f>ROUND(I285*H285,2)</f>
        <v>0</v>
      </c>
      <c r="BL285" s="14" t="s">
        <v>274</v>
      </c>
      <c r="BM285" s="233" t="s">
        <v>616</v>
      </c>
    </row>
    <row r="286" s="2" customFormat="1" ht="21.75" customHeight="1">
      <c r="A286" s="35"/>
      <c r="B286" s="36"/>
      <c r="C286" s="222" t="s">
        <v>438</v>
      </c>
      <c r="D286" s="222" t="s">
        <v>269</v>
      </c>
      <c r="E286" s="223" t="s">
        <v>664</v>
      </c>
      <c r="F286" s="224" t="s">
        <v>665</v>
      </c>
      <c r="G286" s="225" t="s">
        <v>641</v>
      </c>
      <c r="H286" s="226">
        <v>13</v>
      </c>
      <c r="I286" s="227"/>
      <c r="J286" s="228">
        <f>ROUND(I286*H286,2)</f>
        <v>0</v>
      </c>
      <c r="K286" s="224" t="s">
        <v>273</v>
      </c>
      <c r="L286" s="41"/>
      <c r="M286" s="229" t="s">
        <v>1</v>
      </c>
      <c r="N286" s="230" t="s">
        <v>38</v>
      </c>
      <c r="O286" s="88"/>
      <c r="P286" s="231">
        <f>O286*H286</f>
        <v>0</v>
      </c>
      <c r="Q286" s="231">
        <v>0</v>
      </c>
      <c r="R286" s="231">
        <f>Q286*H286</f>
        <v>0</v>
      </c>
      <c r="S286" s="231">
        <v>0</v>
      </c>
      <c r="T286" s="232">
        <f>S286*H286</f>
        <v>0</v>
      </c>
      <c r="U286" s="35"/>
      <c r="V286" s="35"/>
      <c r="W286" s="35"/>
      <c r="X286" s="35"/>
      <c r="Y286" s="35"/>
      <c r="Z286" s="35"/>
      <c r="AA286" s="35"/>
      <c r="AB286" s="35"/>
      <c r="AC286" s="35"/>
      <c r="AD286" s="35"/>
      <c r="AE286" s="35"/>
      <c r="AR286" s="233" t="s">
        <v>274</v>
      </c>
      <c r="AT286" s="233" t="s">
        <v>269</v>
      </c>
      <c r="AU286" s="233" t="s">
        <v>73</v>
      </c>
      <c r="AY286" s="14" t="s">
        <v>266</v>
      </c>
      <c r="BE286" s="234">
        <f>IF(N286="základní",J286,0)</f>
        <v>0</v>
      </c>
      <c r="BF286" s="234">
        <f>IF(N286="snížená",J286,0)</f>
        <v>0</v>
      </c>
      <c r="BG286" s="234">
        <f>IF(N286="zákl. přenesená",J286,0)</f>
        <v>0</v>
      </c>
      <c r="BH286" s="234">
        <f>IF(N286="sníž. přenesená",J286,0)</f>
        <v>0</v>
      </c>
      <c r="BI286" s="234">
        <f>IF(N286="nulová",J286,0)</f>
        <v>0</v>
      </c>
      <c r="BJ286" s="14" t="s">
        <v>81</v>
      </c>
      <c r="BK286" s="234">
        <f>ROUND(I286*H286,2)</f>
        <v>0</v>
      </c>
      <c r="BL286" s="14" t="s">
        <v>274</v>
      </c>
      <c r="BM286" s="233" t="s">
        <v>619</v>
      </c>
    </row>
    <row r="287" s="2" customFormat="1" ht="16.5" customHeight="1">
      <c r="A287" s="35"/>
      <c r="B287" s="36"/>
      <c r="C287" s="222" t="s">
        <v>624</v>
      </c>
      <c r="D287" s="222" t="s">
        <v>269</v>
      </c>
      <c r="E287" s="223" t="s">
        <v>668</v>
      </c>
      <c r="F287" s="224" t="s">
        <v>669</v>
      </c>
      <c r="G287" s="225" t="s">
        <v>272</v>
      </c>
      <c r="H287" s="226">
        <v>13</v>
      </c>
      <c r="I287" s="227"/>
      <c r="J287" s="228">
        <f>ROUND(I287*H287,2)</f>
        <v>0</v>
      </c>
      <c r="K287" s="224" t="s">
        <v>273</v>
      </c>
      <c r="L287" s="41"/>
      <c r="M287" s="229" t="s">
        <v>1</v>
      </c>
      <c r="N287" s="230" t="s">
        <v>38</v>
      </c>
      <c r="O287" s="88"/>
      <c r="P287" s="231">
        <f>O287*H287</f>
        <v>0</v>
      </c>
      <c r="Q287" s="231">
        <v>0</v>
      </c>
      <c r="R287" s="231">
        <f>Q287*H287</f>
        <v>0</v>
      </c>
      <c r="S287" s="231">
        <v>0</v>
      </c>
      <c r="T287" s="232">
        <f>S287*H287</f>
        <v>0</v>
      </c>
      <c r="U287" s="35"/>
      <c r="V287" s="35"/>
      <c r="W287" s="35"/>
      <c r="X287" s="35"/>
      <c r="Y287" s="35"/>
      <c r="Z287" s="35"/>
      <c r="AA287" s="35"/>
      <c r="AB287" s="35"/>
      <c r="AC287" s="35"/>
      <c r="AD287" s="35"/>
      <c r="AE287" s="35"/>
      <c r="AR287" s="233" t="s">
        <v>274</v>
      </c>
      <c r="AT287" s="233" t="s">
        <v>269</v>
      </c>
      <c r="AU287" s="233" t="s">
        <v>73</v>
      </c>
      <c r="AY287" s="14" t="s">
        <v>266</v>
      </c>
      <c r="BE287" s="234">
        <f>IF(N287="základní",J287,0)</f>
        <v>0</v>
      </c>
      <c r="BF287" s="234">
        <f>IF(N287="snížená",J287,0)</f>
        <v>0</v>
      </c>
      <c r="BG287" s="234">
        <f>IF(N287="zákl. přenesená",J287,0)</f>
        <v>0</v>
      </c>
      <c r="BH287" s="234">
        <f>IF(N287="sníž. přenesená",J287,0)</f>
        <v>0</v>
      </c>
      <c r="BI287" s="234">
        <f>IF(N287="nulová",J287,0)</f>
        <v>0</v>
      </c>
      <c r="BJ287" s="14" t="s">
        <v>81</v>
      </c>
      <c r="BK287" s="234">
        <f>ROUND(I287*H287,2)</f>
        <v>0</v>
      </c>
      <c r="BL287" s="14" t="s">
        <v>274</v>
      </c>
      <c r="BM287" s="233" t="s">
        <v>623</v>
      </c>
    </row>
    <row r="288" s="2" customFormat="1" ht="16.5" customHeight="1">
      <c r="A288" s="35"/>
      <c r="B288" s="36"/>
      <c r="C288" s="222" t="s">
        <v>443</v>
      </c>
      <c r="D288" s="222" t="s">
        <v>269</v>
      </c>
      <c r="E288" s="223" t="s">
        <v>671</v>
      </c>
      <c r="F288" s="224" t="s">
        <v>672</v>
      </c>
      <c r="G288" s="225" t="s">
        <v>272</v>
      </c>
      <c r="H288" s="226">
        <v>13</v>
      </c>
      <c r="I288" s="227"/>
      <c r="J288" s="228">
        <f>ROUND(I288*H288,2)</f>
        <v>0</v>
      </c>
      <c r="K288" s="224" t="s">
        <v>273</v>
      </c>
      <c r="L288" s="41"/>
      <c r="M288" s="229" t="s">
        <v>1</v>
      </c>
      <c r="N288" s="230" t="s">
        <v>38</v>
      </c>
      <c r="O288" s="88"/>
      <c r="P288" s="231">
        <f>O288*H288</f>
        <v>0</v>
      </c>
      <c r="Q288" s="231">
        <v>0</v>
      </c>
      <c r="R288" s="231">
        <f>Q288*H288</f>
        <v>0</v>
      </c>
      <c r="S288" s="231">
        <v>0</v>
      </c>
      <c r="T288" s="232">
        <f>S288*H288</f>
        <v>0</v>
      </c>
      <c r="U288" s="35"/>
      <c r="V288" s="35"/>
      <c r="W288" s="35"/>
      <c r="X288" s="35"/>
      <c r="Y288" s="35"/>
      <c r="Z288" s="35"/>
      <c r="AA288" s="35"/>
      <c r="AB288" s="35"/>
      <c r="AC288" s="35"/>
      <c r="AD288" s="35"/>
      <c r="AE288" s="35"/>
      <c r="AR288" s="233" t="s">
        <v>274</v>
      </c>
      <c r="AT288" s="233" t="s">
        <v>269</v>
      </c>
      <c r="AU288" s="233" t="s">
        <v>73</v>
      </c>
      <c r="AY288" s="14" t="s">
        <v>266</v>
      </c>
      <c r="BE288" s="234">
        <f>IF(N288="základní",J288,0)</f>
        <v>0</v>
      </c>
      <c r="BF288" s="234">
        <f>IF(N288="snížená",J288,0)</f>
        <v>0</v>
      </c>
      <c r="BG288" s="234">
        <f>IF(N288="zákl. přenesená",J288,0)</f>
        <v>0</v>
      </c>
      <c r="BH288" s="234">
        <f>IF(N288="sníž. přenesená",J288,0)</f>
        <v>0</v>
      </c>
      <c r="BI288" s="234">
        <f>IF(N288="nulová",J288,0)</f>
        <v>0</v>
      </c>
      <c r="BJ288" s="14" t="s">
        <v>81</v>
      </c>
      <c r="BK288" s="234">
        <f>ROUND(I288*H288,2)</f>
        <v>0</v>
      </c>
      <c r="BL288" s="14" t="s">
        <v>274</v>
      </c>
      <c r="BM288" s="233" t="s">
        <v>627</v>
      </c>
    </row>
    <row r="289" s="2" customFormat="1" ht="90" customHeight="1">
      <c r="A289" s="35"/>
      <c r="B289" s="36"/>
      <c r="C289" s="222" t="s">
        <v>631</v>
      </c>
      <c r="D289" s="222" t="s">
        <v>269</v>
      </c>
      <c r="E289" s="223" t="s">
        <v>675</v>
      </c>
      <c r="F289" s="224" t="s">
        <v>676</v>
      </c>
      <c r="G289" s="225" t="s">
        <v>272</v>
      </c>
      <c r="H289" s="226">
        <v>26</v>
      </c>
      <c r="I289" s="227"/>
      <c r="J289" s="228">
        <f>ROUND(I289*H289,2)</f>
        <v>0</v>
      </c>
      <c r="K289" s="224" t="s">
        <v>273</v>
      </c>
      <c r="L289" s="41"/>
      <c r="M289" s="229" t="s">
        <v>1</v>
      </c>
      <c r="N289" s="230" t="s">
        <v>38</v>
      </c>
      <c r="O289" s="88"/>
      <c r="P289" s="231">
        <f>O289*H289</f>
        <v>0</v>
      </c>
      <c r="Q289" s="231">
        <v>0</v>
      </c>
      <c r="R289" s="231">
        <f>Q289*H289</f>
        <v>0</v>
      </c>
      <c r="S289" s="231">
        <v>0</v>
      </c>
      <c r="T289" s="232">
        <f>S289*H289</f>
        <v>0</v>
      </c>
      <c r="U289" s="35"/>
      <c r="V289" s="35"/>
      <c r="W289" s="35"/>
      <c r="X289" s="35"/>
      <c r="Y289" s="35"/>
      <c r="Z289" s="35"/>
      <c r="AA289" s="35"/>
      <c r="AB289" s="35"/>
      <c r="AC289" s="35"/>
      <c r="AD289" s="35"/>
      <c r="AE289" s="35"/>
      <c r="AR289" s="233" t="s">
        <v>274</v>
      </c>
      <c r="AT289" s="233" t="s">
        <v>269</v>
      </c>
      <c r="AU289" s="233" t="s">
        <v>73</v>
      </c>
      <c r="AY289" s="14" t="s">
        <v>266</v>
      </c>
      <c r="BE289" s="234">
        <f>IF(N289="základní",J289,0)</f>
        <v>0</v>
      </c>
      <c r="BF289" s="234">
        <f>IF(N289="snížená",J289,0)</f>
        <v>0</v>
      </c>
      <c r="BG289" s="234">
        <f>IF(N289="zákl. přenesená",J289,0)</f>
        <v>0</v>
      </c>
      <c r="BH289" s="234">
        <f>IF(N289="sníž. přenesená",J289,0)</f>
        <v>0</v>
      </c>
      <c r="BI289" s="234">
        <f>IF(N289="nulová",J289,0)</f>
        <v>0</v>
      </c>
      <c r="BJ289" s="14" t="s">
        <v>81</v>
      </c>
      <c r="BK289" s="234">
        <f>ROUND(I289*H289,2)</f>
        <v>0</v>
      </c>
      <c r="BL289" s="14" t="s">
        <v>274</v>
      </c>
      <c r="BM289" s="233" t="s">
        <v>630</v>
      </c>
    </row>
    <row r="290" s="2" customFormat="1" ht="134.25" customHeight="1">
      <c r="A290" s="35"/>
      <c r="B290" s="36"/>
      <c r="C290" s="222" t="s">
        <v>447</v>
      </c>
      <c r="D290" s="222" t="s">
        <v>269</v>
      </c>
      <c r="E290" s="223" t="s">
        <v>678</v>
      </c>
      <c r="F290" s="224" t="s">
        <v>679</v>
      </c>
      <c r="G290" s="225" t="s">
        <v>272</v>
      </c>
      <c r="H290" s="226">
        <v>1</v>
      </c>
      <c r="I290" s="227"/>
      <c r="J290" s="228">
        <f>ROUND(I290*H290,2)</f>
        <v>0</v>
      </c>
      <c r="K290" s="224" t="s">
        <v>273</v>
      </c>
      <c r="L290" s="41"/>
      <c r="M290" s="229" t="s">
        <v>1</v>
      </c>
      <c r="N290" s="230" t="s">
        <v>38</v>
      </c>
      <c r="O290" s="88"/>
      <c r="P290" s="231">
        <f>O290*H290</f>
        <v>0</v>
      </c>
      <c r="Q290" s="231">
        <v>0</v>
      </c>
      <c r="R290" s="231">
        <f>Q290*H290</f>
        <v>0</v>
      </c>
      <c r="S290" s="231">
        <v>0</v>
      </c>
      <c r="T290" s="232">
        <f>S290*H290</f>
        <v>0</v>
      </c>
      <c r="U290" s="35"/>
      <c r="V290" s="35"/>
      <c r="W290" s="35"/>
      <c r="X290" s="35"/>
      <c r="Y290" s="35"/>
      <c r="Z290" s="35"/>
      <c r="AA290" s="35"/>
      <c r="AB290" s="35"/>
      <c r="AC290" s="35"/>
      <c r="AD290" s="35"/>
      <c r="AE290" s="35"/>
      <c r="AR290" s="233" t="s">
        <v>274</v>
      </c>
      <c r="AT290" s="233" t="s">
        <v>269</v>
      </c>
      <c r="AU290" s="233" t="s">
        <v>73</v>
      </c>
      <c r="AY290" s="14" t="s">
        <v>266</v>
      </c>
      <c r="BE290" s="234">
        <f>IF(N290="základní",J290,0)</f>
        <v>0</v>
      </c>
      <c r="BF290" s="234">
        <f>IF(N290="snížená",J290,0)</f>
        <v>0</v>
      </c>
      <c r="BG290" s="234">
        <f>IF(N290="zákl. přenesená",J290,0)</f>
        <v>0</v>
      </c>
      <c r="BH290" s="234">
        <f>IF(N290="sníž. přenesená",J290,0)</f>
        <v>0</v>
      </c>
      <c r="BI290" s="234">
        <f>IF(N290="nulová",J290,0)</f>
        <v>0</v>
      </c>
      <c r="BJ290" s="14" t="s">
        <v>81</v>
      </c>
      <c r="BK290" s="234">
        <f>ROUND(I290*H290,2)</f>
        <v>0</v>
      </c>
      <c r="BL290" s="14" t="s">
        <v>274</v>
      </c>
      <c r="BM290" s="233" t="s">
        <v>634</v>
      </c>
    </row>
    <row r="291" s="2" customFormat="1" ht="134.25" customHeight="1">
      <c r="A291" s="35"/>
      <c r="B291" s="36"/>
      <c r="C291" s="222" t="s">
        <v>638</v>
      </c>
      <c r="D291" s="222" t="s">
        <v>269</v>
      </c>
      <c r="E291" s="223" t="s">
        <v>682</v>
      </c>
      <c r="F291" s="224" t="s">
        <v>683</v>
      </c>
      <c r="G291" s="225" t="s">
        <v>272</v>
      </c>
      <c r="H291" s="226">
        <v>12</v>
      </c>
      <c r="I291" s="227"/>
      <c r="J291" s="228">
        <f>ROUND(I291*H291,2)</f>
        <v>0</v>
      </c>
      <c r="K291" s="224" t="s">
        <v>273</v>
      </c>
      <c r="L291" s="41"/>
      <c r="M291" s="229" t="s">
        <v>1</v>
      </c>
      <c r="N291" s="230" t="s">
        <v>38</v>
      </c>
      <c r="O291" s="88"/>
      <c r="P291" s="231">
        <f>O291*H291</f>
        <v>0</v>
      </c>
      <c r="Q291" s="231">
        <v>0</v>
      </c>
      <c r="R291" s="231">
        <f>Q291*H291</f>
        <v>0</v>
      </c>
      <c r="S291" s="231">
        <v>0</v>
      </c>
      <c r="T291" s="232">
        <f>S291*H291</f>
        <v>0</v>
      </c>
      <c r="U291" s="35"/>
      <c r="V291" s="35"/>
      <c r="W291" s="35"/>
      <c r="X291" s="35"/>
      <c r="Y291" s="35"/>
      <c r="Z291" s="35"/>
      <c r="AA291" s="35"/>
      <c r="AB291" s="35"/>
      <c r="AC291" s="35"/>
      <c r="AD291" s="35"/>
      <c r="AE291" s="35"/>
      <c r="AR291" s="233" t="s">
        <v>274</v>
      </c>
      <c r="AT291" s="233" t="s">
        <v>269</v>
      </c>
      <c r="AU291" s="233" t="s">
        <v>73</v>
      </c>
      <c r="AY291" s="14" t="s">
        <v>266</v>
      </c>
      <c r="BE291" s="234">
        <f>IF(N291="základní",J291,0)</f>
        <v>0</v>
      </c>
      <c r="BF291" s="234">
        <f>IF(N291="snížená",J291,0)</f>
        <v>0</v>
      </c>
      <c r="BG291" s="234">
        <f>IF(N291="zákl. přenesená",J291,0)</f>
        <v>0</v>
      </c>
      <c r="BH291" s="234">
        <f>IF(N291="sníž. přenesená",J291,0)</f>
        <v>0</v>
      </c>
      <c r="BI291" s="234">
        <f>IF(N291="nulová",J291,0)</f>
        <v>0</v>
      </c>
      <c r="BJ291" s="14" t="s">
        <v>81</v>
      </c>
      <c r="BK291" s="234">
        <f>ROUND(I291*H291,2)</f>
        <v>0</v>
      </c>
      <c r="BL291" s="14" t="s">
        <v>274</v>
      </c>
      <c r="BM291" s="233" t="s">
        <v>637</v>
      </c>
    </row>
    <row r="292" s="2" customFormat="1" ht="62.7" customHeight="1">
      <c r="A292" s="35"/>
      <c r="B292" s="36"/>
      <c r="C292" s="222" t="s">
        <v>452</v>
      </c>
      <c r="D292" s="222" t="s">
        <v>269</v>
      </c>
      <c r="E292" s="223" t="s">
        <v>689</v>
      </c>
      <c r="F292" s="224" t="s">
        <v>690</v>
      </c>
      <c r="G292" s="225" t="s">
        <v>272</v>
      </c>
      <c r="H292" s="226">
        <v>1</v>
      </c>
      <c r="I292" s="227"/>
      <c r="J292" s="228">
        <f>ROUND(I292*H292,2)</f>
        <v>0</v>
      </c>
      <c r="K292" s="224" t="s">
        <v>273</v>
      </c>
      <c r="L292" s="41"/>
      <c r="M292" s="229" t="s">
        <v>1</v>
      </c>
      <c r="N292" s="230" t="s">
        <v>38</v>
      </c>
      <c r="O292" s="88"/>
      <c r="P292" s="231">
        <f>O292*H292</f>
        <v>0</v>
      </c>
      <c r="Q292" s="231">
        <v>0</v>
      </c>
      <c r="R292" s="231">
        <f>Q292*H292</f>
        <v>0</v>
      </c>
      <c r="S292" s="231">
        <v>0</v>
      </c>
      <c r="T292" s="232">
        <f>S292*H292</f>
        <v>0</v>
      </c>
      <c r="U292" s="35"/>
      <c r="V292" s="35"/>
      <c r="W292" s="35"/>
      <c r="X292" s="35"/>
      <c r="Y292" s="35"/>
      <c r="Z292" s="35"/>
      <c r="AA292" s="35"/>
      <c r="AB292" s="35"/>
      <c r="AC292" s="35"/>
      <c r="AD292" s="35"/>
      <c r="AE292" s="35"/>
      <c r="AR292" s="233" t="s">
        <v>274</v>
      </c>
      <c r="AT292" s="233" t="s">
        <v>269</v>
      </c>
      <c r="AU292" s="233" t="s">
        <v>73</v>
      </c>
      <c r="AY292" s="14" t="s">
        <v>266</v>
      </c>
      <c r="BE292" s="234">
        <f>IF(N292="základní",J292,0)</f>
        <v>0</v>
      </c>
      <c r="BF292" s="234">
        <f>IF(N292="snížená",J292,0)</f>
        <v>0</v>
      </c>
      <c r="BG292" s="234">
        <f>IF(N292="zákl. přenesená",J292,0)</f>
        <v>0</v>
      </c>
      <c r="BH292" s="234">
        <f>IF(N292="sníž. přenesená",J292,0)</f>
        <v>0</v>
      </c>
      <c r="BI292" s="234">
        <f>IF(N292="nulová",J292,0)</f>
        <v>0</v>
      </c>
      <c r="BJ292" s="14" t="s">
        <v>81</v>
      </c>
      <c r="BK292" s="234">
        <f>ROUND(I292*H292,2)</f>
        <v>0</v>
      </c>
      <c r="BL292" s="14" t="s">
        <v>274</v>
      </c>
      <c r="BM292" s="233" t="s">
        <v>642</v>
      </c>
    </row>
    <row r="293" s="2" customFormat="1" ht="62.7" customHeight="1">
      <c r="A293" s="35"/>
      <c r="B293" s="36"/>
      <c r="C293" s="222" t="s">
        <v>646</v>
      </c>
      <c r="D293" s="222" t="s">
        <v>269</v>
      </c>
      <c r="E293" s="223" t="s">
        <v>692</v>
      </c>
      <c r="F293" s="224" t="s">
        <v>693</v>
      </c>
      <c r="G293" s="225" t="s">
        <v>272</v>
      </c>
      <c r="H293" s="226">
        <v>12</v>
      </c>
      <c r="I293" s="227"/>
      <c r="J293" s="228">
        <f>ROUND(I293*H293,2)</f>
        <v>0</v>
      </c>
      <c r="K293" s="224" t="s">
        <v>273</v>
      </c>
      <c r="L293" s="41"/>
      <c r="M293" s="229" t="s">
        <v>1</v>
      </c>
      <c r="N293" s="230" t="s">
        <v>38</v>
      </c>
      <c r="O293" s="88"/>
      <c r="P293" s="231">
        <f>O293*H293</f>
        <v>0</v>
      </c>
      <c r="Q293" s="231">
        <v>0</v>
      </c>
      <c r="R293" s="231">
        <f>Q293*H293</f>
        <v>0</v>
      </c>
      <c r="S293" s="231">
        <v>0</v>
      </c>
      <c r="T293" s="232">
        <f>S293*H293</f>
        <v>0</v>
      </c>
      <c r="U293" s="35"/>
      <c r="V293" s="35"/>
      <c r="W293" s="35"/>
      <c r="X293" s="35"/>
      <c r="Y293" s="35"/>
      <c r="Z293" s="35"/>
      <c r="AA293" s="35"/>
      <c r="AB293" s="35"/>
      <c r="AC293" s="35"/>
      <c r="AD293" s="35"/>
      <c r="AE293" s="35"/>
      <c r="AR293" s="233" t="s">
        <v>274</v>
      </c>
      <c r="AT293" s="233" t="s">
        <v>269</v>
      </c>
      <c r="AU293" s="233" t="s">
        <v>73</v>
      </c>
      <c r="AY293" s="14" t="s">
        <v>266</v>
      </c>
      <c r="BE293" s="234">
        <f>IF(N293="základní",J293,0)</f>
        <v>0</v>
      </c>
      <c r="BF293" s="234">
        <f>IF(N293="snížená",J293,0)</f>
        <v>0</v>
      </c>
      <c r="BG293" s="234">
        <f>IF(N293="zákl. přenesená",J293,0)</f>
        <v>0</v>
      </c>
      <c r="BH293" s="234">
        <f>IF(N293="sníž. přenesená",J293,0)</f>
        <v>0</v>
      </c>
      <c r="BI293" s="234">
        <f>IF(N293="nulová",J293,0)</f>
        <v>0</v>
      </c>
      <c r="BJ293" s="14" t="s">
        <v>81</v>
      </c>
      <c r="BK293" s="234">
        <f>ROUND(I293*H293,2)</f>
        <v>0</v>
      </c>
      <c r="BL293" s="14" t="s">
        <v>274</v>
      </c>
      <c r="BM293" s="233" t="s">
        <v>645</v>
      </c>
    </row>
    <row r="294" s="2" customFormat="1" ht="16.5" customHeight="1">
      <c r="A294" s="35"/>
      <c r="B294" s="36"/>
      <c r="C294" s="222" t="s">
        <v>456</v>
      </c>
      <c r="D294" s="222" t="s">
        <v>269</v>
      </c>
      <c r="E294" s="223" t="s">
        <v>699</v>
      </c>
      <c r="F294" s="224" t="s">
        <v>700</v>
      </c>
      <c r="G294" s="225" t="s">
        <v>272</v>
      </c>
      <c r="H294" s="226">
        <v>4</v>
      </c>
      <c r="I294" s="227"/>
      <c r="J294" s="228">
        <f>ROUND(I294*H294,2)</f>
        <v>0</v>
      </c>
      <c r="K294" s="224" t="s">
        <v>273</v>
      </c>
      <c r="L294" s="41"/>
      <c r="M294" s="229" t="s">
        <v>1</v>
      </c>
      <c r="N294" s="230" t="s">
        <v>38</v>
      </c>
      <c r="O294" s="88"/>
      <c r="P294" s="231">
        <f>O294*H294</f>
        <v>0</v>
      </c>
      <c r="Q294" s="231">
        <v>0</v>
      </c>
      <c r="R294" s="231">
        <f>Q294*H294</f>
        <v>0</v>
      </c>
      <c r="S294" s="231">
        <v>0</v>
      </c>
      <c r="T294" s="232">
        <f>S294*H294</f>
        <v>0</v>
      </c>
      <c r="U294" s="35"/>
      <c r="V294" s="35"/>
      <c r="W294" s="35"/>
      <c r="X294" s="35"/>
      <c r="Y294" s="35"/>
      <c r="Z294" s="35"/>
      <c r="AA294" s="35"/>
      <c r="AB294" s="35"/>
      <c r="AC294" s="35"/>
      <c r="AD294" s="35"/>
      <c r="AE294" s="35"/>
      <c r="AR294" s="233" t="s">
        <v>274</v>
      </c>
      <c r="AT294" s="233" t="s">
        <v>269</v>
      </c>
      <c r="AU294" s="233" t="s">
        <v>73</v>
      </c>
      <c r="AY294" s="14" t="s">
        <v>266</v>
      </c>
      <c r="BE294" s="234">
        <f>IF(N294="základní",J294,0)</f>
        <v>0</v>
      </c>
      <c r="BF294" s="234">
        <f>IF(N294="snížená",J294,0)</f>
        <v>0</v>
      </c>
      <c r="BG294" s="234">
        <f>IF(N294="zákl. přenesená",J294,0)</f>
        <v>0</v>
      </c>
      <c r="BH294" s="234">
        <f>IF(N294="sníž. přenesená",J294,0)</f>
        <v>0</v>
      </c>
      <c r="BI294" s="234">
        <f>IF(N294="nulová",J294,0)</f>
        <v>0</v>
      </c>
      <c r="BJ294" s="14" t="s">
        <v>81</v>
      </c>
      <c r="BK294" s="234">
        <f>ROUND(I294*H294,2)</f>
        <v>0</v>
      </c>
      <c r="BL294" s="14" t="s">
        <v>274</v>
      </c>
      <c r="BM294" s="233" t="s">
        <v>649</v>
      </c>
    </row>
    <row r="295" s="2" customFormat="1">
      <c r="A295" s="35"/>
      <c r="B295" s="36"/>
      <c r="C295" s="37"/>
      <c r="D295" s="235" t="s">
        <v>275</v>
      </c>
      <c r="E295" s="37"/>
      <c r="F295" s="236" t="s">
        <v>702</v>
      </c>
      <c r="G295" s="37"/>
      <c r="H295" s="37"/>
      <c r="I295" s="237"/>
      <c r="J295" s="37"/>
      <c r="K295" s="37"/>
      <c r="L295" s="41"/>
      <c r="M295" s="238"/>
      <c r="N295" s="239"/>
      <c r="O295" s="88"/>
      <c r="P295" s="88"/>
      <c r="Q295" s="88"/>
      <c r="R295" s="88"/>
      <c r="S295" s="88"/>
      <c r="T295" s="89"/>
      <c r="U295" s="35"/>
      <c r="V295" s="35"/>
      <c r="W295" s="35"/>
      <c r="X295" s="35"/>
      <c r="Y295" s="35"/>
      <c r="Z295" s="35"/>
      <c r="AA295" s="35"/>
      <c r="AB295" s="35"/>
      <c r="AC295" s="35"/>
      <c r="AD295" s="35"/>
      <c r="AE295" s="35"/>
      <c r="AT295" s="14" t="s">
        <v>275</v>
      </c>
      <c r="AU295" s="14" t="s">
        <v>73</v>
      </c>
    </row>
    <row r="296" s="2" customFormat="1" ht="62.7" customHeight="1">
      <c r="A296" s="35"/>
      <c r="B296" s="36"/>
      <c r="C296" s="222" t="s">
        <v>653</v>
      </c>
      <c r="D296" s="222" t="s">
        <v>269</v>
      </c>
      <c r="E296" s="223" t="s">
        <v>704</v>
      </c>
      <c r="F296" s="224" t="s">
        <v>705</v>
      </c>
      <c r="G296" s="225" t="s">
        <v>272</v>
      </c>
      <c r="H296" s="226">
        <v>4</v>
      </c>
      <c r="I296" s="227"/>
      <c r="J296" s="228">
        <f>ROUND(I296*H296,2)</f>
        <v>0</v>
      </c>
      <c r="K296" s="224" t="s">
        <v>273</v>
      </c>
      <c r="L296" s="41"/>
      <c r="M296" s="229" t="s">
        <v>1</v>
      </c>
      <c r="N296" s="230" t="s">
        <v>38</v>
      </c>
      <c r="O296" s="88"/>
      <c r="P296" s="231">
        <f>O296*H296</f>
        <v>0</v>
      </c>
      <c r="Q296" s="231">
        <v>0</v>
      </c>
      <c r="R296" s="231">
        <f>Q296*H296</f>
        <v>0</v>
      </c>
      <c r="S296" s="231">
        <v>0</v>
      </c>
      <c r="T296" s="232">
        <f>S296*H296</f>
        <v>0</v>
      </c>
      <c r="U296" s="35"/>
      <c r="V296" s="35"/>
      <c r="W296" s="35"/>
      <c r="X296" s="35"/>
      <c r="Y296" s="35"/>
      <c r="Z296" s="35"/>
      <c r="AA296" s="35"/>
      <c r="AB296" s="35"/>
      <c r="AC296" s="35"/>
      <c r="AD296" s="35"/>
      <c r="AE296" s="35"/>
      <c r="AR296" s="233" t="s">
        <v>274</v>
      </c>
      <c r="AT296" s="233" t="s">
        <v>269</v>
      </c>
      <c r="AU296" s="233" t="s">
        <v>73</v>
      </c>
      <c r="AY296" s="14" t="s">
        <v>266</v>
      </c>
      <c r="BE296" s="234">
        <f>IF(N296="základní",J296,0)</f>
        <v>0</v>
      </c>
      <c r="BF296" s="234">
        <f>IF(N296="snížená",J296,0)</f>
        <v>0</v>
      </c>
      <c r="BG296" s="234">
        <f>IF(N296="zákl. přenesená",J296,0)</f>
        <v>0</v>
      </c>
      <c r="BH296" s="234">
        <f>IF(N296="sníž. přenesená",J296,0)</f>
        <v>0</v>
      </c>
      <c r="BI296" s="234">
        <f>IF(N296="nulová",J296,0)</f>
        <v>0</v>
      </c>
      <c r="BJ296" s="14" t="s">
        <v>81</v>
      </c>
      <c r="BK296" s="234">
        <f>ROUND(I296*H296,2)</f>
        <v>0</v>
      </c>
      <c r="BL296" s="14" t="s">
        <v>274</v>
      </c>
      <c r="BM296" s="233" t="s">
        <v>652</v>
      </c>
    </row>
    <row r="297" s="2" customFormat="1">
      <c r="A297" s="35"/>
      <c r="B297" s="36"/>
      <c r="C297" s="37"/>
      <c r="D297" s="235" t="s">
        <v>275</v>
      </c>
      <c r="E297" s="37"/>
      <c r="F297" s="236" t="s">
        <v>702</v>
      </c>
      <c r="G297" s="37"/>
      <c r="H297" s="37"/>
      <c r="I297" s="237"/>
      <c r="J297" s="37"/>
      <c r="K297" s="37"/>
      <c r="L297" s="41"/>
      <c r="M297" s="238"/>
      <c r="N297" s="239"/>
      <c r="O297" s="88"/>
      <c r="P297" s="88"/>
      <c r="Q297" s="88"/>
      <c r="R297" s="88"/>
      <c r="S297" s="88"/>
      <c r="T297" s="89"/>
      <c r="U297" s="35"/>
      <c r="V297" s="35"/>
      <c r="W297" s="35"/>
      <c r="X297" s="35"/>
      <c r="Y297" s="35"/>
      <c r="Z297" s="35"/>
      <c r="AA297" s="35"/>
      <c r="AB297" s="35"/>
      <c r="AC297" s="35"/>
      <c r="AD297" s="35"/>
      <c r="AE297" s="35"/>
      <c r="AT297" s="14" t="s">
        <v>275</v>
      </c>
      <c r="AU297" s="14" t="s">
        <v>73</v>
      </c>
    </row>
    <row r="298" s="2" customFormat="1" ht="16.5" customHeight="1">
      <c r="A298" s="35"/>
      <c r="B298" s="36"/>
      <c r="C298" s="222" t="s">
        <v>461</v>
      </c>
      <c r="D298" s="222" t="s">
        <v>269</v>
      </c>
      <c r="E298" s="223" t="s">
        <v>707</v>
      </c>
      <c r="F298" s="224" t="s">
        <v>708</v>
      </c>
      <c r="G298" s="225" t="s">
        <v>272</v>
      </c>
      <c r="H298" s="226">
        <v>12</v>
      </c>
      <c r="I298" s="227"/>
      <c r="J298" s="228">
        <f>ROUND(I298*H298,2)</f>
        <v>0</v>
      </c>
      <c r="K298" s="224" t="s">
        <v>273</v>
      </c>
      <c r="L298" s="41"/>
      <c r="M298" s="229" t="s">
        <v>1</v>
      </c>
      <c r="N298" s="230" t="s">
        <v>38</v>
      </c>
      <c r="O298" s="88"/>
      <c r="P298" s="231">
        <f>O298*H298</f>
        <v>0</v>
      </c>
      <c r="Q298" s="231">
        <v>0</v>
      </c>
      <c r="R298" s="231">
        <f>Q298*H298</f>
        <v>0</v>
      </c>
      <c r="S298" s="231">
        <v>0</v>
      </c>
      <c r="T298" s="232">
        <f>S298*H298</f>
        <v>0</v>
      </c>
      <c r="U298" s="35"/>
      <c r="V298" s="35"/>
      <c r="W298" s="35"/>
      <c r="X298" s="35"/>
      <c r="Y298" s="35"/>
      <c r="Z298" s="35"/>
      <c r="AA298" s="35"/>
      <c r="AB298" s="35"/>
      <c r="AC298" s="35"/>
      <c r="AD298" s="35"/>
      <c r="AE298" s="35"/>
      <c r="AR298" s="233" t="s">
        <v>274</v>
      </c>
      <c r="AT298" s="233" t="s">
        <v>269</v>
      </c>
      <c r="AU298" s="233" t="s">
        <v>73</v>
      </c>
      <c r="AY298" s="14" t="s">
        <v>266</v>
      </c>
      <c r="BE298" s="234">
        <f>IF(N298="základní",J298,0)</f>
        <v>0</v>
      </c>
      <c r="BF298" s="234">
        <f>IF(N298="snížená",J298,0)</f>
        <v>0</v>
      </c>
      <c r="BG298" s="234">
        <f>IF(N298="zákl. přenesená",J298,0)</f>
        <v>0</v>
      </c>
      <c r="BH298" s="234">
        <f>IF(N298="sníž. přenesená",J298,0)</f>
        <v>0</v>
      </c>
      <c r="BI298" s="234">
        <f>IF(N298="nulová",J298,0)</f>
        <v>0</v>
      </c>
      <c r="BJ298" s="14" t="s">
        <v>81</v>
      </c>
      <c r="BK298" s="234">
        <f>ROUND(I298*H298,2)</f>
        <v>0</v>
      </c>
      <c r="BL298" s="14" t="s">
        <v>274</v>
      </c>
      <c r="BM298" s="233" t="s">
        <v>656</v>
      </c>
    </row>
    <row r="299" s="2" customFormat="1">
      <c r="A299" s="35"/>
      <c r="B299" s="36"/>
      <c r="C299" s="37"/>
      <c r="D299" s="235" t="s">
        <v>275</v>
      </c>
      <c r="E299" s="37"/>
      <c r="F299" s="236" t="s">
        <v>1092</v>
      </c>
      <c r="G299" s="37"/>
      <c r="H299" s="37"/>
      <c r="I299" s="237"/>
      <c r="J299" s="37"/>
      <c r="K299" s="37"/>
      <c r="L299" s="41"/>
      <c r="M299" s="238"/>
      <c r="N299" s="239"/>
      <c r="O299" s="88"/>
      <c r="P299" s="88"/>
      <c r="Q299" s="88"/>
      <c r="R299" s="88"/>
      <c r="S299" s="88"/>
      <c r="T299" s="89"/>
      <c r="U299" s="35"/>
      <c r="V299" s="35"/>
      <c r="W299" s="35"/>
      <c r="X299" s="35"/>
      <c r="Y299" s="35"/>
      <c r="Z299" s="35"/>
      <c r="AA299" s="35"/>
      <c r="AB299" s="35"/>
      <c r="AC299" s="35"/>
      <c r="AD299" s="35"/>
      <c r="AE299" s="35"/>
      <c r="AT299" s="14" t="s">
        <v>275</v>
      </c>
      <c r="AU299" s="14" t="s">
        <v>73</v>
      </c>
    </row>
    <row r="300" s="2" customFormat="1" ht="66.75" customHeight="1">
      <c r="A300" s="35"/>
      <c r="B300" s="36"/>
      <c r="C300" s="222" t="s">
        <v>660</v>
      </c>
      <c r="D300" s="222" t="s">
        <v>269</v>
      </c>
      <c r="E300" s="223" t="s">
        <v>712</v>
      </c>
      <c r="F300" s="224" t="s">
        <v>713</v>
      </c>
      <c r="G300" s="225" t="s">
        <v>272</v>
      </c>
      <c r="H300" s="226">
        <v>12</v>
      </c>
      <c r="I300" s="227"/>
      <c r="J300" s="228">
        <f>ROUND(I300*H300,2)</f>
        <v>0</v>
      </c>
      <c r="K300" s="224" t="s">
        <v>273</v>
      </c>
      <c r="L300" s="41"/>
      <c r="M300" s="229" t="s">
        <v>1</v>
      </c>
      <c r="N300" s="230" t="s">
        <v>38</v>
      </c>
      <c r="O300" s="88"/>
      <c r="P300" s="231">
        <f>O300*H300</f>
        <v>0</v>
      </c>
      <c r="Q300" s="231">
        <v>0</v>
      </c>
      <c r="R300" s="231">
        <f>Q300*H300</f>
        <v>0</v>
      </c>
      <c r="S300" s="231">
        <v>0</v>
      </c>
      <c r="T300" s="232">
        <f>S300*H300</f>
        <v>0</v>
      </c>
      <c r="U300" s="35"/>
      <c r="V300" s="35"/>
      <c r="W300" s="35"/>
      <c r="X300" s="35"/>
      <c r="Y300" s="35"/>
      <c r="Z300" s="35"/>
      <c r="AA300" s="35"/>
      <c r="AB300" s="35"/>
      <c r="AC300" s="35"/>
      <c r="AD300" s="35"/>
      <c r="AE300" s="35"/>
      <c r="AR300" s="233" t="s">
        <v>274</v>
      </c>
      <c r="AT300" s="233" t="s">
        <v>269</v>
      </c>
      <c r="AU300" s="233" t="s">
        <v>73</v>
      </c>
      <c r="AY300" s="14" t="s">
        <v>266</v>
      </c>
      <c r="BE300" s="234">
        <f>IF(N300="základní",J300,0)</f>
        <v>0</v>
      </c>
      <c r="BF300" s="234">
        <f>IF(N300="snížená",J300,0)</f>
        <v>0</v>
      </c>
      <c r="BG300" s="234">
        <f>IF(N300="zákl. přenesená",J300,0)</f>
        <v>0</v>
      </c>
      <c r="BH300" s="234">
        <f>IF(N300="sníž. přenesená",J300,0)</f>
        <v>0</v>
      </c>
      <c r="BI300" s="234">
        <f>IF(N300="nulová",J300,0)</f>
        <v>0</v>
      </c>
      <c r="BJ300" s="14" t="s">
        <v>81</v>
      </c>
      <c r="BK300" s="234">
        <f>ROUND(I300*H300,2)</f>
        <v>0</v>
      </c>
      <c r="BL300" s="14" t="s">
        <v>274</v>
      </c>
      <c r="BM300" s="233" t="s">
        <v>659</v>
      </c>
    </row>
    <row r="301" s="2" customFormat="1">
      <c r="A301" s="35"/>
      <c r="B301" s="36"/>
      <c r="C301" s="37"/>
      <c r="D301" s="235" t="s">
        <v>275</v>
      </c>
      <c r="E301" s="37"/>
      <c r="F301" s="236" t="s">
        <v>1320</v>
      </c>
      <c r="G301" s="37"/>
      <c r="H301" s="37"/>
      <c r="I301" s="237"/>
      <c r="J301" s="37"/>
      <c r="K301" s="37"/>
      <c r="L301" s="41"/>
      <c r="M301" s="238"/>
      <c r="N301" s="239"/>
      <c r="O301" s="88"/>
      <c r="P301" s="88"/>
      <c r="Q301" s="88"/>
      <c r="R301" s="88"/>
      <c r="S301" s="88"/>
      <c r="T301" s="89"/>
      <c r="U301" s="35"/>
      <c r="V301" s="35"/>
      <c r="W301" s="35"/>
      <c r="X301" s="35"/>
      <c r="Y301" s="35"/>
      <c r="Z301" s="35"/>
      <c r="AA301" s="35"/>
      <c r="AB301" s="35"/>
      <c r="AC301" s="35"/>
      <c r="AD301" s="35"/>
      <c r="AE301" s="35"/>
      <c r="AT301" s="14" t="s">
        <v>275</v>
      </c>
      <c r="AU301" s="14" t="s">
        <v>73</v>
      </c>
    </row>
    <row r="302" s="2" customFormat="1" ht="49.05" customHeight="1">
      <c r="A302" s="35"/>
      <c r="B302" s="36"/>
      <c r="C302" s="222" t="s">
        <v>465</v>
      </c>
      <c r="D302" s="222" t="s">
        <v>269</v>
      </c>
      <c r="E302" s="223" t="s">
        <v>716</v>
      </c>
      <c r="F302" s="224" t="s">
        <v>717</v>
      </c>
      <c r="G302" s="225" t="s">
        <v>272</v>
      </c>
      <c r="H302" s="226">
        <v>4</v>
      </c>
      <c r="I302" s="227"/>
      <c r="J302" s="228">
        <f>ROUND(I302*H302,2)</f>
        <v>0</v>
      </c>
      <c r="K302" s="224" t="s">
        <v>273</v>
      </c>
      <c r="L302" s="41"/>
      <c r="M302" s="229" t="s">
        <v>1</v>
      </c>
      <c r="N302" s="230" t="s">
        <v>38</v>
      </c>
      <c r="O302" s="88"/>
      <c r="P302" s="231">
        <f>O302*H302</f>
        <v>0</v>
      </c>
      <c r="Q302" s="231">
        <v>0</v>
      </c>
      <c r="R302" s="231">
        <f>Q302*H302</f>
        <v>0</v>
      </c>
      <c r="S302" s="231">
        <v>0</v>
      </c>
      <c r="T302" s="232">
        <f>S302*H302</f>
        <v>0</v>
      </c>
      <c r="U302" s="35"/>
      <c r="V302" s="35"/>
      <c r="W302" s="35"/>
      <c r="X302" s="35"/>
      <c r="Y302" s="35"/>
      <c r="Z302" s="35"/>
      <c r="AA302" s="35"/>
      <c r="AB302" s="35"/>
      <c r="AC302" s="35"/>
      <c r="AD302" s="35"/>
      <c r="AE302" s="35"/>
      <c r="AR302" s="233" t="s">
        <v>274</v>
      </c>
      <c r="AT302" s="233" t="s">
        <v>269</v>
      </c>
      <c r="AU302" s="233" t="s">
        <v>73</v>
      </c>
      <c r="AY302" s="14" t="s">
        <v>266</v>
      </c>
      <c r="BE302" s="234">
        <f>IF(N302="základní",J302,0)</f>
        <v>0</v>
      </c>
      <c r="BF302" s="234">
        <f>IF(N302="snížená",J302,0)</f>
        <v>0</v>
      </c>
      <c r="BG302" s="234">
        <f>IF(N302="zákl. přenesená",J302,0)</f>
        <v>0</v>
      </c>
      <c r="BH302" s="234">
        <f>IF(N302="sníž. přenesená",J302,0)</f>
        <v>0</v>
      </c>
      <c r="BI302" s="234">
        <f>IF(N302="nulová",J302,0)</f>
        <v>0</v>
      </c>
      <c r="BJ302" s="14" t="s">
        <v>81</v>
      </c>
      <c r="BK302" s="234">
        <f>ROUND(I302*H302,2)</f>
        <v>0</v>
      </c>
      <c r="BL302" s="14" t="s">
        <v>274</v>
      </c>
      <c r="BM302" s="233" t="s">
        <v>663</v>
      </c>
    </row>
    <row r="303" s="2" customFormat="1">
      <c r="A303" s="35"/>
      <c r="B303" s="36"/>
      <c r="C303" s="37"/>
      <c r="D303" s="235" t="s">
        <v>275</v>
      </c>
      <c r="E303" s="37"/>
      <c r="F303" s="236" t="s">
        <v>702</v>
      </c>
      <c r="G303" s="37"/>
      <c r="H303" s="37"/>
      <c r="I303" s="237"/>
      <c r="J303" s="37"/>
      <c r="K303" s="37"/>
      <c r="L303" s="41"/>
      <c r="M303" s="238"/>
      <c r="N303" s="239"/>
      <c r="O303" s="88"/>
      <c r="P303" s="88"/>
      <c r="Q303" s="88"/>
      <c r="R303" s="88"/>
      <c r="S303" s="88"/>
      <c r="T303" s="89"/>
      <c r="U303" s="35"/>
      <c r="V303" s="35"/>
      <c r="W303" s="35"/>
      <c r="X303" s="35"/>
      <c r="Y303" s="35"/>
      <c r="Z303" s="35"/>
      <c r="AA303" s="35"/>
      <c r="AB303" s="35"/>
      <c r="AC303" s="35"/>
      <c r="AD303" s="35"/>
      <c r="AE303" s="35"/>
      <c r="AT303" s="14" t="s">
        <v>275</v>
      </c>
      <c r="AU303" s="14" t="s">
        <v>73</v>
      </c>
    </row>
    <row r="304" s="2" customFormat="1" ht="62.7" customHeight="1">
      <c r="A304" s="35"/>
      <c r="B304" s="36"/>
      <c r="C304" s="222" t="s">
        <v>667</v>
      </c>
      <c r="D304" s="222" t="s">
        <v>269</v>
      </c>
      <c r="E304" s="223" t="s">
        <v>720</v>
      </c>
      <c r="F304" s="224" t="s">
        <v>721</v>
      </c>
      <c r="G304" s="225" t="s">
        <v>272</v>
      </c>
      <c r="H304" s="226">
        <v>4</v>
      </c>
      <c r="I304" s="227"/>
      <c r="J304" s="228">
        <f>ROUND(I304*H304,2)</f>
        <v>0</v>
      </c>
      <c r="K304" s="224" t="s">
        <v>273</v>
      </c>
      <c r="L304" s="41"/>
      <c r="M304" s="229" t="s">
        <v>1</v>
      </c>
      <c r="N304" s="230" t="s">
        <v>38</v>
      </c>
      <c r="O304" s="88"/>
      <c r="P304" s="231">
        <f>O304*H304</f>
        <v>0</v>
      </c>
      <c r="Q304" s="231">
        <v>0</v>
      </c>
      <c r="R304" s="231">
        <f>Q304*H304</f>
        <v>0</v>
      </c>
      <c r="S304" s="231">
        <v>0</v>
      </c>
      <c r="T304" s="232">
        <f>S304*H304</f>
        <v>0</v>
      </c>
      <c r="U304" s="35"/>
      <c r="V304" s="35"/>
      <c r="W304" s="35"/>
      <c r="X304" s="35"/>
      <c r="Y304" s="35"/>
      <c r="Z304" s="35"/>
      <c r="AA304" s="35"/>
      <c r="AB304" s="35"/>
      <c r="AC304" s="35"/>
      <c r="AD304" s="35"/>
      <c r="AE304" s="35"/>
      <c r="AR304" s="233" t="s">
        <v>274</v>
      </c>
      <c r="AT304" s="233" t="s">
        <v>269</v>
      </c>
      <c r="AU304" s="233" t="s">
        <v>73</v>
      </c>
      <c r="AY304" s="14" t="s">
        <v>266</v>
      </c>
      <c r="BE304" s="234">
        <f>IF(N304="základní",J304,0)</f>
        <v>0</v>
      </c>
      <c r="BF304" s="234">
        <f>IF(N304="snížená",J304,0)</f>
        <v>0</v>
      </c>
      <c r="BG304" s="234">
        <f>IF(N304="zákl. přenesená",J304,0)</f>
        <v>0</v>
      </c>
      <c r="BH304" s="234">
        <f>IF(N304="sníž. přenesená",J304,0)</f>
        <v>0</v>
      </c>
      <c r="BI304" s="234">
        <f>IF(N304="nulová",J304,0)</f>
        <v>0</v>
      </c>
      <c r="BJ304" s="14" t="s">
        <v>81</v>
      </c>
      <c r="BK304" s="234">
        <f>ROUND(I304*H304,2)</f>
        <v>0</v>
      </c>
      <c r="BL304" s="14" t="s">
        <v>274</v>
      </c>
      <c r="BM304" s="233" t="s">
        <v>666</v>
      </c>
    </row>
    <row r="305" s="2" customFormat="1">
      <c r="A305" s="35"/>
      <c r="B305" s="36"/>
      <c r="C305" s="37"/>
      <c r="D305" s="235" t="s">
        <v>275</v>
      </c>
      <c r="E305" s="37"/>
      <c r="F305" s="236" t="s">
        <v>702</v>
      </c>
      <c r="G305" s="37"/>
      <c r="H305" s="37"/>
      <c r="I305" s="237"/>
      <c r="J305" s="37"/>
      <c r="K305" s="37"/>
      <c r="L305" s="41"/>
      <c r="M305" s="238"/>
      <c r="N305" s="239"/>
      <c r="O305" s="88"/>
      <c r="P305" s="88"/>
      <c r="Q305" s="88"/>
      <c r="R305" s="88"/>
      <c r="S305" s="88"/>
      <c r="T305" s="89"/>
      <c r="U305" s="35"/>
      <c r="V305" s="35"/>
      <c r="W305" s="35"/>
      <c r="X305" s="35"/>
      <c r="Y305" s="35"/>
      <c r="Z305" s="35"/>
      <c r="AA305" s="35"/>
      <c r="AB305" s="35"/>
      <c r="AC305" s="35"/>
      <c r="AD305" s="35"/>
      <c r="AE305" s="35"/>
      <c r="AT305" s="14" t="s">
        <v>275</v>
      </c>
      <c r="AU305" s="14" t="s">
        <v>73</v>
      </c>
    </row>
    <row r="306" s="2" customFormat="1" ht="90" customHeight="1">
      <c r="A306" s="35"/>
      <c r="B306" s="36"/>
      <c r="C306" s="222" t="s">
        <v>674</v>
      </c>
      <c r="D306" s="222" t="s">
        <v>269</v>
      </c>
      <c r="E306" s="223" t="s">
        <v>897</v>
      </c>
      <c r="F306" s="224" t="s">
        <v>898</v>
      </c>
      <c r="G306" s="225" t="s">
        <v>272</v>
      </c>
      <c r="H306" s="226">
        <v>8</v>
      </c>
      <c r="I306" s="227"/>
      <c r="J306" s="228">
        <f>ROUND(I306*H306,2)</f>
        <v>0</v>
      </c>
      <c r="K306" s="224" t="s">
        <v>273</v>
      </c>
      <c r="L306" s="41"/>
      <c r="M306" s="229" t="s">
        <v>1</v>
      </c>
      <c r="N306" s="230" t="s">
        <v>38</v>
      </c>
      <c r="O306" s="88"/>
      <c r="P306" s="231">
        <f>O306*H306</f>
        <v>0</v>
      </c>
      <c r="Q306" s="231">
        <v>0</v>
      </c>
      <c r="R306" s="231">
        <f>Q306*H306</f>
        <v>0</v>
      </c>
      <c r="S306" s="231">
        <v>0</v>
      </c>
      <c r="T306" s="232">
        <f>S306*H306</f>
        <v>0</v>
      </c>
      <c r="U306" s="35"/>
      <c r="V306" s="35"/>
      <c r="W306" s="35"/>
      <c r="X306" s="35"/>
      <c r="Y306" s="35"/>
      <c r="Z306" s="35"/>
      <c r="AA306" s="35"/>
      <c r="AB306" s="35"/>
      <c r="AC306" s="35"/>
      <c r="AD306" s="35"/>
      <c r="AE306" s="35"/>
      <c r="AR306" s="233" t="s">
        <v>274</v>
      </c>
      <c r="AT306" s="233" t="s">
        <v>269</v>
      </c>
      <c r="AU306" s="233" t="s">
        <v>73</v>
      </c>
      <c r="AY306" s="14" t="s">
        <v>266</v>
      </c>
      <c r="BE306" s="234">
        <f>IF(N306="základní",J306,0)</f>
        <v>0</v>
      </c>
      <c r="BF306" s="234">
        <f>IF(N306="snížená",J306,0)</f>
        <v>0</v>
      </c>
      <c r="BG306" s="234">
        <f>IF(N306="zákl. přenesená",J306,0)</f>
        <v>0</v>
      </c>
      <c r="BH306" s="234">
        <f>IF(N306="sníž. přenesená",J306,0)</f>
        <v>0</v>
      </c>
      <c r="BI306" s="234">
        <f>IF(N306="nulová",J306,0)</f>
        <v>0</v>
      </c>
      <c r="BJ306" s="14" t="s">
        <v>81</v>
      </c>
      <c r="BK306" s="234">
        <f>ROUND(I306*H306,2)</f>
        <v>0</v>
      </c>
      <c r="BL306" s="14" t="s">
        <v>274</v>
      </c>
      <c r="BM306" s="233" t="s">
        <v>673</v>
      </c>
    </row>
    <row r="307" s="2" customFormat="1">
      <c r="A307" s="35"/>
      <c r="B307" s="36"/>
      <c r="C307" s="37"/>
      <c r="D307" s="235" t="s">
        <v>275</v>
      </c>
      <c r="E307" s="37"/>
      <c r="F307" s="236" t="s">
        <v>900</v>
      </c>
      <c r="G307" s="37"/>
      <c r="H307" s="37"/>
      <c r="I307" s="237"/>
      <c r="J307" s="37"/>
      <c r="K307" s="37"/>
      <c r="L307" s="41"/>
      <c r="M307" s="238"/>
      <c r="N307" s="239"/>
      <c r="O307" s="88"/>
      <c r="P307" s="88"/>
      <c r="Q307" s="88"/>
      <c r="R307" s="88"/>
      <c r="S307" s="88"/>
      <c r="T307" s="89"/>
      <c r="U307" s="35"/>
      <c r="V307" s="35"/>
      <c r="W307" s="35"/>
      <c r="X307" s="35"/>
      <c r="Y307" s="35"/>
      <c r="Z307" s="35"/>
      <c r="AA307" s="35"/>
      <c r="AB307" s="35"/>
      <c r="AC307" s="35"/>
      <c r="AD307" s="35"/>
      <c r="AE307" s="35"/>
      <c r="AT307" s="14" t="s">
        <v>275</v>
      </c>
      <c r="AU307" s="14" t="s">
        <v>73</v>
      </c>
    </row>
    <row r="308" s="2" customFormat="1" ht="90" customHeight="1">
      <c r="A308" s="35"/>
      <c r="B308" s="36"/>
      <c r="C308" s="222" t="s">
        <v>475</v>
      </c>
      <c r="D308" s="222" t="s">
        <v>269</v>
      </c>
      <c r="E308" s="223" t="s">
        <v>901</v>
      </c>
      <c r="F308" s="224" t="s">
        <v>902</v>
      </c>
      <c r="G308" s="225" t="s">
        <v>272</v>
      </c>
      <c r="H308" s="226">
        <v>8</v>
      </c>
      <c r="I308" s="227"/>
      <c r="J308" s="228">
        <f>ROUND(I308*H308,2)</f>
        <v>0</v>
      </c>
      <c r="K308" s="224" t="s">
        <v>273</v>
      </c>
      <c r="L308" s="41"/>
      <c r="M308" s="229" t="s">
        <v>1</v>
      </c>
      <c r="N308" s="230" t="s">
        <v>38</v>
      </c>
      <c r="O308" s="88"/>
      <c r="P308" s="231">
        <f>O308*H308</f>
        <v>0</v>
      </c>
      <c r="Q308" s="231">
        <v>0</v>
      </c>
      <c r="R308" s="231">
        <f>Q308*H308</f>
        <v>0</v>
      </c>
      <c r="S308" s="231">
        <v>0</v>
      </c>
      <c r="T308" s="232">
        <f>S308*H308</f>
        <v>0</v>
      </c>
      <c r="U308" s="35"/>
      <c r="V308" s="35"/>
      <c r="W308" s="35"/>
      <c r="X308" s="35"/>
      <c r="Y308" s="35"/>
      <c r="Z308" s="35"/>
      <c r="AA308" s="35"/>
      <c r="AB308" s="35"/>
      <c r="AC308" s="35"/>
      <c r="AD308" s="35"/>
      <c r="AE308" s="35"/>
      <c r="AR308" s="233" t="s">
        <v>274</v>
      </c>
      <c r="AT308" s="233" t="s">
        <v>269</v>
      </c>
      <c r="AU308" s="233" t="s">
        <v>73</v>
      </c>
      <c r="AY308" s="14" t="s">
        <v>266</v>
      </c>
      <c r="BE308" s="234">
        <f>IF(N308="základní",J308,0)</f>
        <v>0</v>
      </c>
      <c r="BF308" s="234">
        <f>IF(N308="snížená",J308,0)</f>
        <v>0</v>
      </c>
      <c r="BG308" s="234">
        <f>IF(N308="zákl. přenesená",J308,0)</f>
        <v>0</v>
      </c>
      <c r="BH308" s="234">
        <f>IF(N308="sníž. přenesená",J308,0)</f>
        <v>0</v>
      </c>
      <c r="BI308" s="234">
        <f>IF(N308="nulová",J308,0)</f>
        <v>0</v>
      </c>
      <c r="BJ308" s="14" t="s">
        <v>81</v>
      </c>
      <c r="BK308" s="234">
        <f>ROUND(I308*H308,2)</f>
        <v>0</v>
      </c>
      <c r="BL308" s="14" t="s">
        <v>274</v>
      </c>
      <c r="BM308" s="233" t="s">
        <v>677</v>
      </c>
    </row>
    <row r="309" s="2" customFormat="1">
      <c r="A309" s="35"/>
      <c r="B309" s="36"/>
      <c r="C309" s="37"/>
      <c r="D309" s="235" t="s">
        <v>275</v>
      </c>
      <c r="E309" s="37"/>
      <c r="F309" s="236" t="s">
        <v>1321</v>
      </c>
      <c r="G309" s="37"/>
      <c r="H309" s="37"/>
      <c r="I309" s="237"/>
      <c r="J309" s="37"/>
      <c r="K309" s="37"/>
      <c r="L309" s="41"/>
      <c r="M309" s="254"/>
      <c r="N309" s="255"/>
      <c r="O309" s="256"/>
      <c r="P309" s="256"/>
      <c r="Q309" s="256"/>
      <c r="R309" s="256"/>
      <c r="S309" s="256"/>
      <c r="T309" s="257"/>
      <c r="U309" s="35"/>
      <c r="V309" s="35"/>
      <c r="W309" s="35"/>
      <c r="X309" s="35"/>
      <c r="Y309" s="35"/>
      <c r="Z309" s="35"/>
      <c r="AA309" s="35"/>
      <c r="AB309" s="35"/>
      <c r="AC309" s="35"/>
      <c r="AD309" s="35"/>
      <c r="AE309" s="35"/>
      <c r="AT309" s="14" t="s">
        <v>275</v>
      </c>
      <c r="AU309" s="14" t="s">
        <v>73</v>
      </c>
    </row>
    <row r="310" s="2" customFormat="1" ht="6.96" customHeight="1">
      <c r="A310" s="35"/>
      <c r="B310" s="63"/>
      <c r="C310" s="64"/>
      <c r="D310" s="64"/>
      <c r="E310" s="64"/>
      <c r="F310" s="64"/>
      <c r="G310" s="64"/>
      <c r="H310" s="64"/>
      <c r="I310" s="64"/>
      <c r="J310" s="64"/>
      <c r="K310" s="64"/>
      <c r="L310" s="41"/>
      <c r="M310" s="35"/>
      <c r="O310" s="35"/>
      <c r="P310" s="35"/>
      <c r="Q310" s="35"/>
      <c r="R310" s="35"/>
      <c r="S310" s="35"/>
      <c r="T310" s="35"/>
      <c r="U310" s="35"/>
      <c r="V310" s="35"/>
      <c r="W310" s="35"/>
      <c r="X310" s="35"/>
      <c r="Y310" s="35"/>
      <c r="Z310" s="35"/>
      <c r="AA310" s="35"/>
      <c r="AB310" s="35"/>
      <c r="AC310" s="35"/>
      <c r="AD310" s="35"/>
      <c r="AE310" s="35"/>
    </row>
  </sheetData>
  <sheetProtection sheet="1" autoFilter="0" formatColumns="0" formatRows="0" objects="1" scenarios="1" spinCount="100000" saltValue="JBekS5Z819nlfP5RWOuuYd5mGyU+zg5kaL8hYOGEZK7QjPxoGWh1sx60bL+sL2dWqjQDyXBIU6ZFCz1hoDkZnA==" hashValue="pomGc2v1xKsb8o0IftZa3EFNx+2wnYx5oH0KJ6n4NZ7eyfiqGoXlNii9k5IIhorOZLc+hY/lVP47LRF5qI1WWQ==" algorithmName="SHA-512" password="CC35"/>
  <autoFilter ref="C115:K309"/>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104</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2" customFormat="1" ht="12" customHeight="1">
      <c r="A8" s="35"/>
      <c r="B8" s="41"/>
      <c r="C8" s="35"/>
      <c r="D8" s="148" t="s">
        <v>240</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0" t="s">
        <v>1468</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1" t="str">
        <f>'Rekapitulace stavby'!AN8</f>
        <v>9. 1. 2025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2"/>
      <c r="B27" s="153"/>
      <c r="C27" s="152"/>
      <c r="D27" s="152"/>
      <c r="E27" s="154" t="s">
        <v>1</v>
      </c>
      <c r="F27" s="154"/>
      <c r="G27" s="154"/>
      <c r="H27" s="154"/>
      <c r="I27" s="152"/>
      <c r="J27" s="152"/>
      <c r="K27" s="152"/>
      <c r="L27" s="155"/>
      <c r="S27" s="152"/>
      <c r="T27" s="152"/>
      <c r="U27" s="152"/>
      <c r="V27" s="152"/>
      <c r="W27" s="152"/>
      <c r="X27" s="152"/>
      <c r="Y27" s="152"/>
      <c r="Z27" s="152"/>
      <c r="AA27" s="152"/>
      <c r="AB27" s="152"/>
      <c r="AC27" s="152"/>
      <c r="AD27" s="152"/>
      <c r="AE27" s="152"/>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6"/>
      <c r="E29" s="156"/>
      <c r="F29" s="156"/>
      <c r="G29" s="156"/>
      <c r="H29" s="156"/>
      <c r="I29" s="156"/>
      <c r="J29" s="156"/>
      <c r="K29" s="156"/>
      <c r="L29" s="60"/>
      <c r="S29" s="35"/>
      <c r="T29" s="35"/>
      <c r="U29" s="35"/>
      <c r="V29" s="35"/>
      <c r="W29" s="35"/>
      <c r="X29" s="35"/>
      <c r="Y29" s="35"/>
      <c r="Z29" s="35"/>
      <c r="AA29" s="35"/>
      <c r="AB29" s="35"/>
      <c r="AC29" s="35"/>
      <c r="AD29" s="35"/>
      <c r="AE29" s="35"/>
    </row>
    <row r="30" s="2" customFormat="1" ht="25.44" customHeight="1">
      <c r="A30" s="35"/>
      <c r="B30" s="41"/>
      <c r="C30" s="35"/>
      <c r="D30" s="157" t="s">
        <v>33</v>
      </c>
      <c r="E30" s="35"/>
      <c r="F30" s="35"/>
      <c r="G30" s="35"/>
      <c r="H30" s="35"/>
      <c r="I30" s="35"/>
      <c r="J30" s="158">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14.4" customHeight="1">
      <c r="A32" s="35"/>
      <c r="B32" s="41"/>
      <c r="C32" s="35"/>
      <c r="D32" s="35"/>
      <c r="E32" s="35"/>
      <c r="F32" s="159" t="s">
        <v>35</v>
      </c>
      <c r="G32" s="35"/>
      <c r="H32" s="35"/>
      <c r="I32" s="159" t="s">
        <v>34</v>
      </c>
      <c r="J32" s="159" t="s">
        <v>36</v>
      </c>
      <c r="K32" s="35"/>
      <c r="L32" s="60"/>
      <c r="S32" s="35"/>
      <c r="T32" s="35"/>
      <c r="U32" s="35"/>
      <c r="V32" s="35"/>
      <c r="W32" s="35"/>
      <c r="X32" s="35"/>
      <c r="Y32" s="35"/>
      <c r="Z32" s="35"/>
      <c r="AA32" s="35"/>
      <c r="AB32" s="35"/>
      <c r="AC32" s="35"/>
      <c r="AD32" s="35"/>
      <c r="AE32" s="35"/>
    </row>
    <row r="33" s="2" customFormat="1" ht="14.4" customHeight="1">
      <c r="A33" s="35"/>
      <c r="B33" s="41"/>
      <c r="C33" s="35"/>
      <c r="D33" s="160" t="s">
        <v>37</v>
      </c>
      <c r="E33" s="148" t="s">
        <v>38</v>
      </c>
      <c r="F33" s="161">
        <f>ROUND((SUM(BE116:BE195)),  2)</f>
        <v>0</v>
      </c>
      <c r="G33" s="35"/>
      <c r="H33" s="35"/>
      <c r="I33" s="162">
        <v>0.20999999999999999</v>
      </c>
      <c r="J33" s="161">
        <f>ROUND(((SUM(BE116:BE195))*I33),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ROUND((SUM(BF116:BF195)),  2)</f>
        <v>0</v>
      </c>
      <c r="G34" s="35"/>
      <c r="H34" s="35"/>
      <c r="I34" s="162">
        <v>0.12</v>
      </c>
      <c r="J34" s="161">
        <f>ROUND(((SUM(BF116:BF195))*I34),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ROUND((SUM(BG116:BG195)),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ROUND((SUM(BH116:BH195)),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ROUND((SUM(BI116:BI195)),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240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08 - Obnova železničního svršku Moravany - –Kostěnice km 292,146 - 294,657</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9. 1. 2025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2" t="s">
        <v>243</v>
      </c>
      <c r="D94" s="183"/>
      <c r="E94" s="183"/>
      <c r="F94" s="183"/>
      <c r="G94" s="183"/>
      <c r="H94" s="183"/>
      <c r="I94" s="183"/>
      <c r="J94" s="184" t="s">
        <v>244</v>
      </c>
      <c r="K94" s="183"/>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5" t="s">
        <v>245</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246</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251</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Choceň (včetně) – Pardubice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240</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30" customHeight="1">
      <c r="A108" s="35"/>
      <c r="B108" s="36"/>
      <c r="C108" s="37"/>
      <c r="D108" s="37"/>
      <c r="E108" s="73" t="str">
        <f>E9</f>
        <v>SO 08 - Obnova železničního svršku Moravany - –Kostěnice km 292,146 - 294,657</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9. 1. 2025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7"/>
      <c r="B115" s="198"/>
      <c r="C115" s="199" t="s">
        <v>252</v>
      </c>
      <c r="D115" s="200" t="s">
        <v>58</v>
      </c>
      <c r="E115" s="200" t="s">
        <v>54</v>
      </c>
      <c r="F115" s="200" t="s">
        <v>55</v>
      </c>
      <c r="G115" s="200" t="s">
        <v>253</v>
      </c>
      <c r="H115" s="200" t="s">
        <v>254</v>
      </c>
      <c r="I115" s="200" t="s">
        <v>255</v>
      </c>
      <c r="J115" s="200" t="s">
        <v>244</v>
      </c>
      <c r="K115" s="201" t="s">
        <v>256</v>
      </c>
      <c r="L115" s="202"/>
      <c r="M115" s="97" t="s">
        <v>1</v>
      </c>
      <c r="N115" s="98" t="s">
        <v>37</v>
      </c>
      <c r="O115" s="98" t="s">
        <v>257</v>
      </c>
      <c r="P115" s="98" t="s">
        <v>258</v>
      </c>
      <c r="Q115" s="98" t="s">
        <v>259</v>
      </c>
      <c r="R115" s="98" t="s">
        <v>260</v>
      </c>
      <c r="S115" s="98" t="s">
        <v>261</v>
      </c>
      <c r="T115" s="99" t="s">
        <v>262</v>
      </c>
      <c r="U115" s="197"/>
      <c r="V115" s="197"/>
      <c r="W115" s="197"/>
      <c r="X115" s="197"/>
      <c r="Y115" s="197"/>
      <c r="Z115" s="197"/>
      <c r="AA115" s="197"/>
      <c r="AB115" s="197"/>
      <c r="AC115" s="197"/>
      <c r="AD115" s="197"/>
      <c r="AE115" s="197"/>
    </row>
    <row r="116" s="2" customFormat="1" ht="22.8" customHeight="1">
      <c r="A116" s="35"/>
      <c r="B116" s="36"/>
      <c r="C116" s="104" t="s">
        <v>263</v>
      </c>
      <c r="D116" s="37"/>
      <c r="E116" s="37"/>
      <c r="F116" s="37"/>
      <c r="G116" s="37"/>
      <c r="H116" s="37"/>
      <c r="I116" s="37"/>
      <c r="J116" s="203">
        <f>BK116</f>
        <v>0</v>
      </c>
      <c r="K116" s="37"/>
      <c r="L116" s="41"/>
      <c r="M116" s="100"/>
      <c r="N116" s="204"/>
      <c r="O116" s="101"/>
      <c r="P116" s="205">
        <f>SUM(P117:P195)</f>
        <v>0</v>
      </c>
      <c r="Q116" s="101"/>
      <c r="R116" s="205">
        <f>SUM(R117:R195)</f>
        <v>1114</v>
      </c>
      <c r="S116" s="101"/>
      <c r="T116" s="206">
        <f>SUM(T117:T195)</f>
        <v>0</v>
      </c>
      <c r="U116" s="35"/>
      <c r="V116" s="35"/>
      <c r="W116" s="35"/>
      <c r="X116" s="35"/>
      <c r="Y116" s="35"/>
      <c r="Z116" s="35"/>
      <c r="AA116" s="35"/>
      <c r="AB116" s="35"/>
      <c r="AC116" s="35"/>
      <c r="AD116" s="35"/>
      <c r="AE116" s="35"/>
      <c r="AT116" s="14" t="s">
        <v>72</v>
      </c>
      <c r="AU116" s="14" t="s">
        <v>246</v>
      </c>
      <c r="BK116" s="207">
        <f>SUM(BK117:BK195)</f>
        <v>0</v>
      </c>
    </row>
    <row r="117" s="2" customFormat="1" ht="49.05" customHeight="1">
      <c r="A117" s="35"/>
      <c r="B117" s="36"/>
      <c r="C117" s="222" t="s">
        <v>81</v>
      </c>
      <c r="D117" s="222" t="s">
        <v>269</v>
      </c>
      <c r="E117" s="223" t="s">
        <v>270</v>
      </c>
      <c r="F117" s="224" t="s">
        <v>271</v>
      </c>
      <c r="G117" s="225" t="s">
        <v>272</v>
      </c>
      <c r="H117" s="226">
        <v>32</v>
      </c>
      <c r="I117" s="227"/>
      <c r="J117" s="228">
        <f>ROUND(I117*H117,2)</f>
        <v>0</v>
      </c>
      <c r="K117" s="224" t="s">
        <v>273</v>
      </c>
      <c r="L117" s="41"/>
      <c r="M117" s="229" t="s">
        <v>1</v>
      </c>
      <c r="N117" s="230" t="s">
        <v>38</v>
      </c>
      <c r="O117" s="88"/>
      <c r="P117" s="231">
        <f>O117*H117</f>
        <v>0</v>
      </c>
      <c r="Q117" s="231">
        <v>0</v>
      </c>
      <c r="R117" s="231">
        <f>Q117*H117</f>
        <v>0</v>
      </c>
      <c r="S117" s="231">
        <v>0</v>
      </c>
      <c r="T117" s="232">
        <f>S117*H117</f>
        <v>0</v>
      </c>
      <c r="U117" s="35"/>
      <c r="V117" s="35"/>
      <c r="W117" s="35"/>
      <c r="X117" s="35"/>
      <c r="Y117" s="35"/>
      <c r="Z117" s="35"/>
      <c r="AA117" s="35"/>
      <c r="AB117" s="35"/>
      <c r="AC117" s="35"/>
      <c r="AD117" s="35"/>
      <c r="AE117" s="35"/>
      <c r="AR117" s="233" t="s">
        <v>274</v>
      </c>
      <c r="AT117" s="233" t="s">
        <v>269</v>
      </c>
      <c r="AU117" s="233" t="s">
        <v>73</v>
      </c>
      <c r="AY117" s="14" t="s">
        <v>266</v>
      </c>
      <c r="BE117" s="234">
        <f>IF(N117="základní",J117,0)</f>
        <v>0</v>
      </c>
      <c r="BF117" s="234">
        <f>IF(N117="snížená",J117,0)</f>
        <v>0</v>
      </c>
      <c r="BG117" s="234">
        <f>IF(N117="zákl. přenesená",J117,0)</f>
        <v>0</v>
      </c>
      <c r="BH117" s="234">
        <f>IF(N117="sníž. přenesená",J117,0)</f>
        <v>0</v>
      </c>
      <c r="BI117" s="234">
        <f>IF(N117="nulová",J117,0)</f>
        <v>0</v>
      </c>
      <c r="BJ117" s="14" t="s">
        <v>81</v>
      </c>
      <c r="BK117" s="234">
        <f>ROUND(I117*H117,2)</f>
        <v>0</v>
      </c>
      <c r="BL117" s="14" t="s">
        <v>274</v>
      </c>
      <c r="BM117" s="233" t="s">
        <v>83</v>
      </c>
    </row>
    <row r="118" s="2" customFormat="1">
      <c r="A118" s="35"/>
      <c r="B118" s="36"/>
      <c r="C118" s="37"/>
      <c r="D118" s="235" t="s">
        <v>275</v>
      </c>
      <c r="E118" s="37"/>
      <c r="F118" s="236" t="s">
        <v>1469</v>
      </c>
      <c r="G118" s="37"/>
      <c r="H118" s="37"/>
      <c r="I118" s="237"/>
      <c r="J118" s="37"/>
      <c r="K118" s="37"/>
      <c r="L118" s="41"/>
      <c r="M118" s="238"/>
      <c r="N118" s="239"/>
      <c r="O118" s="88"/>
      <c r="P118" s="88"/>
      <c r="Q118" s="88"/>
      <c r="R118" s="88"/>
      <c r="S118" s="88"/>
      <c r="T118" s="89"/>
      <c r="U118" s="35"/>
      <c r="V118" s="35"/>
      <c r="W118" s="35"/>
      <c r="X118" s="35"/>
      <c r="Y118" s="35"/>
      <c r="Z118" s="35"/>
      <c r="AA118" s="35"/>
      <c r="AB118" s="35"/>
      <c r="AC118" s="35"/>
      <c r="AD118" s="35"/>
      <c r="AE118" s="35"/>
      <c r="AT118" s="14" t="s">
        <v>275</v>
      </c>
      <c r="AU118" s="14" t="s">
        <v>73</v>
      </c>
    </row>
    <row r="119" s="2" customFormat="1" ht="180.75" customHeight="1">
      <c r="A119" s="35"/>
      <c r="B119" s="36"/>
      <c r="C119" s="222" t="s">
        <v>83</v>
      </c>
      <c r="D119" s="222" t="s">
        <v>269</v>
      </c>
      <c r="E119" s="223" t="s">
        <v>552</v>
      </c>
      <c r="F119" s="224" t="s">
        <v>553</v>
      </c>
      <c r="G119" s="225" t="s">
        <v>289</v>
      </c>
      <c r="H119" s="226">
        <v>5.0220000000000002</v>
      </c>
      <c r="I119" s="227"/>
      <c r="J119" s="228">
        <f>ROUND(I119*H119,2)</f>
        <v>0</v>
      </c>
      <c r="K119" s="224" t="s">
        <v>273</v>
      </c>
      <c r="L119" s="41"/>
      <c r="M119" s="229" t="s">
        <v>1</v>
      </c>
      <c r="N119" s="230" t="s">
        <v>38</v>
      </c>
      <c r="O119" s="88"/>
      <c r="P119" s="231">
        <f>O119*H119</f>
        <v>0</v>
      </c>
      <c r="Q119" s="231">
        <v>0</v>
      </c>
      <c r="R119" s="231">
        <f>Q119*H119</f>
        <v>0</v>
      </c>
      <c r="S119" s="231">
        <v>0</v>
      </c>
      <c r="T119" s="232">
        <f>S119*H119</f>
        <v>0</v>
      </c>
      <c r="U119" s="35"/>
      <c r="V119" s="35"/>
      <c r="W119" s="35"/>
      <c r="X119" s="35"/>
      <c r="Y119" s="35"/>
      <c r="Z119" s="35"/>
      <c r="AA119" s="35"/>
      <c r="AB119" s="35"/>
      <c r="AC119" s="35"/>
      <c r="AD119" s="35"/>
      <c r="AE119" s="35"/>
      <c r="AR119" s="233" t="s">
        <v>274</v>
      </c>
      <c r="AT119" s="233" t="s">
        <v>269</v>
      </c>
      <c r="AU119" s="233" t="s">
        <v>73</v>
      </c>
      <c r="AY119" s="14" t="s">
        <v>266</v>
      </c>
      <c r="BE119" s="234">
        <f>IF(N119="základní",J119,0)</f>
        <v>0</v>
      </c>
      <c r="BF119" s="234">
        <f>IF(N119="snížená",J119,0)</f>
        <v>0</v>
      </c>
      <c r="BG119" s="234">
        <f>IF(N119="zákl. přenesená",J119,0)</f>
        <v>0</v>
      </c>
      <c r="BH119" s="234">
        <f>IF(N119="sníž. přenesená",J119,0)</f>
        <v>0</v>
      </c>
      <c r="BI119" s="234">
        <f>IF(N119="nulová",J119,0)</f>
        <v>0</v>
      </c>
      <c r="BJ119" s="14" t="s">
        <v>81</v>
      </c>
      <c r="BK119" s="234">
        <f>ROUND(I119*H119,2)</f>
        <v>0</v>
      </c>
      <c r="BL119" s="14" t="s">
        <v>274</v>
      </c>
      <c r="BM119" s="233" t="s">
        <v>274</v>
      </c>
    </row>
    <row r="120" s="2" customFormat="1">
      <c r="A120" s="35"/>
      <c r="B120" s="36"/>
      <c r="C120" s="37"/>
      <c r="D120" s="235" t="s">
        <v>275</v>
      </c>
      <c r="E120" s="37"/>
      <c r="F120" s="236" t="s">
        <v>1470</v>
      </c>
      <c r="G120" s="37"/>
      <c r="H120" s="37"/>
      <c r="I120" s="237"/>
      <c r="J120" s="37"/>
      <c r="K120" s="37"/>
      <c r="L120" s="41"/>
      <c r="M120" s="238"/>
      <c r="N120" s="239"/>
      <c r="O120" s="88"/>
      <c r="P120" s="88"/>
      <c r="Q120" s="88"/>
      <c r="R120" s="88"/>
      <c r="S120" s="88"/>
      <c r="T120" s="89"/>
      <c r="U120" s="35"/>
      <c r="V120" s="35"/>
      <c r="W120" s="35"/>
      <c r="X120" s="35"/>
      <c r="Y120" s="35"/>
      <c r="Z120" s="35"/>
      <c r="AA120" s="35"/>
      <c r="AB120" s="35"/>
      <c r="AC120" s="35"/>
      <c r="AD120" s="35"/>
      <c r="AE120" s="35"/>
      <c r="AT120" s="14" t="s">
        <v>275</v>
      </c>
      <c r="AU120" s="14" t="s">
        <v>73</v>
      </c>
    </row>
    <row r="121" s="2" customFormat="1" ht="55.5" customHeight="1">
      <c r="A121" s="35"/>
      <c r="B121" s="36"/>
      <c r="C121" s="222" t="s">
        <v>137</v>
      </c>
      <c r="D121" s="222" t="s">
        <v>269</v>
      </c>
      <c r="E121" s="223" t="s">
        <v>561</v>
      </c>
      <c r="F121" s="224" t="s">
        <v>562</v>
      </c>
      <c r="G121" s="225" t="s">
        <v>289</v>
      </c>
      <c r="H121" s="226">
        <v>5.0220000000000002</v>
      </c>
      <c r="I121" s="227"/>
      <c r="J121" s="228">
        <f>ROUND(I121*H121,2)</f>
        <v>0</v>
      </c>
      <c r="K121" s="224" t="s">
        <v>273</v>
      </c>
      <c r="L121" s="41"/>
      <c r="M121" s="229" t="s">
        <v>1</v>
      </c>
      <c r="N121" s="230" t="s">
        <v>38</v>
      </c>
      <c r="O121" s="88"/>
      <c r="P121" s="231">
        <f>O121*H121</f>
        <v>0</v>
      </c>
      <c r="Q121" s="231">
        <v>0</v>
      </c>
      <c r="R121" s="231">
        <f>Q121*H121</f>
        <v>0</v>
      </c>
      <c r="S121" s="231">
        <v>0</v>
      </c>
      <c r="T121" s="232">
        <f>S121*H121</f>
        <v>0</v>
      </c>
      <c r="U121" s="35"/>
      <c r="V121" s="35"/>
      <c r="W121" s="35"/>
      <c r="X121" s="35"/>
      <c r="Y121" s="35"/>
      <c r="Z121" s="35"/>
      <c r="AA121" s="35"/>
      <c r="AB121" s="35"/>
      <c r="AC121" s="35"/>
      <c r="AD121" s="35"/>
      <c r="AE121" s="35"/>
      <c r="AR121" s="233" t="s">
        <v>274</v>
      </c>
      <c r="AT121" s="233" t="s">
        <v>269</v>
      </c>
      <c r="AU121" s="233" t="s">
        <v>73</v>
      </c>
      <c r="AY121" s="14" t="s">
        <v>266</v>
      </c>
      <c r="BE121" s="234">
        <f>IF(N121="základní",J121,0)</f>
        <v>0</v>
      </c>
      <c r="BF121" s="234">
        <f>IF(N121="snížená",J121,0)</f>
        <v>0</v>
      </c>
      <c r="BG121" s="234">
        <f>IF(N121="zákl. přenesená",J121,0)</f>
        <v>0</v>
      </c>
      <c r="BH121" s="234">
        <f>IF(N121="sníž. přenesená",J121,0)</f>
        <v>0</v>
      </c>
      <c r="BI121" s="234">
        <f>IF(N121="nulová",J121,0)</f>
        <v>0</v>
      </c>
      <c r="BJ121" s="14" t="s">
        <v>81</v>
      </c>
      <c r="BK121" s="234">
        <f>ROUND(I121*H121,2)</f>
        <v>0</v>
      </c>
      <c r="BL121" s="14" t="s">
        <v>274</v>
      </c>
      <c r="BM121" s="233" t="s">
        <v>283</v>
      </c>
    </row>
    <row r="122" s="2" customFormat="1">
      <c r="A122" s="35"/>
      <c r="B122" s="36"/>
      <c r="C122" s="37"/>
      <c r="D122" s="235" t="s">
        <v>275</v>
      </c>
      <c r="E122" s="37"/>
      <c r="F122" s="236" t="s">
        <v>1470</v>
      </c>
      <c r="G122" s="37"/>
      <c r="H122" s="37"/>
      <c r="I122" s="237"/>
      <c r="J122" s="37"/>
      <c r="K122" s="37"/>
      <c r="L122" s="41"/>
      <c r="M122" s="238"/>
      <c r="N122" s="239"/>
      <c r="O122" s="88"/>
      <c r="P122" s="88"/>
      <c r="Q122" s="88"/>
      <c r="R122" s="88"/>
      <c r="S122" s="88"/>
      <c r="T122" s="89"/>
      <c r="U122" s="35"/>
      <c r="V122" s="35"/>
      <c r="W122" s="35"/>
      <c r="X122" s="35"/>
      <c r="Y122" s="35"/>
      <c r="Z122" s="35"/>
      <c r="AA122" s="35"/>
      <c r="AB122" s="35"/>
      <c r="AC122" s="35"/>
      <c r="AD122" s="35"/>
      <c r="AE122" s="35"/>
      <c r="AT122" s="14" t="s">
        <v>275</v>
      </c>
      <c r="AU122" s="14" t="s">
        <v>73</v>
      </c>
    </row>
    <row r="123" s="2" customFormat="1" ht="76.35" customHeight="1">
      <c r="A123" s="35"/>
      <c r="B123" s="36"/>
      <c r="C123" s="222" t="s">
        <v>274</v>
      </c>
      <c r="D123" s="222" t="s">
        <v>269</v>
      </c>
      <c r="E123" s="223" t="s">
        <v>582</v>
      </c>
      <c r="F123" s="224" t="s">
        <v>583</v>
      </c>
      <c r="G123" s="225" t="s">
        <v>296</v>
      </c>
      <c r="H123" s="226">
        <v>557</v>
      </c>
      <c r="I123" s="227"/>
      <c r="J123" s="228">
        <f>ROUND(I123*H123,2)</f>
        <v>0</v>
      </c>
      <c r="K123" s="224" t="s">
        <v>273</v>
      </c>
      <c r="L123" s="41"/>
      <c r="M123" s="229" t="s">
        <v>1</v>
      </c>
      <c r="N123" s="230" t="s">
        <v>38</v>
      </c>
      <c r="O123" s="88"/>
      <c r="P123" s="231">
        <f>O123*H123</f>
        <v>0</v>
      </c>
      <c r="Q123" s="231">
        <v>0</v>
      </c>
      <c r="R123" s="231">
        <f>Q123*H123</f>
        <v>0</v>
      </c>
      <c r="S123" s="231">
        <v>0</v>
      </c>
      <c r="T123" s="232">
        <f>S123*H123</f>
        <v>0</v>
      </c>
      <c r="U123" s="35"/>
      <c r="V123" s="35"/>
      <c r="W123" s="35"/>
      <c r="X123" s="35"/>
      <c r="Y123" s="35"/>
      <c r="Z123" s="35"/>
      <c r="AA123" s="35"/>
      <c r="AB123" s="35"/>
      <c r="AC123" s="35"/>
      <c r="AD123" s="35"/>
      <c r="AE123" s="35"/>
      <c r="AR123" s="233" t="s">
        <v>274</v>
      </c>
      <c r="AT123" s="233" t="s">
        <v>269</v>
      </c>
      <c r="AU123" s="233" t="s">
        <v>73</v>
      </c>
      <c r="AY123" s="14" t="s">
        <v>266</v>
      </c>
      <c r="BE123" s="234">
        <f>IF(N123="základní",J123,0)</f>
        <v>0</v>
      </c>
      <c r="BF123" s="234">
        <f>IF(N123="snížená",J123,0)</f>
        <v>0</v>
      </c>
      <c r="BG123" s="234">
        <f>IF(N123="zákl. přenesená",J123,0)</f>
        <v>0</v>
      </c>
      <c r="BH123" s="234">
        <f>IF(N123="sníž. přenesená",J123,0)</f>
        <v>0</v>
      </c>
      <c r="BI123" s="234">
        <f>IF(N123="nulová",J123,0)</f>
        <v>0</v>
      </c>
      <c r="BJ123" s="14" t="s">
        <v>81</v>
      </c>
      <c r="BK123" s="234">
        <f>ROUND(I123*H123,2)</f>
        <v>0</v>
      </c>
      <c r="BL123" s="14" t="s">
        <v>274</v>
      </c>
      <c r="BM123" s="233" t="s">
        <v>286</v>
      </c>
    </row>
    <row r="124" s="2" customFormat="1">
      <c r="A124" s="35"/>
      <c r="B124" s="36"/>
      <c r="C124" s="37"/>
      <c r="D124" s="235" t="s">
        <v>275</v>
      </c>
      <c r="E124" s="37"/>
      <c r="F124" s="236" t="s">
        <v>1471</v>
      </c>
      <c r="G124" s="37"/>
      <c r="H124" s="37"/>
      <c r="I124" s="237"/>
      <c r="J124" s="37"/>
      <c r="K124" s="37"/>
      <c r="L124" s="41"/>
      <c r="M124" s="238"/>
      <c r="N124" s="239"/>
      <c r="O124" s="88"/>
      <c r="P124" s="88"/>
      <c r="Q124" s="88"/>
      <c r="R124" s="88"/>
      <c r="S124" s="88"/>
      <c r="T124" s="89"/>
      <c r="U124" s="35"/>
      <c r="V124" s="35"/>
      <c r="W124" s="35"/>
      <c r="X124" s="35"/>
      <c r="Y124" s="35"/>
      <c r="Z124" s="35"/>
      <c r="AA124" s="35"/>
      <c r="AB124" s="35"/>
      <c r="AC124" s="35"/>
      <c r="AD124" s="35"/>
      <c r="AE124" s="35"/>
      <c r="AT124" s="14" t="s">
        <v>275</v>
      </c>
      <c r="AU124" s="14" t="s">
        <v>73</v>
      </c>
    </row>
    <row r="125" s="2" customFormat="1" ht="21.75" customHeight="1">
      <c r="A125" s="35"/>
      <c r="B125" s="36"/>
      <c r="C125" s="240" t="s">
        <v>267</v>
      </c>
      <c r="D125" s="240" t="s">
        <v>329</v>
      </c>
      <c r="E125" s="241" t="s">
        <v>330</v>
      </c>
      <c r="F125" s="242" t="s">
        <v>331</v>
      </c>
      <c r="G125" s="243" t="s">
        <v>302</v>
      </c>
      <c r="H125" s="244">
        <v>1114</v>
      </c>
      <c r="I125" s="245"/>
      <c r="J125" s="246">
        <f>ROUND(I125*H125,2)</f>
        <v>0</v>
      </c>
      <c r="K125" s="242" t="s">
        <v>273</v>
      </c>
      <c r="L125" s="247"/>
      <c r="M125" s="248" t="s">
        <v>1</v>
      </c>
      <c r="N125" s="249" t="s">
        <v>38</v>
      </c>
      <c r="O125" s="88"/>
      <c r="P125" s="231">
        <f>O125*H125</f>
        <v>0</v>
      </c>
      <c r="Q125" s="231">
        <v>1</v>
      </c>
      <c r="R125" s="231">
        <f>Q125*H125</f>
        <v>1114</v>
      </c>
      <c r="S125" s="231">
        <v>0</v>
      </c>
      <c r="T125" s="232">
        <f>S125*H125</f>
        <v>0</v>
      </c>
      <c r="U125" s="35"/>
      <c r="V125" s="35"/>
      <c r="W125" s="35"/>
      <c r="X125" s="35"/>
      <c r="Y125" s="35"/>
      <c r="Z125" s="35"/>
      <c r="AA125" s="35"/>
      <c r="AB125" s="35"/>
      <c r="AC125" s="35"/>
      <c r="AD125" s="35"/>
      <c r="AE125" s="35"/>
      <c r="AR125" s="233" t="s">
        <v>286</v>
      </c>
      <c r="AT125" s="233" t="s">
        <v>329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274</v>
      </c>
      <c r="BM125" s="233" t="s">
        <v>290</v>
      </c>
    </row>
    <row r="126" s="2" customFormat="1">
      <c r="A126" s="35"/>
      <c r="B126" s="36"/>
      <c r="C126" s="37"/>
      <c r="D126" s="235" t="s">
        <v>275</v>
      </c>
      <c r="E126" s="37"/>
      <c r="F126" s="236" t="s">
        <v>1472</v>
      </c>
      <c r="G126" s="37"/>
      <c r="H126" s="37"/>
      <c r="I126" s="237"/>
      <c r="J126" s="37"/>
      <c r="K126" s="37"/>
      <c r="L126" s="41"/>
      <c r="M126" s="238"/>
      <c r="N126" s="239"/>
      <c r="O126" s="88"/>
      <c r="P126" s="88"/>
      <c r="Q126" s="88"/>
      <c r="R126" s="88"/>
      <c r="S126" s="88"/>
      <c r="T126" s="89"/>
      <c r="U126" s="35"/>
      <c r="V126" s="35"/>
      <c r="W126" s="35"/>
      <c r="X126" s="35"/>
      <c r="Y126" s="35"/>
      <c r="Z126" s="35"/>
      <c r="AA126" s="35"/>
      <c r="AB126" s="35"/>
      <c r="AC126" s="35"/>
      <c r="AD126" s="35"/>
      <c r="AE126" s="35"/>
      <c r="AT126" s="14" t="s">
        <v>275</v>
      </c>
      <c r="AU126" s="14" t="s">
        <v>73</v>
      </c>
    </row>
    <row r="127" s="2" customFormat="1" ht="101.25" customHeight="1">
      <c r="A127" s="35"/>
      <c r="B127" s="36"/>
      <c r="C127" s="222" t="s">
        <v>283</v>
      </c>
      <c r="D127" s="222" t="s">
        <v>269</v>
      </c>
      <c r="E127" s="223" t="s">
        <v>300</v>
      </c>
      <c r="F127" s="224" t="s">
        <v>301</v>
      </c>
      <c r="G127" s="225" t="s">
        <v>302</v>
      </c>
      <c r="H127" s="226">
        <v>1114</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274</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274</v>
      </c>
      <c r="BM127" s="233" t="s">
        <v>8</v>
      </c>
    </row>
    <row r="128" s="2" customFormat="1">
      <c r="A128" s="35"/>
      <c r="B128" s="36"/>
      <c r="C128" s="37"/>
      <c r="D128" s="235" t="s">
        <v>275</v>
      </c>
      <c r="E128" s="37"/>
      <c r="F128" s="236" t="s">
        <v>1473</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275</v>
      </c>
      <c r="AU128" s="14" t="s">
        <v>73</v>
      </c>
    </row>
    <row r="129" s="2" customFormat="1" ht="111.75" customHeight="1">
      <c r="A129" s="35"/>
      <c r="B129" s="36"/>
      <c r="C129" s="222" t="s">
        <v>917</v>
      </c>
      <c r="D129" s="222" t="s">
        <v>269</v>
      </c>
      <c r="E129" s="223" t="s">
        <v>312</v>
      </c>
      <c r="F129" s="224" t="s">
        <v>313</v>
      </c>
      <c r="G129" s="225" t="s">
        <v>302</v>
      </c>
      <c r="H129" s="226">
        <v>5570</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274</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274</v>
      </c>
      <c r="BM129" s="233" t="s">
        <v>918</v>
      </c>
    </row>
    <row r="130" s="2" customFormat="1">
      <c r="A130" s="35"/>
      <c r="B130" s="36"/>
      <c r="C130" s="37"/>
      <c r="D130" s="235" t="s">
        <v>275</v>
      </c>
      <c r="E130" s="37"/>
      <c r="F130" s="236" t="s">
        <v>1474</v>
      </c>
      <c r="G130" s="37"/>
      <c r="H130" s="37"/>
      <c r="I130" s="237"/>
      <c r="J130" s="37"/>
      <c r="K130" s="37"/>
      <c r="L130" s="41"/>
      <c r="M130" s="238"/>
      <c r="N130" s="239"/>
      <c r="O130" s="88"/>
      <c r="P130" s="88"/>
      <c r="Q130" s="88"/>
      <c r="R130" s="88"/>
      <c r="S130" s="88"/>
      <c r="T130" s="89"/>
      <c r="U130" s="35"/>
      <c r="V130" s="35"/>
      <c r="W130" s="35"/>
      <c r="X130" s="35"/>
      <c r="Y130" s="35"/>
      <c r="Z130" s="35"/>
      <c r="AA130" s="35"/>
      <c r="AB130" s="35"/>
      <c r="AC130" s="35"/>
      <c r="AD130" s="35"/>
      <c r="AE130" s="35"/>
      <c r="AT130" s="14" t="s">
        <v>275</v>
      </c>
      <c r="AU130" s="14" t="s">
        <v>73</v>
      </c>
    </row>
    <row r="131" s="2" customFormat="1" ht="37.8" customHeight="1">
      <c r="A131" s="35"/>
      <c r="B131" s="36"/>
      <c r="C131" s="222" t="s">
        <v>286</v>
      </c>
      <c r="D131" s="222" t="s">
        <v>269</v>
      </c>
      <c r="E131" s="223" t="s">
        <v>436</v>
      </c>
      <c r="F131" s="224" t="s">
        <v>1173</v>
      </c>
      <c r="G131" s="225" t="s">
        <v>279</v>
      </c>
      <c r="H131" s="226">
        <v>5022</v>
      </c>
      <c r="I131" s="227"/>
      <c r="J131" s="228">
        <f>ROUND(I131*H131,2)</f>
        <v>0</v>
      </c>
      <c r="K131" s="224" t="s">
        <v>1</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274</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274</v>
      </c>
      <c r="BM131" s="233" t="s">
        <v>297</v>
      </c>
    </row>
    <row r="132" s="2" customFormat="1">
      <c r="A132" s="35"/>
      <c r="B132" s="36"/>
      <c r="C132" s="37"/>
      <c r="D132" s="235" t="s">
        <v>275</v>
      </c>
      <c r="E132" s="37"/>
      <c r="F132" s="236" t="s">
        <v>1475</v>
      </c>
      <c r="G132" s="37"/>
      <c r="H132" s="37"/>
      <c r="I132" s="237"/>
      <c r="J132" s="37"/>
      <c r="K132" s="37"/>
      <c r="L132" s="41"/>
      <c r="M132" s="238"/>
      <c r="N132" s="239"/>
      <c r="O132" s="88"/>
      <c r="P132" s="88"/>
      <c r="Q132" s="88"/>
      <c r="R132" s="88"/>
      <c r="S132" s="88"/>
      <c r="T132" s="89"/>
      <c r="U132" s="35"/>
      <c r="V132" s="35"/>
      <c r="W132" s="35"/>
      <c r="X132" s="35"/>
      <c r="Y132" s="35"/>
      <c r="Z132" s="35"/>
      <c r="AA132" s="35"/>
      <c r="AB132" s="35"/>
      <c r="AC132" s="35"/>
      <c r="AD132" s="35"/>
      <c r="AE132" s="35"/>
      <c r="AT132" s="14" t="s">
        <v>275</v>
      </c>
      <c r="AU132" s="14" t="s">
        <v>73</v>
      </c>
    </row>
    <row r="133" s="2" customFormat="1" ht="101.25" customHeight="1">
      <c r="A133" s="35"/>
      <c r="B133" s="36"/>
      <c r="C133" s="222" t="s">
        <v>299</v>
      </c>
      <c r="D133" s="222" t="s">
        <v>269</v>
      </c>
      <c r="E133" s="223" t="s">
        <v>389</v>
      </c>
      <c r="F133" s="224" t="s">
        <v>390</v>
      </c>
      <c r="G133" s="225" t="s">
        <v>279</v>
      </c>
      <c r="H133" s="226">
        <v>40</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274</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274</v>
      </c>
      <c r="BM133" s="233" t="s">
        <v>303</v>
      </c>
    </row>
    <row r="134" s="2" customFormat="1">
      <c r="A134" s="35"/>
      <c r="B134" s="36"/>
      <c r="C134" s="37"/>
      <c r="D134" s="235" t="s">
        <v>275</v>
      </c>
      <c r="E134" s="37"/>
      <c r="F134" s="236" t="s">
        <v>1175</v>
      </c>
      <c r="G134" s="37"/>
      <c r="H134" s="37"/>
      <c r="I134" s="237"/>
      <c r="J134" s="37"/>
      <c r="K134" s="37"/>
      <c r="L134" s="41"/>
      <c r="M134" s="238"/>
      <c r="N134" s="239"/>
      <c r="O134" s="88"/>
      <c r="P134" s="88"/>
      <c r="Q134" s="88"/>
      <c r="R134" s="88"/>
      <c r="S134" s="88"/>
      <c r="T134" s="89"/>
      <c r="U134" s="35"/>
      <c r="V134" s="35"/>
      <c r="W134" s="35"/>
      <c r="X134" s="35"/>
      <c r="Y134" s="35"/>
      <c r="Z134" s="35"/>
      <c r="AA134" s="35"/>
      <c r="AB134" s="35"/>
      <c r="AC134" s="35"/>
      <c r="AD134" s="35"/>
      <c r="AE134" s="35"/>
      <c r="AT134" s="14" t="s">
        <v>275</v>
      </c>
      <c r="AU134" s="14" t="s">
        <v>73</v>
      </c>
    </row>
    <row r="135" s="2" customFormat="1" ht="111.75" customHeight="1">
      <c r="A135" s="35"/>
      <c r="B135" s="36"/>
      <c r="C135" s="222" t="s">
        <v>290</v>
      </c>
      <c r="D135" s="222" t="s">
        <v>269</v>
      </c>
      <c r="E135" s="223" t="s">
        <v>394</v>
      </c>
      <c r="F135" s="224" t="s">
        <v>395</v>
      </c>
      <c r="G135" s="225" t="s">
        <v>279</v>
      </c>
      <c r="H135" s="226">
        <v>140</v>
      </c>
      <c r="I135" s="227"/>
      <c r="J135" s="228">
        <f>ROUND(I135*H135,2)</f>
        <v>0</v>
      </c>
      <c r="K135" s="224" t="s">
        <v>273</v>
      </c>
      <c r="L135" s="41"/>
      <c r="M135" s="229" t="s">
        <v>1</v>
      </c>
      <c r="N135" s="230"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274</v>
      </c>
      <c r="AT135" s="233" t="s">
        <v>269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274</v>
      </c>
      <c r="BM135" s="233" t="s">
        <v>307</v>
      </c>
    </row>
    <row r="136" s="2" customFormat="1">
      <c r="A136" s="35"/>
      <c r="B136" s="36"/>
      <c r="C136" s="37"/>
      <c r="D136" s="235" t="s">
        <v>275</v>
      </c>
      <c r="E136" s="37"/>
      <c r="F136" s="236" t="s">
        <v>1342</v>
      </c>
      <c r="G136" s="37"/>
      <c r="H136" s="37"/>
      <c r="I136" s="237"/>
      <c r="J136" s="37"/>
      <c r="K136" s="37"/>
      <c r="L136" s="41"/>
      <c r="M136" s="238"/>
      <c r="N136" s="239"/>
      <c r="O136" s="88"/>
      <c r="P136" s="88"/>
      <c r="Q136" s="88"/>
      <c r="R136" s="88"/>
      <c r="S136" s="88"/>
      <c r="T136" s="89"/>
      <c r="U136" s="35"/>
      <c r="V136" s="35"/>
      <c r="W136" s="35"/>
      <c r="X136" s="35"/>
      <c r="Y136" s="35"/>
      <c r="Z136" s="35"/>
      <c r="AA136" s="35"/>
      <c r="AB136" s="35"/>
      <c r="AC136" s="35"/>
      <c r="AD136" s="35"/>
      <c r="AE136" s="35"/>
      <c r="AT136" s="14" t="s">
        <v>275</v>
      </c>
      <c r="AU136" s="14" t="s">
        <v>73</v>
      </c>
    </row>
    <row r="137" s="2" customFormat="1" ht="180.75" customHeight="1">
      <c r="A137" s="35"/>
      <c r="B137" s="36"/>
      <c r="C137" s="222" t="s">
        <v>309</v>
      </c>
      <c r="D137" s="222" t="s">
        <v>269</v>
      </c>
      <c r="E137" s="223" t="s">
        <v>339</v>
      </c>
      <c r="F137" s="224" t="s">
        <v>340</v>
      </c>
      <c r="G137" s="225" t="s">
        <v>272</v>
      </c>
      <c r="H137" s="226">
        <v>10</v>
      </c>
      <c r="I137" s="227"/>
      <c r="J137" s="228">
        <f>ROUND(I137*H137,2)</f>
        <v>0</v>
      </c>
      <c r="K137" s="224" t="s">
        <v>273</v>
      </c>
      <c r="L137" s="41"/>
      <c r="M137" s="229" t="s">
        <v>1</v>
      </c>
      <c r="N137" s="230"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274</v>
      </c>
      <c r="AT137" s="233" t="s">
        <v>269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274</v>
      </c>
      <c r="BM137" s="233" t="s">
        <v>310</v>
      </c>
    </row>
    <row r="138" s="2" customFormat="1">
      <c r="A138" s="35"/>
      <c r="B138" s="36"/>
      <c r="C138" s="37"/>
      <c r="D138" s="235" t="s">
        <v>275</v>
      </c>
      <c r="E138" s="37"/>
      <c r="F138" s="236" t="s">
        <v>1476</v>
      </c>
      <c r="G138" s="37"/>
      <c r="H138" s="37"/>
      <c r="I138" s="237"/>
      <c r="J138" s="37"/>
      <c r="K138" s="37"/>
      <c r="L138" s="41"/>
      <c r="M138" s="238"/>
      <c r="N138" s="239"/>
      <c r="O138" s="88"/>
      <c r="P138" s="88"/>
      <c r="Q138" s="88"/>
      <c r="R138" s="88"/>
      <c r="S138" s="88"/>
      <c r="T138" s="89"/>
      <c r="U138" s="35"/>
      <c r="V138" s="35"/>
      <c r="W138" s="35"/>
      <c r="X138" s="35"/>
      <c r="Y138" s="35"/>
      <c r="Z138" s="35"/>
      <c r="AA138" s="35"/>
      <c r="AB138" s="35"/>
      <c r="AC138" s="35"/>
      <c r="AD138" s="35"/>
      <c r="AE138" s="35"/>
      <c r="AT138" s="14" t="s">
        <v>275</v>
      </c>
      <c r="AU138" s="14" t="s">
        <v>73</v>
      </c>
    </row>
    <row r="139" s="2" customFormat="1" ht="78" customHeight="1">
      <c r="A139" s="35"/>
      <c r="B139" s="36"/>
      <c r="C139" s="222" t="s">
        <v>8</v>
      </c>
      <c r="D139" s="222" t="s">
        <v>269</v>
      </c>
      <c r="E139" s="223" t="s">
        <v>357</v>
      </c>
      <c r="F139" s="224" t="s">
        <v>358</v>
      </c>
      <c r="G139" s="225" t="s">
        <v>272</v>
      </c>
      <c r="H139" s="226">
        <v>300</v>
      </c>
      <c r="I139" s="227"/>
      <c r="J139" s="228">
        <f>ROUND(I139*H139,2)</f>
        <v>0</v>
      </c>
      <c r="K139" s="224" t="s">
        <v>273</v>
      </c>
      <c r="L139" s="41"/>
      <c r="M139" s="229" t="s">
        <v>1</v>
      </c>
      <c r="N139" s="230"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274</v>
      </c>
      <c r="AT139" s="233" t="s">
        <v>269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274</v>
      </c>
      <c r="BM139" s="233" t="s">
        <v>314</v>
      </c>
    </row>
    <row r="140" s="2" customFormat="1">
      <c r="A140" s="35"/>
      <c r="B140" s="36"/>
      <c r="C140" s="37"/>
      <c r="D140" s="235" t="s">
        <v>275</v>
      </c>
      <c r="E140" s="37"/>
      <c r="F140" s="236" t="s">
        <v>1477</v>
      </c>
      <c r="G140" s="37"/>
      <c r="H140" s="37"/>
      <c r="I140" s="237"/>
      <c r="J140" s="37"/>
      <c r="K140" s="37"/>
      <c r="L140" s="41"/>
      <c r="M140" s="238"/>
      <c r="N140" s="239"/>
      <c r="O140" s="88"/>
      <c r="P140" s="88"/>
      <c r="Q140" s="88"/>
      <c r="R140" s="88"/>
      <c r="S140" s="88"/>
      <c r="T140" s="89"/>
      <c r="U140" s="35"/>
      <c r="V140" s="35"/>
      <c r="W140" s="35"/>
      <c r="X140" s="35"/>
      <c r="Y140" s="35"/>
      <c r="Z140" s="35"/>
      <c r="AA140" s="35"/>
      <c r="AB140" s="35"/>
      <c r="AC140" s="35"/>
      <c r="AD140" s="35"/>
      <c r="AE140" s="35"/>
      <c r="AT140" s="14" t="s">
        <v>275</v>
      </c>
      <c r="AU140" s="14" t="s">
        <v>73</v>
      </c>
    </row>
    <row r="141" s="2" customFormat="1" ht="66.75" customHeight="1">
      <c r="A141" s="35"/>
      <c r="B141" s="36"/>
      <c r="C141" s="222" t="s">
        <v>316</v>
      </c>
      <c r="D141" s="222" t="s">
        <v>269</v>
      </c>
      <c r="E141" s="223" t="s">
        <v>366</v>
      </c>
      <c r="F141" s="224" t="s">
        <v>367</v>
      </c>
      <c r="G141" s="225" t="s">
        <v>272</v>
      </c>
      <c r="H141" s="226">
        <v>1000</v>
      </c>
      <c r="I141" s="227"/>
      <c r="J141" s="228">
        <f>ROUND(I141*H141,2)</f>
        <v>0</v>
      </c>
      <c r="K141" s="224" t="s">
        <v>273</v>
      </c>
      <c r="L141" s="41"/>
      <c r="M141" s="229" t="s">
        <v>1</v>
      </c>
      <c r="N141" s="230"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274</v>
      </c>
      <c r="AT141" s="233" t="s">
        <v>269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274</v>
      </c>
      <c r="BM141" s="233" t="s">
        <v>319</v>
      </c>
    </row>
    <row r="142" s="2" customFormat="1">
      <c r="A142" s="35"/>
      <c r="B142" s="36"/>
      <c r="C142" s="37"/>
      <c r="D142" s="235" t="s">
        <v>275</v>
      </c>
      <c r="E142" s="37"/>
      <c r="F142" s="236" t="s">
        <v>1345</v>
      </c>
      <c r="G142" s="37"/>
      <c r="H142" s="37"/>
      <c r="I142" s="237"/>
      <c r="J142" s="37"/>
      <c r="K142" s="37"/>
      <c r="L142" s="41"/>
      <c r="M142" s="238"/>
      <c r="N142" s="239"/>
      <c r="O142" s="88"/>
      <c r="P142" s="88"/>
      <c r="Q142" s="88"/>
      <c r="R142" s="88"/>
      <c r="S142" s="88"/>
      <c r="T142" s="89"/>
      <c r="U142" s="35"/>
      <c r="V142" s="35"/>
      <c r="W142" s="35"/>
      <c r="X142" s="35"/>
      <c r="Y142" s="35"/>
      <c r="Z142" s="35"/>
      <c r="AA142" s="35"/>
      <c r="AB142" s="35"/>
      <c r="AC142" s="35"/>
      <c r="AD142" s="35"/>
      <c r="AE142" s="35"/>
      <c r="AT142" s="14" t="s">
        <v>275</v>
      </c>
      <c r="AU142" s="14" t="s">
        <v>73</v>
      </c>
    </row>
    <row r="143" s="2" customFormat="1" ht="90" customHeight="1">
      <c r="A143" s="35"/>
      <c r="B143" s="36"/>
      <c r="C143" s="222" t="s">
        <v>918</v>
      </c>
      <c r="D143" s="222" t="s">
        <v>269</v>
      </c>
      <c r="E143" s="223" t="s">
        <v>376</v>
      </c>
      <c r="F143" s="224" t="s">
        <v>377</v>
      </c>
      <c r="G143" s="225" t="s">
        <v>302</v>
      </c>
      <c r="H143" s="226">
        <v>14.965</v>
      </c>
      <c r="I143" s="227"/>
      <c r="J143" s="228">
        <f>ROUND(I143*H143,2)</f>
        <v>0</v>
      </c>
      <c r="K143" s="224" t="s">
        <v>273</v>
      </c>
      <c r="L143" s="41"/>
      <c r="M143" s="229" t="s">
        <v>1</v>
      </c>
      <c r="N143" s="230"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274</v>
      </c>
      <c r="AT143" s="233" t="s">
        <v>269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274</v>
      </c>
      <c r="BM143" s="233" t="s">
        <v>370</v>
      </c>
    </row>
    <row r="144" s="2" customFormat="1">
      <c r="A144" s="35"/>
      <c r="B144" s="36"/>
      <c r="C144" s="37"/>
      <c r="D144" s="235" t="s">
        <v>275</v>
      </c>
      <c r="E144" s="37"/>
      <c r="F144" s="236" t="s">
        <v>1478</v>
      </c>
      <c r="G144" s="37"/>
      <c r="H144" s="37"/>
      <c r="I144" s="237"/>
      <c r="J144" s="37"/>
      <c r="K144" s="37"/>
      <c r="L144" s="41"/>
      <c r="M144" s="238"/>
      <c r="N144" s="239"/>
      <c r="O144" s="88"/>
      <c r="P144" s="88"/>
      <c r="Q144" s="88"/>
      <c r="R144" s="88"/>
      <c r="S144" s="88"/>
      <c r="T144" s="89"/>
      <c r="U144" s="35"/>
      <c r="V144" s="35"/>
      <c r="W144" s="35"/>
      <c r="X144" s="35"/>
      <c r="Y144" s="35"/>
      <c r="Z144" s="35"/>
      <c r="AA144" s="35"/>
      <c r="AB144" s="35"/>
      <c r="AC144" s="35"/>
      <c r="AD144" s="35"/>
      <c r="AE144" s="35"/>
      <c r="AT144" s="14" t="s">
        <v>275</v>
      </c>
      <c r="AU144" s="14" t="s">
        <v>73</v>
      </c>
    </row>
    <row r="145" s="2" customFormat="1" ht="114.9" customHeight="1">
      <c r="A145" s="35"/>
      <c r="B145" s="36"/>
      <c r="C145" s="222" t="s">
        <v>321</v>
      </c>
      <c r="D145" s="222" t="s">
        <v>269</v>
      </c>
      <c r="E145" s="223" t="s">
        <v>380</v>
      </c>
      <c r="F145" s="224" t="s">
        <v>381</v>
      </c>
      <c r="G145" s="225" t="s">
        <v>302</v>
      </c>
      <c r="H145" s="226">
        <v>14.965</v>
      </c>
      <c r="I145" s="227"/>
      <c r="J145" s="228">
        <f>ROUND(I145*H145,2)</f>
        <v>0</v>
      </c>
      <c r="K145" s="224" t="s">
        <v>273</v>
      </c>
      <c r="L145" s="41"/>
      <c r="M145" s="229" t="s">
        <v>1</v>
      </c>
      <c r="N145" s="230"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274</v>
      </c>
      <c r="AT145" s="233" t="s">
        <v>269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274</v>
      </c>
      <c r="BM145" s="233" t="s">
        <v>324</v>
      </c>
    </row>
    <row r="146" s="2" customFormat="1">
      <c r="A146" s="35"/>
      <c r="B146" s="36"/>
      <c r="C146" s="37"/>
      <c r="D146" s="235" t="s">
        <v>275</v>
      </c>
      <c r="E146" s="37"/>
      <c r="F146" s="236" t="s">
        <v>1479</v>
      </c>
      <c r="G146" s="37"/>
      <c r="H146" s="37"/>
      <c r="I146" s="237"/>
      <c r="J146" s="37"/>
      <c r="K146" s="37"/>
      <c r="L146" s="41"/>
      <c r="M146" s="238"/>
      <c r="N146" s="239"/>
      <c r="O146" s="88"/>
      <c r="P146" s="88"/>
      <c r="Q146" s="88"/>
      <c r="R146" s="88"/>
      <c r="S146" s="88"/>
      <c r="T146" s="89"/>
      <c r="U146" s="35"/>
      <c r="V146" s="35"/>
      <c r="W146" s="35"/>
      <c r="X146" s="35"/>
      <c r="Y146" s="35"/>
      <c r="Z146" s="35"/>
      <c r="AA146" s="35"/>
      <c r="AB146" s="35"/>
      <c r="AC146" s="35"/>
      <c r="AD146" s="35"/>
      <c r="AE146" s="35"/>
      <c r="AT146" s="14" t="s">
        <v>275</v>
      </c>
      <c r="AU146" s="14" t="s">
        <v>73</v>
      </c>
    </row>
    <row r="147" s="2" customFormat="1" ht="90" customHeight="1">
      <c r="A147" s="35"/>
      <c r="B147" s="36"/>
      <c r="C147" s="222" t="s">
        <v>297</v>
      </c>
      <c r="D147" s="222" t="s">
        <v>269</v>
      </c>
      <c r="E147" s="223" t="s">
        <v>376</v>
      </c>
      <c r="F147" s="224" t="s">
        <v>377</v>
      </c>
      <c r="G147" s="225" t="s">
        <v>302</v>
      </c>
      <c r="H147" s="226">
        <v>14.965</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274</v>
      </c>
      <c r="AT147" s="233" t="s">
        <v>269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274</v>
      </c>
      <c r="BM147" s="233" t="s">
        <v>327</v>
      </c>
    </row>
    <row r="148" s="2" customFormat="1">
      <c r="A148" s="35"/>
      <c r="B148" s="36"/>
      <c r="C148" s="37"/>
      <c r="D148" s="235" t="s">
        <v>275</v>
      </c>
      <c r="E148" s="37"/>
      <c r="F148" s="236" t="s">
        <v>1480</v>
      </c>
      <c r="G148" s="37"/>
      <c r="H148" s="37"/>
      <c r="I148" s="237"/>
      <c r="J148" s="37"/>
      <c r="K148" s="37"/>
      <c r="L148" s="41"/>
      <c r="M148" s="238"/>
      <c r="N148" s="239"/>
      <c r="O148" s="88"/>
      <c r="P148" s="88"/>
      <c r="Q148" s="88"/>
      <c r="R148" s="88"/>
      <c r="S148" s="88"/>
      <c r="T148" s="89"/>
      <c r="U148" s="35"/>
      <c r="V148" s="35"/>
      <c r="W148" s="35"/>
      <c r="X148" s="35"/>
      <c r="Y148" s="35"/>
      <c r="Z148" s="35"/>
      <c r="AA148" s="35"/>
      <c r="AB148" s="35"/>
      <c r="AC148" s="35"/>
      <c r="AD148" s="35"/>
      <c r="AE148" s="35"/>
      <c r="AT148" s="14" t="s">
        <v>275</v>
      </c>
      <c r="AU148" s="14" t="s">
        <v>73</v>
      </c>
    </row>
    <row r="149" s="2" customFormat="1" ht="114.9" customHeight="1">
      <c r="A149" s="35"/>
      <c r="B149" s="36"/>
      <c r="C149" s="222" t="s">
        <v>328</v>
      </c>
      <c r="D149" s="222" t="s">
        <v>269</v>
      </c>
      <c r="E149" s="223" t="s">
        <v>380</v>
      </c>
      <c r="F149" s="224" t="s">
        <v>381</v>
      </c>
      <c r="G149" s="225" t="s">
        <v>302</v>
      </c>
      <c r="H149" s="226">
        <v>14.965</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274</v>
      </c>
      <c r="AT149" s="233" t="s">
        <v>269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274</v>
      </c>
      <c r="BM149" s="233" t="s">
        <v>332</v>
      </c>
    </row>
    <row r="150" s="2" customFormat="1">
      <c r="A150" s="35"/>
      <c r="B150" s="36"/>
      <c r="C150" s="37"/>
      <c r="D150" s="235" t="s">
        <v>275</v>
      </c>
      <c r="E150" s="37"/>
      <c r="F150" s="236" t="s">
        <v>1481</v>
      </c>
      <c r="G150" s="37"/>
      <c r="H150" s="37"/>
      <c r="I150" s="237"/>
      <c r="J150" s="37"/>
      <c r="K150" s="37"/>
      <c r="L150" s="41"/>
      <c r="M150" s="238"/>
      <c r="N150" s="239"/>
      <c r="O150" s="88"/>
      <c r="P150" s="88"/>
      <c r="Q150" s="88"/>
      <c r="R150" s="88"/>
      <c r="S150" s="88"/>
      <c r="T150" s="89"/>
      <c r="U150" s="35"/>
      <c r="V150" s="35"/>
      <c r="W150" s="35"/>
      <c r="X150" s="35"/>
      <c r="Y150" s="35"/>
      <c r="Z150" s="35"/>
      <c r="AA150" s="35"/>
      <c r="AB150" s="35"/>
      <c r="AC150" s="35"/>
      <c r="AD150" s="35"/>
      <c r="AE150" s="35"/>
      <c r="AT150" s="14" t="s">
        <v>275</v>
      </c>
      <c r="AU150" s="14" t="s">
        <v>73</v>
      </c>
    </row>
    <row r="151" s="2" customFormat="1" ht="114.9" customHeight="1">
      <c r="A151" s="35"/>
      <c r="B151" s="36"/>
      <c r="C151" s="222" t="s">
        <v>303</v>
      </c>
      <c r="D151" s="222" t="s">
        <v>269</v>
      </c>
      <c r="E151" s="223" t="s">
        <v>472</v>
      </c>
      <c r="F151" s="224" t="s">
        <v>473</v>
      </c>
      <c r="G151" s="225" t="s">
        <v>474</v>
      </c>
      <c r="H151" s="226">
        <v>40</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274</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274</v>
      </c>
      <c r="BM151" s="233" t="s">
        <v>407</v>
      </c>
    </row>
    <row r="152" s="2" customFormat="1">
      <c r="A152" s="35"/>
      <c r="B152" s="36"/>
      <c r="C152" s="37"/>
      <c r="D152" s="235" t="s">
        <v>275</v>
      </c>
      <c r="E152" s="37"/>
      <c r="F152" s="236" t="s">
        <v>1482</v>
      </c>
      <c r="G152" s="37"/>
      <c r="H152" s="37"/>
      <c r="I152" s="237"/>
      <c r="J152" s="37"/>
      <c r="K152" s="37"/>
      <c r="L152" s="41"/>
      <c r="M152" s="238"/>
      <c r="N152" s="239"/>
      <c r="O152" s="88"/>
      <c r="P152" s="88"/>
      <c r="Q152" s="88"/>
      <c r="R152" s="88"/>
      <c r="S152" s="88"/>
      <c r="T152" s="89"/>
      <c r="U152" s="35"/>
      <c r="V152" s="35"/>
      <c r="W152" s="35"/>
      <c r="X152" s="35"/>
      <c r="Y152" s="35"/>
      <c r="Z152" s="35"/>
      <c r="AA152" s="35"/>
      <c r="AB152" s="35"/>
      <c r="AC152" s="35"/>
      <c r="AD152" s="35"/>
      <c r="AE152" s="35"/>
      <c r="AT152" s="14" t="s">
        <v>275</v>
      </c>
      <c r="AU152" s="14" t="s">
        <v>73</v>
      </c>
    </row>
    <row r="153" s="2" customFormat="1" ht="90" customHeight="1">
      <c r="A153" s="35"/>
      <c r="B153" s="36"/>
      <c r="C153" s="222" t="s">
        <v>334</v>
      </c>
      <c r="D153" s="222" t="s">
        <v>269</v>
      </c>
      <c r="E153" s="223" t="s">
        <v>478</v>
      </c>
      <c r="F153" s="224" t="s">
        <v>479</v>
      </c>
      <c r="G153" s="225" t="s">
        <v>474</v>
      </c>
      <c r="H153" s="226">
        <v>10</v>
      </c>
      <c r="I153" s="227"/>
      <c r="J153" s="228">
        <f>ROUND(I153*H153,2)</f>
        <v>0</v>
      </c>
      <c r="K153" s="224" t="s">
        <v>273</v>
      </c>
      <c r="L153" s="41"/>
      <c r="M153" s="229" t="s">
        <v>1</v>
      </c>
      <c r="N153" s="230"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274</v>
      </c>
      <c r="AT153" s="233" t="s">
        <v>269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274</v>
      </c>
      <c r="BM153" s="233" t="s">
        <v>335</v>
      </c>
    </row>
    <row r="154" s="2" customFormat="1">
      <c r="A154" s="35"/>
      <c r="B154" s="36"/>
      <c r="C154" s="37"/>
      <c r="D154" s="235" t="s">
        <v>275</v>
      </c>
      <c r="E154" s="37"/>
      <c r="F154" s="236" t="s">
        <v>1351</v>
      </c>
      <c r="G154" s="37"/>
      <c r="H154" s="37"/>
      <c r="I154" s="237"/>
      <c r="J154" s="37"/>
      <c r="K154" s="37"/>
      <c r="L154" s="41"/>
      <c r="M154" s="238"/>
      <c r="N154" s="239"/>
      <c r="O154" s="88"/>
      <c r="P154" s="88"/>
      <c r="Q154" s="88"/>
      <c r="R154" s="88"/>
      <c r="S154" s="88"/>
      <c r="T154" s="89"/>
      <c r="U154" s="35"/>
      <c r="V154" s="35"/>
      <c r="W154" s="35"/>
      <c r="X154" s="35"/>
      <c r="Y154" s="35"/>
      <c r="Z154" s="35"/>
      <c r="AA154" s="35"/>
      <c r="AB154" s="35"/>
      <c r="AC154" s="35"/>
      <c r="AD154" s="35"/>
      <c r="AE154" s="35"/>
      <c r="AT154" s="14" t="s">
        <v>275</v>
      </c>
      <c r="AU154" s="14" t="s">
        <v>73</v>
      </c>
    </row>
    <row r="155" s="2" customFormat="1" ht="90" customHeight="1">
      <c r="A155" s="35"/>
      <c r="B155" s="36"/>
      <c r="C155" s="222" t="s">
        <v>307</v>
      </c>
      <c r="D155" s="222" t="s">
        <v>269</v>
      </c>
      <c r="E155" s="223" t="s">
        <v>482</v>
      </c>
      <c r="F155" s="224" t="s">
        <v>483</v>
      </c>
      <c r="G155" s="225" t="s">
        <v>279</v>
      </c>
      <c r="H155" s="226">
        <v>2000</v>
      </c>
      <c r="I155" s="227"/>
      <c r="J155" s="228">
        <f>ROUND(I155*H155,2)</f>
        <v>0</v>
      </c>
      <c r="K155" s="224" t="s">
        <v>273</v>
      </c>
      <c r="L155" s="41"/>
      <c r="M155" s="229" t="s">
        <v>1</v>
      </c>
      <c r="N155" s="230"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274</v>
      </c>
      <c r="AT155" s="233" t="s">
        <v>269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274</v>
      </c>
      <c r="BM155" s="233" t="s">
        <v>337</v>
      </c>
    </row>
    <row r="156" s="2" customFormat="1">
      <c r="A156" s="35"/>
      <c r="B156" s="36"/>
      <c r="C156" s="37"/>
      <c r="D156" s="235" t="s">
        <v>275</v>
      </c>
      <c r="E156" s="37"/>
      <c r="F156" s="236" t="s">
        <v>1483</v>
      </c>
      <c r="G156" s="37"/>
      <c r="H156" s="37"/>
      <c r="I156" s="237"/>
      <c r="J156" s="37"/>
      <c r="K156" s="37"/>
      <c r="L156" s="41"/>
      <c r="M156" s="238"/>
      <c r="N156" s="239"/>
      <c r="O156" s="88"/>
      <c r="P156" s="88"/>
      <c r="Q156" s="88"/>
      <c r="R156" s="88"/>
      <c r="S156" s="88"/>
      <c r="T156" s="89"/>
      <c r="U156" s="35"/>
      <c r="V156" s="35"/>
      <c r="W156" s="35"/>
      <c r="X156" s="35"/>
      <c r="Y156" s="35"/>
      <c r="Z156" s="35"/>
      <c r="AA156" s="35"/>
      <c r="AB156" s="35"/>
      <c r="AC156" s="35"/>
      <c r="AD156" s="35"/>
      <c r="AE156" s="35"/>
      <c r="AT156" s="14" t="s">
        <v>275</v>
      </c>
      <c r="AU156" s="14" t="s">
        <v>73</v>
      </c>
    </row>
    <row r="157" s="2" customFormat="1" ht="90" customHeight="1">
      <c r="A157" s="35"/>
      <c r="B157" s="36"/>
      <c r="C157" s="222" t="s">
        <v>7</v>
      </c>
      <c r="D157" s="222" t="s">
        <v>269</v>
      </c>
      <c r="E157" s="223" t="s">
        <v>487</v>
      </c>
      <c r="F157" s="224" t="s">
        <v>488</v>
      </c>
      <c r="G157" s="225" t="s">
        <v>279</v>
      </c>
      <c r="H157" s="226">
        <v>2000</v>
      </c>
      <c r="I157" s="227"/>
      <c r="J157" s="228">
        <f>ROUND(I157*H157,2)</f>
        <v>0</v>
      </c>
      <c r="K157" s="224" t="s">
        <v>273</v>
      </c>
      <c r="L157" s="41"/>
      <c r="M157" s="229" t="s">
        <v>1</v>
      </c>
      <c r="N157" s="230" t="s">
        <v>38</v>
      </c>
      <c r="O157" s="88"/>
      <c r="P157" s="231">
        <f>O157*H157</f>
        <v>0</v>
      </c>
      <c r="Q157" s="231">
        <v>0</v>
      </c>
      <c r="R157" s="231">
        <f>Q157*H157</f>
        <v>0</v>
      </c>
      <c r="S157" s="231">
        <v>0</v>
      </c>
      <c r="T157" s="232">
        <f>S157*H157</f>
        <v>0</v>
      </c>
      <c r="U157" s="35"/>
      <c r="V157" s="35"/>
      <c r="W157" s="35"/>
      <c r="X157" s="35"/>
      <c r="Y157" s="35"/>
      <c r="Z157" s="35"/>
      <c r="AA157" s="35"/>
      <c r="AB157" s="35"/>
      <c r="AC157" s="35"/>
      <c r="AD157" s="35"/>
      <c r="AE157" s="35"/>
      <c r="AR157" s="233" t="s">
        <v>274</v>
      </c>
      <c r="AT157" s="233" t="s">
        <v>269</v>
      </c>
      <c r="AU157" s="233" t="s">
        <v>73</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274</v>
      </c>
      <c r="BM157" s="233" t="s">
        <v>341</v>
      </c>
    </row>
    <row r="158" s="2" customFormat="1">
      <c r="A158" s="35"/>
      <c r="B158" s="36"/>
      <c r="C158" s="37"/>
      <c r="D158" s="235" t="s">
        <v>275</v>
      </c>
      <c r="E158" s="37"/>
      <c r="F158" s="236" t="s">
        <v>1483</v>
      </c>
      <c r="G158" s="37"/>
      <c r="H158" s="37"/>
      <c r="I158" s="237"/>
      <c r="J158" s="37"/>
      <c r="K158" s="37"/>
      <c r="L158" s="41"/>
      <c r="M158" s="238"/>
      <c r="N158" s="239"/>
      <c r="O158" s="88"/>
      <c r="P158" s="88"/>
      <c r="Q158" s="88"/>
      <c r="R158" s="88"/>
      <c r="S158" s="88"/>
      <c r="T158" s="89"/>
      <c r="U158" s="35"/>
      <c r="V158" s="35"/>
      <c r="W158" s="35"/>
      <c r="X158" s="35"/>
      <c r="Y158" s="35"/>
      <c r="Z158" s="35"/>
      <c r="AA158" s="35"/>
      <c r="AB158" s="35"/>
      <c r="AC158" s="35"/>
      <c r="AD158" s="35"/>
      <c r="AE158" s="35"/>
      <c r="AT158" s="14" t="s">
        <v>275</v>
      </c>
      <c r="AU158" s="14" t="s">
        <v>73</v>
      </c>
    </row>
    <row r="159" s="2" customFormat="1" ht="55.5" customHeight="1">
      <c r="A159" s="35"/>
      <c r="B159" s="36"/>
      <c r="C159" s="222" t="s">
        <v>310</v>
      </c>
      <c r="D159" s="222" t="s">
        <v>269</v>
      </c>
      <c r="E159" s="223" t="s">
        <v>539</v>
      </c>
      <c r="F159" s="224" t="s">
        <v>540</v>
      </c>
      <c r="G159" s="225" t="s">
        <v>272</v>
      </c>
      <c r="H159" s="226">
        <v>72</v>
      </c>
      <c r="I159" s="227"/>
      <c r="J159" s="228">
        <f>ROUND(I159*H159,2)</f>
        <v>0</v>
      </c>
      <c r="K159" s="224" t="s">
        <v>273</v>
      </c>
      <c r="L159" s="41"/>
      <c r="M159" s="229" t="s">
        <v>1</v>
      </c>
      <c r="N159" s="230" t="s">
        <v>38</v>
      </c>
      <c r="O159" s="88"/>
      <c r="P159" s="231">
        <f>O159*H159</f>
        <v>0</v>
      </c>
      <c r="Q159" s="231">
        <v>0</v>
      </c>
      <c r="R159" s="231">
        <f>Q159*H159</f>
        <v>0</v>
      </c>
      <c r="S159" s="231">
        <v>0</v>
      </c>
      <c r="T159" s="232">
        <f>S159*H159</f>
        <v>0</v>
      </c>
      <c r="U159" s="35"/>
      <c r="V159" s="35"/>
      <c r="W159" s="35"/>
      <c r="X159" s="35"/>
      <c r="Y159" s="35"/>
      <c r="Z159" s="35"/>
      <c r="AA159" s="35"/>
      <c r="AB159" s="35"/>
      <c r="AC159" s="35"/>
      <c r="AD159" s="35"/>
      <c r="AE159" s="35"/>
      <c r="AR159" s="233" t="s">
        <v>274</v>
      </c>
      <c r="AT159" s="233" t="s">
        <v>269</v>
      </c>
      <c r="AU159" s="233" t="s">
        <v>73</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274</v>
      </c>
      <c r="BM159" s="233" t="s">
        <v>345</v>
      </c>
    </row>
    <row r="160" s="2" customFormat="1">
      <c r="A160" s="35"/>
      <c r="B160" s="36"/>
      <c r="C160" s="37"/>
      <c r="D160" s="235" t="s">
        <v>275</v>
      </c>
      <c r="E160" s="37"/>
      <c r="F160" s="236" t="s">
        <v>1484</v>
      </c>
      <c r="G160" s="37"/>
      <c r="H160" s="37"/>
      <c r="I160" s="237"/>
      <c r="J160" s="37"/>
      <c r="K160" s="37"/>
      <c r="L160" s="41"/>
      <c r="M160" s="238"/>
      <c r="N160" s="239"/>
      <c r="O160" s="88"/>
      <c r="P160" s="88"/>
      <c r="Q160" s="88"/>
      <c r="R160" s="88"/>
      <c r="S160" s="88"/>
      <c r="T160" s="89"/>
      <c r="U160" s="35"/>
      <c r="V160" s="35"/>
      <c r="W160" s="35"/>
      <c r="X160" s="35"/>
      <c r="Y160" s="35"/>
      <c r="Z160" s="35"/>
      <c r="AA160" s="35"/>
      <c r="AB160" s="35"/>
      <c r="AC160" s="35"/>
      <c r="AD160" s="35"/>
      <c r="AE160" s="35"/>
      <c r="AT160" s="14" t="s">
        <v>275</v>
      </c>
      <c r="AU160" s="14" t="s">
        <v>73</v>
      </c>
    </row>
    <row r="161" s="2" customFormat="1" ht="24.15" customHeight="1">
      <c r="A161" s="35"/>
      <c r="B161" s="36"/>
      <c r="C161" s="222" t="s">
        <v>347</v>
      </c>
      <c r="D161" s="222" t="s">
        <v>269</v>
      </c>
      <c r="E161" s="223" t="s">
        <v>544</v>
      </c>
      <c r="F161" s="224" t="s">
        <v>545</v>
      </c>
      <c r="G161" s="225" t="s">
        <v>272</v>
      </c>
      <c r="H161" s="226">
        <v>72</v>
      </c>
      <c r="I161" s="227"/>
      <c r="J161" s="228">
        <f>ROUND(I161*H161,2)</f>
        <v>0</v>
      </c>
      <c r="K161" s="224" t="s">
        <v>273</v>
      </c>
      <c r="L161" s="41"/>
      <c r="M161" s="229" t="s">
        <v>1</v>
      </c>
      <c r="N161" s="230" t="s">
        <v>38</v>
      </c>
      <c r="O161" s="88"/>
      <c r="P161" s="231">
        <f>O161*H161</f>
        <v>0</v>
      </c>
      <c r="Q161" s="231">
        <v>0</v>
      </c>
      <c r="R161" s="231">
        <f>Q161*H161</f>
        <v>0</v>
      </c>
      <c r="S161" s="231">
        <v>0</v>
      </c>
      <c r="T161" s="232">
        <f>S161*H161</f>
        <v>0</v>
      </c>
      <c r="U161" s="35"/>
      <c r="V161" s="35"/>
      <c r="W161" s="35"/>
      <c r="X161" s="35"/>
      <c r="Y161" s="35"/>
      <c r="Z161" s="35"/>
      <c r="AA161" s="35"/>
      <c r="AB161" s="35"/>
      <c r="AC161" s="35"/>
      <c r="AD161" s="35"/>
      <c r="AE161" s="35"/>
      <c r="AR161" s="233" t="s">
        <v>274</v>
      </c>
      <c r="AT161" s="233" t="s">
        <v>269</v>
      </c>
      <c r="AU161" s="233" t="s">
        <v>73</v>
      </c>
      <c r="AY161" s="14" t="s">
        <v>266</v>
      </c>
      <c r="BE161" s="234">
        <f>IF(N161="základní",J161,0)</f>
        <v>0</v>
      </c>
      <c r="BF161" s="234">
        <f>IF(N161="snížená",J161,0)</f>
        <v>0</v>
      </c>
      <c r="BG161" s="234">
        <f>IF(N161="zákl. přenesená",J161,0)</f>
        <v>0</v>
      </c>
      <c r="BH161" s="234">
        <f>IF(N161="sníž. přenesená",J161,0)</f>
        <v>0</v>
      </c>
      <c r="BI161" s="234">
        <f>IF(N161="nulová",J161,0)</f>
        <v>0</v>
      </c>
      <c r="BJ161" s="14" t="s">
        <v>81</v>
      </c>
      <c r="BK161" s="234">
        <f>ROUND(I161*H161,2)</f>
        <v>0</v>
      </c>
      <c r="BL161" s="14" t="s">
        <v>274</v>
      </c>
      <c r="BM161" s="233" t="s">
        <v>350</v>
      </c>
    </row>
    <row r="162" s="2" customFormat="1">
      <c r="A162" s="35"/>
      <c r="B162" s="36"/>
      <c r="C162" s="37"/>
      <c r="D162" s="235" t="s">
        <v>275</v>
      </c>
      <c r="E162" s="37"/>
      <c r="F162" s="236" t="s">
        <v>1484</v>
      </c>
      <c r="G162" s="37"/>
      <c r="H162" s="37"/>
      <c r="I162" s="237"/>
      <c r="J162" s="37"/>
      <c r="K162" s="37"/>
      <c r="L162" s="41"/>
      <c r="M162" s="238"/>
      <c r="N162" s="239"/>
      <c r="O162" s="88"/>
      <c r="P162" s="88"/>
      <c r="Q162" s="88"/>
      <c r="R162" s="88"/>
      <c r="S162" s="88"/>
      <c r="T162" s="89"/>
      <c r="U162" s="35"/>
      <c r="V162" s="35"/>
      <c r="W162" s="35"/>
      <c r="X162" s="35"/>
      <c r="Y162" s="35"/>
      <c r="Z162" s="35"/>
      <c r="AA162" s="35"/>
      <c r="AB162" s="35"/>
      <c r="AC162" s="35"/>
      <c r="AD162" s="35"/>
      <c r="AE162" s="35"/>
      <c r="AT162" s="14" t="s">
        <v>275</v>
      </c>
      <c r="AU162" s="14" t="s">
        <v>73</v>
      </c>
    </row>
    <row r="163" s="2" customFormat="1" ht="16.5" customHeight="1">
      <c r="A163" s="35"/>
      <c r="B163" s="36"/>
      <c r="C163" s="222" t="s">
        <v>314</v>
      </c>
      <c r="D163" s="222" t="s">
        <v>269</v>
      </c>
      <c r="E163" s="223" t="s">
        <v>699</v>
      </c>
      <c r="F163" s="224" t="s">
        <v>700</v>
      </c>
      <c r="G163" s="225" t="s">
        <v>272</v>
      </c>
      <c r="H163" s="226">
        <v>4</v>
      </c>
      <c r="I163" s="227"/>
      <c r="J163" s="228">
        <f>ROUND(I163*H163,2)</f>
        <v>0</v>
      </c>
      <c r="K163" s="224" t="s">
        <v>273</v>
      </c>
      <c r="L163" s="41"/>
      <c r="M163" s="229" t="s">
        <v>1</v>
      </c>
      <c r="N163" s="230" t="s">
        <v>38</v>
      </c>
      <c r="O163" s="88"/>
      <c r="P163" s="231">
        <f>O163*H163</f>
        <v>0</v>
      </c>
      <c r="Q163" s="231">
        <v>0</v>
      </c>
      <c r="R163" s="231">
        <f>Q163*H163</f>
        <v>0</v>
      </c>
      <c r="S163" s="231">
        <v>0</v>
      </c>
      <c r="T163" s="232">
        <f>S163*H163</f>
        <v>0</v>
      </c>
      <c r="U163" s="35"/>
      <c r="V163" s="35"/>
      <c r="W163" s="35"/>
      <c r="X163" s="35"/>
      <c r="Y163" s="35"/>
      <c r="Z163" s="35"/>
      <c r="AA163" s="35"/>
      <c r="AB163" s="35"/>
      <c r="AC163" s="35"/>
      <c r="AD163" s="35"/>
      <c r="AE163" s="35"/>
      <c r="AR163" s="233" t="s">
        <v>274</v>
      </c>
      <c r="AT163" s="233" t="s">
        <v>269</v>
      </c>
      <c r="AU163" s="233" t="s">
        <v>73</v>
      </c>
      <c r="AY163" s="14" t="s">
        <v>266</v>
      </c>
      <c r="BE163" s="234">
        <f>IF(N163="základní",J163,0)</f>
        <v>0</v>
      </c>
      <c r="BF163" s="234">
        <f>IF(N163="snížená",J163,0)</f>
        <v>0</v>
      </c>
      <c r="BG163" s="234">
        <f>IF(N163="zákl. přenesená",J163,0)</f>
        <v>0</v>
      </c>
      <c r="BH163" s="234">
        <f>IF(N163="sníž. přenesená",J163,0)</f>
        <v>0</v>
      </c>
      <c r="BI163" s="234">
        <f>IF(N163="nulová",J163,0)</f>
        <v>0</v>
      </c>
      <c r="BJ163" s="14" t="s">
        <v>81</v>
      </c>
      <c r="BK163" s="234">
        <f>ROUND(I163*H163,2)</f>
        <v>0</v>
      </c>
      <c r="BL163" s="14" t="s">
        <v>274</v>
      </c>
      <c r="BM163" s="233" t="s">
        <v>354</v>
      </c>
    </row>
    <row r="164" s="2" customFormat="1">
      <c r="A164" s="35"/>
      <c r="B164" s="36"/>
      <c r="C164" s="37"/>
      <c r="D164" s="235" t="s">
        <v>275</v>
      </c>
      <c r="E164" s="37"/>
      <c r="F164" s="236" t="s">
        <v>702</v>
      </c>
      <c r="G164" s="37"/>
      <c r="H164" s="37"/>
      <c r="I164" s="237"/>
      <c r="J164" s="37"/>
      <c r="K164" s="37"/>
      <c r="L164" s="41"/>
      <c r="M164" s="238"/>
      <c r="N164" s="239"/>
      <c r="O164" s="88"/>
      <c r="P164" s="88"/>
      <c r="Q164" s="88"/>
      <c r="R164" s="88"/>
      <c r="S164" s="88"/>
      <c r="T164" s="89"/>
      <c r="U164" s="35"/>
      <c r="V164" s="35"/>
      <c r="W164" s="35"/>
      <c r="X164" s="35"/>
      <c r="Y164" s="35"/>
      <c r="Z164" s="35"/>
      <c r="AA164" s="35"/>
      <c r="AB164" s="35"/>
      <c r="AC164" s="35"/>
      <c r="AD164" s="35"/>
      <c r="AE164" s="35"/>
      <c r="AT164" s="14" t="s">
        <v>275</v>
      </c>
      <c r="AU164" s="14" t="s">
        <v>73</v>
      </c>
    </row>
    <row r="165" s="2" customFormat="1" ht="62.7" customHeight="1">
      <c r="A165" s="35"/>
      <c r="B165" s="36"/>
      <c r="C165" s="222" t="s">
        <v>356</v>
      </c>
      <c r="D165" s="222" t="s">
        <v>269</v>
      </c>
      <c r="E165" s="223" t="s">
        <v>704</v>
      </c>
      <c r="F165" s="224" t="s">
        <v>705</v>
      </c>
      <c r="G165" s="225" t="s">
        <v>272</v>
      </c>
      <c r="H165" s="226">
        <v>4</v>
      </c>
      <c r="I165" s="227"/>
      <c r="J165" s="228">
        <f>ROUND(I165*H165,2)</f>
        <v>0</v>
      </c>
      <c r="K165" s="224" t="s">
        <v>273</v>
      </c>
      <c r="L165" s="41"/>
      <c r="M165" s="229" t="s">
        <v>1</v>
      </c>
      <c r="N165" s="230" t="s">
        <v>38</v>
      </c>
      <c r="O165" s="88"/>
      <c r="P165" s="231">
        <f>O165*H165</f>
        <v>0</v>
      </c>
      <c r="Q165" s="231">
        <v>0</v>
      </c>
      <c r="R165" s="231">
        <f>Q165*H165</f>
        <v>0</v>
      </c>
      <c r="S165" s="231">
        <v>0</v>
      </c>
      <c r="T165" s="232">
        <f>S165*H165</f>
        <v>0</v>
      </c>
      <c r="U165" s="35"/>
      <c r="V165" s="35"/>
      <c r="W165" s="35"/>
      <c r="X165" s="35"/>
      <c r="Y165" s="35"/>
      <c r="Z165" s="35"/>
      <c r="AA165" s="35"/>
      <c r="AB165" s="35"/>
      <c r="AC165" s="35"/>
      <c r="AD165" s="35"/>
      <c r="AE165" s="35"/>
      <c r="AR165" s="233" t="s">
        <v>274</v>
      </c>
      <c r="AT165" s="233" t="s">
        <v>269</v>
      </c>
      <c r="AU165" s="233" t="s">
        <v>73</v>
      </c>
      <c r="AY165" s="14" t="s">
        <v>266</v>
      </c>
      <c r="BE165" s="234">
        <f>IF(N165="základní",J165,0)</f>
        <v>0</v>
      </c>
      <c r="BF165" s="234">
        <f>IF(N165="snížená",J165,0)</f>
        <v>0</v>
      </c>
      <c r="BG165" s="234">
        <f>IF(N165="zákl. přenesená",J165,0)</f>
        <v>0</v>
      </c>
      <c r="BH165" s="234">
        <f>IF(N165="sníž. přenesená",J165,0)</f>
        <v>0</v>
      </c>
      <c r="BI165" s="234">
        <f>IF(N165="nulová",J165,0)</f>
        <v>0</v>
      </c>
      <c r="BJ165" s="14" t="s">
        <v>81</v>
      </c>
      <c r="BK165" s="234">
        <f>ROUND(I165*H165,2)</f>
        <v>0</v>
      </c>
      <c r="BL165" s="14" t="s">
        <v>274</v>
      </c>
      <c r="BM165" s="233" t="s">
        <v>359</v>
      </c>
    </row>
    <row r="166" s="2" customFormat="1">
      <c r="A166" s="35"/>
      <c r="B166" s="36"/>
      <c r="C166" s="37"/>
      <c r="D166" s="235" t="s">
        <v>275</v>
      </c>
      <c r="E166" s="37"/>
      <c r="F166" s="236" t="s">
        <v>702</v>
      </c>
      <c r="G166" s="37"/>
      <c r="H166" s="37"/>
      <c r="I166" s="237"/>
      <c r="J166" s="37"/>
      <c r="K166" s="37"/>
      <c r="L166" s="41"/>
      <c r="M166" s="238"/>
      <c r="N166" s="239"/>
      <c r="O166" s="88"/>
      <c r="P166" s="88"/>
      <c r="Q166" s="88"/>
      <c r="R166" s="88"/>
      <c r="S166" s="88"/>
      <c r="T166" s="89"/>
      <c r="U166" s="35"/>
      <c r="V166" s="35"/>
      <c r="W166" s="35"/>
      <c r="X166" s="35"/>
      <c r="Y166" s="35"/>
      <c r="Z166" s="35"/>
      <c r="AA166" s="35"/>
      <c r="AB166" s="35"/>
      <c r="AC166" s="35"/>
      <c r="AD166" s="35"/>
      <c r="AE166" s="35"/>
      <c r="AT166" s="14" t="s">
        <v>275</v>
      </c>
      <c r="AU166" s="14" t="s">
        <v>73</v>
      </c>
    </row>
    <row r="167" s="2" customFormat="1" ht="16.5" customHeight="1">
      <c r="A167" s="35"/>
      <c r="B167" s="36"/>
      <c r="C167" s="222" t="s">
        <v>319</v>
      </c>
      <c r="D167" s="222" t="s">
        <v>269</v>
      </c>
      <c r="E167" s="223" t="s">
        <v>707</v>
      </c>
      <c r="F167" s="224" t="s">
        <v>708</v>
      </c>
      <c r="G167" s="225" t="s">
        <v>272</v>
      </c>
      <c r="H167" s="226">
        <v>30</v>
      </c>
      <c r="I167" s="227"/>
      <c r="J167" s="228">
        <f>ROUND(I167*H167,2)</f>
        <v>0</v>
      </c>
      <c r="K167" s="224" t="s">
        <v>273</v>
      </c>
      <c r="L167" s="41"/>
      <c r="M167" s="229" t="s">
        <v>1</v>
      </c>
      <c r="N167" s="230" t="s">
        <v>38</v>
      </c>
      <c r="O167" s="88"/>
      <c r="P167" s="231">
        <f>O167*H167</f>
        <v>0</v>
      </c>
      <c r="Q167" s="231">
        <v>0</v>
      </c>
      <c r="R167" s="231">
        <f>Q167*H167</f>
        <v>0</v>
      </c>
      <c r="S167" s="231">
        <v>0</v>
      </c>
      <c r="T167" s="232">
        <f>S167*H167</f>
        <v>0</v>
      </c>
      <c r="U167" s="35"/>
      <c r="V167" s="35"/>
      <c r="W167" s="35"/>
      <c r="X167" s="35"/>
      <c r="Y167" s="35"/>
      <c r="Z167" s="35"/>
      <c r="AA167" s="35"/>
      <c r="AB167" s="35"/>
      <c r="AC167" s="35"/>
      <c r="AD167" s="35"/>
      <c r="AE167" s="35"/>
      <c r="AR167" s="233" t="s">
        <v>274</v>
      </c>
      <c r="AT167" s="233" t="s">
        <v>269</v>
      </c>
      <c r="AU167" s="233" t="s">
        <v>73</v>
      </c>
      <c r="AY167" s="14" t="s">
        <v>266</v>
      </c>
      <c r="BE167" s="234">
        <f>IF(N167="základní",J167,0)</f>
        <v>0</v>
      </c>
      <c r="BF167" s="234">
        <f>IF(N167="snížená",J167,0)</f>
        <v>0</v>
      </c>
      <c r="BG167" s="234">
        <f>IF(N167="zákl. přenesená",J167,0)</f>
        <v>0</v>
      </c>
      <c r="BH167" s="234">
        <f>IF(N167="sníž. přenesená",J167,0)</f>
        <v>0</v>
      </c>
      <c r="BI167" s="234">
        <f>IF(N167="nulová",J167,0)</f>
        <v>0</v>
      </c>
      <c r="BJ167" s="14" t="s">
        <v>81</v>
      </c>
      <c r="BK167" s="234">
        <f>ROUND(I167*H167,2)</f>
        <v>0</v>
      </c>
      <c r="BL167" s="14" t="s">
        <v>274</v>
      </c>
      <c r="BM167" s="233" t="s">
        <v>363</v>
      </c>
    </row>
    <row r="168" s="2" customFormat="1">
      <c r="A168" s="35"/>
      <c r="B168" s="36"/>
      <c r="C168" s="37"/>
      <c r="D168" s="235" t="s">
        <v>275</v>
      </c>
      <c r="E168" s="37"/>
      <c r="F168" s="236" t="s">
        <v>1354</v>
      </c>
      <c r="G168" s="37"/>
      <c r="H168" s="37"/>
      <c r="I168" s="237"/>
      <c r="J168" s="37"/>
      <c r="K168" s="37"/>
      <c r="L168" s="41"/>
      <c r="M168" s="238"/>
      <c r="N168" s="239"/>
      <c r="O168" s="88"/>
      <c r="P168" s="88"/>
      <c r="Q168" s="88"/>
      <c r="R168" s="88"/>
      <c r="S168" s="88"/>
      <c r="T168" s="89"/>
      <c r="U168" s="35"/>
      <c r="V168" s="35"/>
      <c r="W168" s="35"/>
      <c r="X168" s="35"/>
      <c r="Y168" s="35"/>
      <c r="Z168" s="35"/>
      <c r="AA168" s="35"/>
      <c r="AB168" s="35"/>
      <c r="AC168" s="35"/>
      <c r="AD168" s="35"/>
      <c r="AE168" s="35"/>
      <c r="AT168" s="14" t="s">
        <v>275</v>
      </c>
      <c r="AU168" s="14" t="s">
        <v>73</v>
      </c>
    </row>
    <row r="169" s="2" customFormat="1" ht="66.75" customHeight="1">
      <c r="A169" s="35"/>
      <c r="B169" s="36"/>
      <c r="C169" s="222" t="s">
        <v>365</v>
      </c>
      <c r="D169" s="222" t="s">
        <v>269</v>
      </c>
      <c r="E169" s="223" t="s">
        <v>712</v>
      </c>
      <c r="F169" s="224" t="s">
        <v>713</v>
      </c>
      <c r="G169" s="225" t="s">
        <v>272</v>
      </c>
      <c r="H169" s="226">
        <v>30</v>
      </c>
      <c r="I169" s="227"/>
      <c r="J169" s="228">
        <f>ROUND(I169*H169,2)</f>
        <v>0</v>
      </c>
      <c r="K169" s="224" t="s">
        <v>273</v>
      </c>
      <c r="L169" s="41"/>
      <c r="M169" s="229" t="s">
        <v>1</v>
      </c>
      <c r="N169" s="230" t="s">
        <v>38</v>
      </c>
      <c r="O169" s="88"/>
      <c r="P169" s="231">
        <f>O169*H169</f>
        <v>0</v>
      </c>
      <c r="Q169" s="231">
        <v>0</v>
      </c>
      <c r="R169" s="231">
        <f>Q169*H169</f>
        <v>0</v>
      </c>
      <c r="S169" s="231">
        <v>0</v>
      </c>
      <c r="T169" s="232">
        <f>S169*H169</f>
        <v>0</v>
      </c>
      <c r="U169" s="35"/>
      <c r="V169" s="35"/>
      <c r="W169" s="35"/>
      <c r="X169" s="35"/>
      <c r="Y169" s="35"/>
      <c r="Z169" s="35"/>
      <c r="AA169" s="35"/>
      <c r="AB169" s="35"/>
      <c r="AC169" s="35"/>
      <c r="AD169" s="35"/>
      <c r="AE169" s="35"/>
      <c r="AR169" s="233" t="s">
        <v>274</v>
      </c>
      <c r="AT169" s="233" t="s">
        <v>269</v>
      </c>
      <c r="AU169" s="233" t="s">
        <v>73</v>
      </c>
      <c r="AY169" s="14" t="s">
        <v>266</v>
      </c>
      <c r="BE169" s="234">
        <f>IF(N169="základní",J169,0)</f>
        <v>0</v>
      </c>
      <c r="BF169" s="234">
        <f>IF(N169="snížená",J169,0)</f>
        <v>0</v>
      </c>
      <c r="BG169" s="234">
        <f>IF(N169="zákl. přenesená",J169,0)</f>
        <v>0</v>
      </c>
      <c r="BH169" s="234">
        <f>IF(N169="sníž. přenesená",J169,0)</f>
        <v>0</v>
      </c>
      <c r="BI169" s="234">
        <f>IF(N169="nulová",J169,0)</f>
        <v>0</v>
      </c>
      <c r="BJ169" s="14" t="s">
        <v>81</v>
      </c>
      <c r="BK169" s="234">
        <f>ROUND(I169*H169,2)</f>
        <v>0</v>
      </c>
      <c r="BL169" s="14" t="s">
        <v>274</v>
      </c>
      <c r="BM169" s="233" t="s">
        <v>368</v>
      </c>
    </row>
    <row r="170" s="2" customFormat="1">
      <c r="A170" s="35"/>
      <c r="B170" s="36"/>
      <c r="C170" s="37"/>
      <c r="D170" s="235" t="s">
        <v>275</v>
      </c>
      <c r="E170" s="37"/>
      <c r="F170" s="236" t="s">
        <v>1354</v>
      </c>
      <c r="G170" s="37"/>
      <c r="H170" s="37"/>
      <c r="I170" s="237"/>
      <c r="J170" s="37"/>
      <c r="K170" s="37"/>
      <c r="L170" s="41"/>
      <c r="M170" s="238"/>
      <c r="N170" s="239"/>
      <c r="O170" s="88"/>
      <c r="P170" s="88"/>
      <c r="Q170" s="88"/>
      <c r="R170" s="88"/>
      <c r="S170" s="88"/>
      <c r="T170" s="89"/>
      <c r="U170" s="35"/>
      <c r="V170" s="35"/>
      <c r="W170" s="35"/>
      <c r="X170" s="35"/>
      <c r="Y170" s="35"/>
      <c r="Z170" s="35"/>
      <c r="AA170" s="35"/>
      <c r="AB170" s="35"/>
      <c r="AC170" s="35"/>
      <c r="AD170" s="35"/>
      <c r="AE170" s="35"/>
      <c r="AT170" s="14" t="s">
        <v>275</v>
      </c>
      <c r="AU170" s="14" t="s">
        <v>73</v>
      </c>
    </row>
    <row r="171" s="2" customFormat="1" ht="49.05" customHeight="1">
      <c r="A171" s="35"/>
      <c r="B171" s="36"/>
      <c r="C171" s="222" t="s">
        <v>370</v>
      </c>
      <c r="D171" s="222" t="s">
        <v>269</v>
      </c>
      <c r="E171" s="223" t="s">
        <v>716</v>
      </c>
      <c r="F171" s="224" t="s">
        <v>717</v>
      </c>
      <c r="G171" s="225" t="s">
        <v>272</v>
      </c>
      <c r="H171" s="226">
        <v>4</v>
      </c>
      <c r="I171" s="227"/>
      <c r="J171" s="228">
        <f>ROUND(I171*H171,2)</f>
        <v>0</v>
      </c>
      <c r="K171" s="224" t="s">
        <v>273</v>
      </c>
      <c r="L171" s="41"/>
      <c r="M171" s="229" t="s">
        <v>1</v>
      </c>
      <c r="N171" s="230" t="s">
        <v>38</v>
      </c>
      <c r="O171" s="88"/>
      <c r="P171" s="231">
        <f>O171*H171</f>
        <v>0</v>
      </c>
      <c r="Q171" s="231">
        <v>0</v>
      </c>
      <c r="R171" s="231">
        <f>Q171*H171</f>
        <v>0</v>
      </c>
      <c r="S171" s="231">
        <v>0</v>
      </c>
      <c r="T171" s="232">
        <f>S171*H171</f>
        <v>0</v>
      </c>
      <c r="U171" s="35"/>
      <c r="V171" s="35"/>
      <c r="W171" s="35"/>
      <c r="X171" s="35"/>
      <c r="Y171" s="35"/>
      <c r="Z171" s="35"/>
      <c r="AA171" s="35"/>
      <c r="AB171" s="35"/>
      <c r="AC171" s="35"/>
      <c r="AD171" s="35"/>
      <c r="AE171" s="35"/>
      <c r="AR171" s="233" t="s">
        <v>274</v>
      </c>
      <c r="AT171" s="233" t="s">
        <v>269</v>
      </c>
      <c r="AU171" s="233" t="s">
        <v>73</v>
      </c>
      <c r="AY171" s="14" t="s">
        <v>266</v>
      </c>
      <c r="BE171" s="234">
        <f>IF(N171="základní",J171,0)</f>
        <v>0</v>
      </c>
      <c r="BF171" s="234">
        <f>IF(N171="snížená",J171,0)</f>
        <v>0</v>
      </c>
      <c r="BG171" s="234">
        <f>IF(N171="zákl. přenesená",J171,0)</f>
        <v>0</v>
      </c>
      <c r="BH171" s="234">
        <f>IF(N171="sníž. přenesená",J171,0)</f>
        <v>0</v>
      </c>
      <c r="BI171" s="234">
        <f>IF(N171="nulová",J171,0)</f>
        <v>0</v>
      </c>
      <c r="BJ171" s="14" t="s">
        <v>81</v>
      </c>
      <c r="BK171" s="234">
        <f>ROUND(I171*H171,2)</f>
        <v>0</v>
      </c>
      <c r="BL171" s="14" t="s">
        <v>274</v>
      </c>
      <c r="BM171" s="233" t="s">
        <v>373</v>
      </c>
    </row>
    <row r="172" s="2" customFormat="1">
      <c r="A172" s="35"/>
      <c r="B172" s="36"/>
      <c r="C172" s="37"/>
      <c r="D172" s="235" t="s">
        <v>275</v>
      </c>
      <c r="E172" s="37"/>
      <c r="F172" s="236" t="s">
        <v>702</v>
      </c>
      <c r="G172" s="37"/>
      <c r="H172" s="37"/>
      <c r="I172" s="237"/>
      <c r="J172" s="37"/>
      <c r="K172" s="37"/>
      <c r="L172" s="41"/>
      <c r="M172" s="238"/>
      <c r="N172" s="239"/>
      <c r="O172" s="88"/>
      <c r="P172" s="88"/>
      <c r="Q172" s="88"/>
      <c r="R172" s="88"/>
      <c r="S172" s="88"/>
      <c r="T172" s="89"/>
      <c r="U172" s="35"/>
      <c r="V172" s="35"/>
      <c r="W172" s="35"/>
      <c r="X172" s="35"/>
      <c r="Y172" s="35"/>
      <c r="Z172" s="35"/>
      <c r="AA172" s="35"/>
      <c r="AB172" s="35"/>
      <c r="AC172" s="35"/>
      <c r="AD172" s="35"/>
      <c r="AE172" s="35"/>
      <c r="AT172" s="14" t="s">
        <v>275</v>
      </c>
      <c r="AU172" s="14" t="s">
        <v>73</v>
      </c>
    </row>
    <row r="173" s="2" customFormat="1" ht="62.7" customHeight="1">
      <c r="A173" s="35"/>
      <c r="B173" s="36"/>
      <c r="C173" s="222" t="s">
        <v>375</v>
      </c>
      <c r="D173" s="222" t="s">
        <v>269</v>
      </c>
      <c r="E173" s="223" t="s">
        <v>720</v>
      </c>
      <c r="F173" s="224" t="s">
        <v>721</v>
      </c>
      <c r="G173" s="225" t="s">
        <v>272</v>
      </c>
      <c r="H173" s="226">
        <v>4</v>
      </c>
      <c r="I173" s="227"/>
      <c r="J173" s="228">
        <f>ROUND(I173*H173,2)</f>
        <v>0</v>
      </c>
      <c r="K173" s="224" t="s">
        <v>273</v>
      </c>
      <c r="L173" s="41"/>
      <c r="M173" s="229" t="s">
        <v>1</v>
      </c>
      <c r="N173" s="230" t="s">
        <v>38</v>
      </c>
      <c r="O173" s="88"/>
      <c r="P173" s="231">
        <f>O173*H173</f>
        <v>0</v>
      </c>
      <c r="Q173" s="231">
        <v>0</v>
      </c>
      <c r="R173" s="231">
        <f>Q173*H173</f>
        <v>0</v>
      </c>
      <c r="S173" s="231">
        <v>0</v>
      </c>
      <c r="T173" s="232">
        <f>S173*H173</f>
        <v>0</v>
      </c>
      <c r="U173" s="35"/>
      <c r="V173" s="35"/>
      <c r="W173" s="35"/>
      <c r="X173" s="35"/>
      <c r="Y173" s="35"/>
      <c r="Z173" s="35"/>
      <c r="AA173" s="35"/>
      <c r="AB173" s="35"/>
      <c r="AC173" s="35"/>
      <c r="AD173" s="35"/>
      <c r="AE173" s="35"/>
      <c r="AR173" s="233" t="s">
        <v>274</v>
      </c>
      <c r="AT173" s="233" t="s">
        <v>269</v>
      </c>
      <c r="AU173" s="233" t="s">
        <v>73</v>
      </c>
      <c r="AY173" s="14" t="s">
        <v>266</v>
      </c>
      <c r="BE173" s="234">
        <f>IF(N173="základní",J173,0)</f>
        <v>0</v>
      </c>
      <c r="BF173" s="234">
        <f>IF(N173="snížená",J173,0)</f>
        <v>0</v>
      </c>
      <c r="BG173" s="234">
        <f>IF(N173="zákl. přenesená",J173,0)</f>
        <v>0</v>
      </c>
      <c r="BH173" s="234">
        <f>IF(N173="sníž. přenesená",J173,0)</f>
        <v>0</v>
      </c>
      <c r="BI173" s="234">
        <f>IF(N173="nulová",J173,0)</f>
        <v>0</v>
      </c>
      <c r="BJ173" s="14" t="s">
        <v>81</v>
      </c>
      <c r="BK173" s="234">
        <f>ROUND(I173*H173,2)</f>
        <v>0</v>
      </c>
      <c r="BL173" s="14" t="s">
        <v>274</v>
      </c>
      <c r="BM173" s="233" t="s">
        <v>378</v>
      </c>
    </row>
    <row r="174" s="2" customFormat="1">
      <c r="A174" s="35"/>
      <c r="B174" s="36"/>
      <c r="C174" s="37"/>
      <c r="D174" s="235" t="s">
        <v>275</v>
      </c>
      <c r="E174" s="37"/>
      <c r="F174" s="236" t="s">
        <v>702</v>
      </c>
      <c r="G174" s="37"/>
      <c r="H174" s="37"/>
      <c r="I174" s="237"/>
      <c r="J174" s="37"/>
      <c r="K174" s="37"/>
      <c r="L174" s="41"/>
      <c r="M174" s="238"/>
      <c r="N174" s="239"/>
      <c r="O174" s="88"/>
      <c r="P174" s="88"/>
      <c r="Q174" s="88"/>
      <c r="R174" s="88"/>
      <c r="S174" s="88"/>
      <c r="T174" s="89"/>
      <c r="U174" s="35"/>
      <c r="V174" s="35"/>
      <c r="W174" s="35"/>
      <c r="X174" s="35"/>
      <c r="Y174" s="35"/>
      <c r="Z174" s="35"/>
      <c r="AA174" s="35"/>
      <c r="AB174" s="35"/>
      <c r="AC174" s="35"/>
      <c r="AD174" s="35"/>
      <c r="AE174" s="35"/>
      <c r="AT174" s="14" t="s">
        <v>275</v>
      </c>
      <c r="AU174" s="14" t="s">
        <v>73</v>
      </c>
    </row>
    <row r="175" s="2" customFormat="1" ht="24.15" customHeight="1">
      <c r="A175" s="35"/>
      <c r="B175" s="36"/>
      <c r="C175" s="222" t="s">
        <v>324</v>
      </c>
      <c r="D175" s="222" t="s">
        <v>269</v>
      </c>
      <c r="E175" s="223" t="s">
        <v>523</v>
      </c>
      <c r="F175" s="224" t="s">
        <v>524</v>
      </c>
      <c r="G175" s="225" t="s">
        <v>272</v>
      </c>
      <c r="H175" s="226">
        <v>4</v>
      </c>
      <c r="I175" s="227"/>
      <c r="J175" s="228">
        <f>ROUND(I175*H175,2)</f>
        <v>0</v>
      </c>
      <c r="K175" s="224" t="s">
        <v>273</v>
      </c>
      <c r="L175" s="41"/>
      <c r="M175" s="229" t="s">
        <v>1</v>
      </c>
      <c r="N175" s="230" t="s">
        <v>38</v>
      </c>
      <c r="O175" s="88"/>
      <c r="P175" s="231">
        <f>O175*H175</f>
        <v>0</v>
      </c>
      <c r="Q175" s="231">
        <v>0</v>
      </c>
      <c r="R175" s="231">
        <f>Q175*H175</f>
        <v>0</v>
      </c>
      <c r="S175" s="231">
        <v>0</v>
      </c>
      <c r="T175" s="232">
        <f>S175*H175</f>
        <v>0</v>
      </c>
      <c r="U175" s="35"/>
      <c r="V175" s="35"/>
      <c r="W175" s="35"/>
      <c r="X175" s="35"/>
      <c r="Y175" s="35"/>
      <c r="Z175" s="35"/>
      <c r="AA175" s="35"/>
      <c r="AB175" s="35"/>
      <c r="AC175" s="35"/>
      <c r="AD175" s="35"/>
      <c r="AE175" s="35"/>
      <c r="AR175" s="233" t="s">
        <v>274</v>
      </c>
      <c r="AT175" s="233" t="s">
        <v>269</v>
      </c>
      <c r="AU175" s="233" t="s">
        <v>73</v>
      </c>
      <c r="AY175" s="14" t="s">
        <v>266</v>
      </c>
      <c r="BE175" s="234">
        <f>IF(N175="základní",J175,0)</f>
        <v>0</v>
      </c>
      <c r="BF175" s="234">
        <f>IF(N175="snížená",J175,0)</f>
        <v>0</v>
      </c>
      <c r="BG175" s="234">
        <f>IF(N175="zákl. přenesená",J175,0)</f>
        <v>0</v>
      </c>
      <c r="BH175" s="234">
        <f>IF(N175="sníž. přenesená",J175,0)</f>
        <v>0</v>
      </c>
      <c r="BI175" s="234">
        <f>IF(N175="nulová",J175,0)</f>
        <v>0</v>
      </c>
      <c r="BJ175" s="14" t="s">
        <v>81</v>
      </c>
      <c r="BK175" s="234">
        <f>ROUND(I175*H175,2)</f>
        <v>0</v>
      </c>
      <c r="BL175" s="14" t="s">
        <v>274</v>
      </c>
      <c r="BM175" s="233" t="s">
        <v>382</v>
      </c>
    </row>
    <row r="176" s="2" customFormat="1">
      <c r="A176" s="35"/>
      <c r="B176" s="36"/>
      <c r="C176" s="37"/>
      <c r="D176" s="235" t="s">
        <v>275</v>
      </c>
      <c r="E176" s="37"/>
      <c r="F176" s="236" t="s">
        <v>702</v>
      </c>
      <c r="G176" s="37"/>
      <c r="H176" s="37"/>
      <c r="I176" s="237"/>
      <c r="J176" s="37"/>
      <c r="K176" s="37"/>
      <c r="L176" s="41"/>
      <c r="M176" s="238"/>
      <c r="N176" s="239"/>
      <c r="O176" s="88"/>
      <c r="P176" s="88"/>
      <c r="Q176" s="88"/>
      <c r="R176" s="88"/>
      <c r="S176" s="88"/>
      <c r="T176" s="89"/>
      <c r="U176" s="35"/>
      <c r="V176" s="35"/>
      <c r="W176" s="35"/>
      <c r="X176" s="35"/>
      <c r="Y176" s="35"/>
      <c r="Z176" s="35"/>
      <c r="AA176" s="35"/>
      <c r="AB176" s="35"/>
      <c r="AC176" s="35"/>
      <c r="AD176" s="35"/>
      <c r="AE176" s="35"/>
      <c r="AT176" s="14" t="s">
        <v>275</v>
      </c>
      <c r="AU176" s="14" t="s">
        <v>73</v>
      </c>
    </row>
    <row r="177" s="2" customFormat="1" ht="76.35" customHeight="1">
      <c r="A177" s="35"/>
      <c r="B177" s="36"/>
      <c r="C177" s="222" t="s">
        <v>384</v>
      </c>
      <c r="D177" s="222" t="s">
        <v>269</v>
      </c>
      <c r="E177" s="223" t="s">
        <v>527</v>
      </c>
      <c r="F177" s="224" t="s">
        <v>528</v>
      </c>
      <c r="G177" s="225" t="s">
        <v>272</v>
      </c>
      <c r="H177" s="226">
        <v>4</v>
      </c>
      <c r="I177" s="227"/>
      <c r="J177" s="228">
        <f>ROUND(I177*H177,2)</f>
        <v>0</v>
      </c>
      <c r="K177" s="224" t="s">
        <v>273</v>
      </c>
      <c r="L177" s="41"/>
      <c r="M177" s="229" t="s">
        <v>1</v>
      </c>
      <c r="N177" s="230" t="s">
        <v>38</v>
      </c>
      <c r="O177" s="88"/>
      <c r="P177" s="231">
        <f>O177*H177</f>
        <v>0</v>
      </c>
      <c r="Q177" s="231">
        <v>0</v>
      </c>
      <c r="R177" s="231">
        <f>Q177*H177</f>
        <v>0</v>
      </c>
      <c r="S177" s="231">
        <v>0</v>
      </c>
      <c r="T177" s="232">
        <f>S177*H177</f>
        <v>0</v>
      </c>
      <c r="U177" s="35"/>
      <c r="V177" s="35"/>
      <c r="W177" s="35"/>
      <c r="X177" s="35"/>
      <c r="Y177" s="35"/>
      <c r="Z177" s="35"/>
      <c r="AA177" s="35"/>
      <c r="AB177" s="35"/>
      <c r="AC177" s="35"/>
      <c r="AD177" s="35"/>
      <c r="AE177" s="35"/>
      <c r="AR177" s="233" t="s">
        <v>274</v>
      </c>
      <c r="AT177" s="233" t="s">
        <v>269</v>
      </c>
      <c r="AU177" s="233" t="s">
        <v>73</v>
      </c>
      <c r="AY177" s="14" t="s">
        <v>266</v>
      </c>
      <c r="BE177" s="234">
        <f>IF(N177="základní",J177,0)</f>
        <v>0</v>
      </c>
      <c r="BF177" s="234">
        <f>IF(N177="snížená",J177,0)</f>
        <v>0</v>
      </c>
      <c r="BG177" s="234">
        <f>IF(N177="zákl. přenesená",J177,0)</f>
        <v>0</v>
      </c>
      <c r="BH177" s="234">
        <f>IF(N177="sníž. přenesená",J177,0)</f>
        <v>0</v>
      </c>
      <c r="BI177" s="234">
        <f>IF(N177="nulová",J177,0)</f>
        <v>0</v>
      </c>
      <c r="BJ177" s="14" t="s">
        <v>81</v>
      </c>
      <c r="BK177" s="234">
        <f>ROUND(I177*H177,2)</f>
        <v>0</v>
      </c>
      <c r="BL177" s="14" t="s">
        <v>274</v>
      </c>
      <c r="BM177" s="233" t="s">
        <v>385</v>
      </c>
    </row>
    <row r="178" s="2" customFormat="1">
      <c r="A178" s="35"/>
      <c r="B178" s="36"/>
      <c r="C178" s="37"/>
      <c r="D178" s="235" t="s">
        <v>275</v>
      </c>
      <c r="E178" s="37"/>
      <c r="F178" s="236" t="s">
        <v>702</v>
      </c>
      <c r="G178" s="37"/>
      <c r="H178" s="37"/>
      <c r="I178" s="237"/>
      <c r="J178" s="37"/>
      <c r="K178" s="37"/>
      <c r="L178" s="41"/>
      <c r="M178" s="238"/>
      <c r="N178" s="239"/>
      <c r="O178" s="88"/>
      <c r="P178" s="88"/>
      <c r="Q178" s="88"/>
      <c r="R178" s="88"/>
      <c r="S178" s="88"/>
      <c r="T178" s="89"/>
      <c r="U178" s="35"/>
      <c r="V178" s="35"/>
      <c r="W178" s="35"/>
      <c r="X178" s="35"/>
      <c r="Y178" s="35"/>
      <c r="Z178" s="35"/>
      <c r="AA178" s="35"/>
      <c r="AB178" s="35"/>
      <c r="AC178" s="35"/>
      <c r="AD178" s="35"/>
      <c r="AE178" s="35"/>
      <c r="AT178" s="14" t="s">
        <v>275</v>
      </c>
      <c r="AU178" s="14" t="s">
        <v>73</v>
      </c>
    </row>
    <row r="179" s="2" customFormat="1" ht="49.05" customHeight="1">
      <c r="A179" s="35"/>
      <c r="B179" s="36"/>
      <c r="C179" s="222" t="s">
        <v>327</v>
      </c>
      <c r="D179" s="222" t="s">
        <v>269</v>
      </c>
      <c r="E179" s="223" t="s">
        <v>535</v>
      </c>
      <c r="F179" s="224" t="s">
        <v>536</v>
      </c>
      <c r="G179" s="225" t="s">
        <v>272</v>
      </c>
      <c r="H179" s="226">
        <v>4</v>
      </c>
      <c r="I179" s="227"/>
      <c r="J179" s="228">
        <f>ROUND(I179*H179,2)</f>
        <v>0</v>
      </c>
      <c r="K179" s="224" t="s">
        <v>273</v>
      </c>
      <c r="L179" s="41"/>
      <c r="M179" s="229" t="s">
        <v>1</v>
      </c>
      <c r="N179" s="230" t="s">
        <v>38</v>
      </c>
      <c r="O179" s="88"/>
      <c r="P179" s="231">
        <f>O179*H179</f>
        <v>0</v>
      </c>
      <c r="Q179" s="231">
        <v>0</v>
      </c>
      <c r="R179" s="231">
        <f>Q179*H179</f>
        <v>0</v>
      </c>
      <c r="S179" s="231">
        <v>0</v>
      </c>
      <c r="T179" s="232">
        <f>S179*H179</f>
        <v>0</v>
      </c>
      <c r="U179" s="35"/>
      <c r="V179" s="35"/>
      <c r="W179" s="35"/>
      <c r="X179" s="35"/>
      <c r="Y179" s="35"/>
      <c r="Z179" s="35"/>
      <c r="AA179" s="35"/>
      <c r="AB179" s="35"/>
      <c r="AC179" s="35"/>
      <c r="AD179" s="35"/>
      <c r="AE179" s="35"/>
      <c r="AR179" s="233" t="s">
        <v>274</v>
      </c>
      <c r="AT179" s="233" t="s">
        <v>269</v>
      </c>
      <c r="AU179" s="233" t="s">
        <v>73</v>
      </c>
      <c r="AY179" s="14" t="s">
        <v>266</v>
      </c>
      <c r="BE179" s="234">
        <f>IF(N179="základní",J179,0)</f>
        <v>0</v>
      </c>
      <c r="BF179" s="234">
        <f>IF(N179="snížená",J179,0)</f>
        <v>0</v>
      </c>
      <c r="BG179" s="234">
        <f>IF(N179="zákl. přenesená",J179,0)</f>
        <v>0</v>
      </c>
      <c r="BH179" s="234">
        <f>IF(N179="sníž. přenesená",J179,0)</f>
        <v>0</v>
      </c>
      <c r="BI179" s="234">
        <f>IF(N179="nulová",J179,0)</f>
        <v>0</v>
      </c>
      <c r="BJ179" s="14" t="s">
        <v>81</v>
      </c>
      <c r="BK179" s="234">
        <f>ROUND(I179*H179,2)</f>
        <v>0</v>
      </c>
      <c r="BL179" s="14" t="s">
        <v>274</v>
      </c>
      <c r="BM179" s="233" t="s">
        <v>387</v>
      </c>
    </row>
    <row r="180" s="2" customFormat="1">
      <c r="A180" s="35"/>
      <c r="B180" s="36"/>
      <c r="C180" s="37"/>
      <c r="D180" s="235" t="s">
        <v>275</v>
      </c>
      <c r="E180" s="37"/>
      <c r="F180" s="236" t="s">
        <v>845</v>
      </c>
      <c r="G180" s="37"/>
      <c r="H180" s="37"/>
      <c r="I180" s="237"/>
      <c r="J180" s="37"/>
      <c r="K180" s="37"/>
      <c r="L180" s="41"/>
      <c r="M180" s="238"/>
      <c r="N180" s="239"/>
      <c r="O180" s="88"/>
      <c r="P180" s="88"/>
      <c r="Q180" s="88"/>
      <c r="R180" s="88"/>
      <c r="S180" s="88"/>
      <c r="T180" s="89"/>
      <c r="U180" s="35"/>
      <c r="V180" s="35"/>
      <c r="W180" s="35"/>
      <c r="X180" s="35"/>
      <c r="Y180" s="35"/>
      <c r="Z180" s="35"/>
      <c r="AA180" s="35"/>
      <c r="AB180" s="35"/>
      <c r="AC180" s="35"/>
      <c r="AD180" s="35"/>
      <c r="AE180" s="35"/>
      <c r="AT180" s="14" t="s">
        <v>275</v>
      </c>
      <c r="AU180" s="14" t="s">
        <v>73</v>
      </c>
    </row>
    <row r="181" s="2" customFormat="1" ht="37.8" customHeight="1">
      <c r="A181" s="35"/>
      <c r="B181" s="36"/>
      <c r="C181" s="222" t="s">
        <v>393</v>
      </c>
      <c r="D181" s="222" t="s">
        <v>269</v>
      </c>
      <c r="E181" s="223" t="s">
        <v>547</v>
      </c>
      <c r="F181" s="224" t="s">
        <v>548</v>
      </c>
      <c r="G181" s="225" t="s">
        <v>272</v>
      </c>
      <c r="H181" s="226">
        <v>68</v>
      </c>
      <c r="I181" s="227"/>
      <c r="J181" s="228">
        <f>ROUND(I181*H181,2)</f>
        <v>0</v>
      </c>
      <c r="K181" s="224" t="s">
        <v>273</v>
      </c>
      <c r="L181" s="41"/>
      <c r="M181" s="229" t="s">
        <v>1</v>
      </c>
      <c r="N181" s="230" t="s">
        <v>38</v>
      </c>
      <c r="O181" s="88"/>
      <c r="P181" s="231">
        <f>O181*H181</f>
        <v>0</v>
      </c>
      <c r="Q181" s="231">
        <v>0</v>
      </c>
      <c r="R181" s="231">
        <f>Q181*H181</f>
        <v>0</v>
      </c>
      <c r="S181" s="231">
        <v>0</v>
      </c>
      <c r="T181" s="232">
        <f>S181*H181</f>
        <v>0</v>
      </c>
      <c r="U181" s="35"/>
      <c r="V181" s="35"/>
      <c r="W181" s="35"/>
      <c r="X181" s="35"/>
      <c r="Y181" s="35"/>
      <c r="Z181" s="35"/>
      <c r="AA181" s="35"/>
      <c r="AB181" s="35"/>
      <c r="AC181" s="35"/>
      <c r="AD181" s="35"/>
      <c r="AE181" s="35"/>
      <c r="AR181" s="233" t="s">
        <v>274</v>
      </c>
      <c r="AT181" s="233" t="s">
        <v>269</v>
      </c>
      <c r="AU181" s="233" t="s">
        <v>73</v>
      </c>
      <c r="AY181" s="14" t="s">
        <v>266</v>
      </c>
      <c r="BE181" s="234">
        <f>IF(N181="základní",J181,0)</f>
        <v>0</v>
      </c>
      <c r="BF181" s="234">
        <f>IF(N181="snížená",J181,0)</f>
        <v>0</v>
      </c>
      <c r="BG181" s="234">
        <f>IF(N181="zákl. přenesená",J181,0)</f>
        <v>0</v>
      </c>
      <c r="BH181" s="234">
        <f>IF(N181="sníž. přenesená",J181,0)</f>
        <v>0</v>
      </c>
      <c r="BI181" s="234">
        <f>IF(N181="nulová",J181,0)</f>
        <v>0</v>
      </c>
      <c r="BJ181" s="14" t="s">
        <v>81</v>
      </c>
      <c r="BK181" s="234">
        <f>ROUND(I181*H181,2)</f>
        <v>0</v>
      </c>
      <c r="BL181" s="14" t="s">
        <v>274</v>
      </c>
      <c r="BM181" s="233" t="s">
        <v>391</v>
      </c>
    </row>
    <row r="182" s="2" customFormat="1">
      <c r="A182" s="35"/>
      <c r="B182" s="36"/>
      <c r="C182" s="37"/>
      <c r="D182" s="235" t="s">
        <v>275</v>
      </c>
      <c r="E182" s="37"/>
      <c r="F182" s="236" t="s">
        <v>1485</v>
      </c>
      <c r="G182" s="37"/>
      <c r="H182" s="37"/>
      <c r="I182" s="237"/>
      <c r="J182" s="37"/>
      <c r="K182" s="37"/>
      <c r="L182" s="41"/>
      <c r="M182" s="238"/>
      <c r="N182" s="239"/>
      <c r="O182" s="88"/>
      <c r="P182" s="88"/>
      <c r="Q182" s="88"/>
      <c r="R182" s="88"/>
      <c r="S182" s="88"/>
      <c r="T182" s="89"/>
      <c r="U182" s="35"/>
      <c r="V182" s="35"/>
      <c r="W182" s="35"/>
      <c r="X182" s="35"/>
      <c r="Y182" s="35"/>
      <c r="Z182" s="35"/>
      <c r="AA182" s="35"/>
      <c r="AB182" s="35"/>
      <c r="AC182" s="35"/>
      <c r="AD182" s="35"/>
      <c r="AE182" s="35"/>
      <c r="AT182" s="14" t="s">
        <v>275</v>
      </c>
      <c r="AU182" s="14" t="s">
        <v>73</v>
      </c>
    </row>
    <row r="183" s="2" customFormat="1" ht="78" customHeight="1">
      <c r="A183" s="35"/>
      <c r="B183" s="36"/>
      <c r="C183" s="222" t="s">
        <v>332</v>
      </c>
      <c r="D183" s="222" t="s">
        <v>269</v>
      </c>
      <c r="E183" s="223" t="s">
        <v>977</v>
      </c>
      <c r="F183" s="224" t="s">
        <v>978</v>
      </c>
      <c r="G183" s="225" t="s">
        <v>296</v>
      </c>
      <c r="H183" s="226">
        <v>100</v>
      </c>
      <c r="I183" s="227"/>
      <c r="J183" s="228">
        <f>ROUND(I183*H183,2)</f>
        <v>0</v>
      </c>
      <c r="K183" s="224" t="s">
        <v>273</v>
      </c>
      <c r="L183" s="41"/>
      <c r="M183" s="229" t="s">
        <v>1</v>
      </c>
      <c r="N183" s="230" t="s">
        <v>38</v>
      </c>
      <c r="O183" s="88"/>
      <c r="P183" s="231">
        <f>O183*H183</f>
        <v>0</v>
      </c>
      <c r="Q183" s="231">
        <v>0</v>
      </c>
      <c r="R183" s="231">
        <f>Q183*H183</f>
        <v>0</v>
      </c>
      <c r="S183" s="231">
        <v>0</v>
      </c>
      <c r="T183" s="232">
        <f>S183*H183</f>
        <v>0</v>
      </c>
      <c r="U183" s="35"/>
      <c r="V183" s="35"/>
      <c r="W183" s="35"/>
      <c r="X183" s="35"/>
      <c r="Y183" s="35"/>
      <c r="Z183" s="35"/>
      <c r="AA183" s="35"/>
      <c r="AB183" s="35"/>
      <c r="AC183" s="35"/>
      <c r="AD183" s="35"/>
      <c r="AE183" s="35"/>
      <c r="AR183" s="233" t="s">
        <v>274</v>
      </c>
      <c r="AT183" s="233" t="s">
        <v>269</v>
      </c>
      <c r="AU183" s="233" t="s">
        <v>73</v>
      </c>
      <c r="AY183" s="14" t="s">
        <v>266</v>
      </c>
      <c r="BE183" s="234">
        <f>IF(N183="základní",J183,0)</f>
        <v>0</v>
      </c>
      <c r="BF183" s="234">
        <f>IF(N183="snížená",J183,0)</f>
        <v>0</v>
      </c>
      <c r="BG183" s="234">
        <f>IF(N183="zákl. přenesená",J183,0)</f>
        <v>0</v>
      </c>
      <c r="BH183" s="234">
        <f>IF(N183="sníž. přenesená",J183,0)</f>
        <v>0</v>
      </c>
      <c r="BI183" s="234">
        <f>IF(N183="nulová",J183,0)</f>
        <v>0</v>
      </c>
      <c r="BJ183" s="14" t="s">
        <v>81</v>
      </c>
      <c r="BK183" s="234">
        <f>ROUND(I183*H183,2)</f>
        <v>0</v>
      </c>
      <c r="BL183" s="14" t="s">
        <v>274</v>
      </c>
      <c r="BM183" s="233" t="s">
        <v>396</v>
      </c>
    </row>
    <row r="184" s="2" customFormat="1">
      <c r="A184" s="35"/>
      <c r="B184" s="36"/>
      <c r="C184" s="37"/>
      <c r="D184" s="235" t="s">
        <v>275</v>
      </c>
      <c r="E184" s="37"/>
      <c r="F184" s="236" t="s">
        <v>1486</v>
      </c>
      <c r="G184" s="37"/>
      <c r="H184" s="37"/>
      <c r="I184" s="237"/>
      <c r="J184" s="37"/>
      <c r="K184" s="37"/>
      <c r="L184" s="41"/>
      <c r="M184" s="238"/>
      <c r="N184" s="239"/>
      <c r="O184" s="88"/>
      <c r="P184" s="88"/>
      <c r="Q184" s="88"/>
      <c r="R184" s="88"/>
      <c r="S184" s="88"/>
      <c r="T184" s="89"/>
      <c r="U184" s="35"/>
      <c r="V184" s="35"/>
      <c r="W184" s="35"/>
      <c r="X184" s="35"/>
      <c r="Y184" s="35"/>
      <c r="Z184" s="35"/>
      <c r="AA184" s="35"/>
      <c r="AB184" s="35"/>
      <c r="AC184" s="35"/>
      <c r="AD184" s="35"/>
      <c r="AE184" s="35"/>
      <c r="AT184" s="14" t="s">
        <v>275</v>
      </c>
      <c r="AU184" s="14" t="s">
        <v>73</v>
      </c>
    </row>
    <row r="185" s="2" customFormat="1" ht="90" customHeight="1">
      <c r="A185" s="35"/>
      <c r="B185" s="36"/>
      <c r="C185" s="222" t="s">
        <v>402</v>
      </c>
      <c r="D185" s="222" t="s">
        <v>269</v>
      </c>
      <c r="E185" s="223" t="s">
        <v>1487</v>
      </c>
      <c r="F185" s="224" t="s">
        <v>1488</v>
      </c>
      <c r="G185" s="225" t="s">
        <v>272</v>
      </c>
      <c r="H185" s="226">
        <v>100</v>
      </c>
      <c r="I185" s="227"/>
      <c r="J185" s="228">
        <f>ROUND(I185*H185,2)</f>
        <v>0</v>
      </c>
      <c r="K185" s="224" t="s">
        <v>273</v>
      </c>
      <c r="L185" s="41"/>
      <c r="M185" s="229" t="s">
        <v>1</v>
      </c>
      <c r="N185" s="230" t="s">
        <v>38</v>
      </c>
      <c r="O185" s="88"/>
      <c r="P185" s="231">
        <f>O185*H185</f>
        <v>0</v>
      </c>
      <c r="Q185" s="231">
        <v>0</v>
      </c>
      <c r="R185" s="231">
        <f>Q185*H185</f>
        <v>0</v>
      </c>
      <c r="S185" s="231">
        <v>0</v>
      </c>
      <c r="T185" s="232">
        <f>S185*H185</f>
        <v>0</v>
      </c>
      <c r="U185" s="35"/>
      <c r="V185" s="35"/>
      <c r="W185" s="35"/>
      <c r="X185" s="35"/>
      <c r="Y185" s="35"/>
      <c r="Z185" s="35"/>
      <c r="AA185" s="35"/>
      <c r="AB185" s="35"/>
      <c r="AC185" s="35"/>
      <c r="AD185" s="35"/>
      <c r="AE185" s="35"/>
      <c r="AR185" s="233" t="s">
        <v>274</v>
      </c>
      <c r="AT185" s="233" t="s">
        <v>269</v>
      </c>
      <c r="AU185" s="233" t="s">
        <v>73</v>
      </c>
      <c r="AY185" s="14" t="s">
        <v>266</v>
      </c>
      <c r="BE185" s="234">
        <f>IF(N185="základní",J185,0)</f>
        <v>0</v>
      </c>
      <c r="BF185" s="234">
        <f>IF(N185="snížená",J185,0)</f>
        <v>0</v>
      </c>
      <c r="BG185" s="234">
        <f>IF(N185="zákl. přenesená",J185,0)</f>
        <v>0</v>
      </c>
      <c r="BH185" s="234">
        <f>IF(N185="sníž. přenesená",J185,0)</f>
        <v>0</v>
      </c>
      <c r="BI185" s="234">
        <f>IF(N185="nulová",J185,0)</f>
        <v>0</v>
      </c>
      <c r="BJ185" s="14" t="s">
        <v>81</v>
      </c>
      <c r="BK185" s="234">
        <f>ROUND(I185*H185,2)</f>
        <v>0</v>
      </c>
      <c r="BL185" s="14" t="s">
        <v>274</v>
      </c>
      <c r="BM185" s="233" t="s">
        <v>400</v>
      </c>
    </row>
    <row r="186" s="2" customFormat="1">
      <c r="A186" s="35"/>
      <c r="B186" s="36"/>
      <c r="C186" s="37"/>
      <c r="D186" s="235" t="s">
        <v>275</v>
      </c>
      <c r="E186" s="37"/>
      <c r="F186" s="236" t="s">
        <v>1489</v>
      </c>
      <c r="G186" s="37"/>
      <c r="H186" s="37"/>
      <c r="I186" s="237"/>
      <c r="J186" s="37"/>
      <c r="K186" s="37"/>
      <c r="L186" s="41"/>
      <c r="M186" s="238"/>
      <c r="N186" s="239"/>
      <c r="O186" s="88"/>
      <c r="P186" s="88"/>
      <c r="Q186" s="88"/>
      <c r="R186" s="88"/>
      <c r="S186" s="88"/>
      <c r="T186" s="89"/>
      <c r="U186" s="35"/>
      <c r="V186" s="35"/>
      <c r="W186" s="35"/>
      <c r="X186" s="35"/>
      <c r="Y186" s="35"/>
      <c r="Z186" s="35"/>
      <c r="AA186" s="35"/>
      <c r="AB186" s="35"/>
      <c r="AC186" s="35"/>
      <c r="AD186" s="35"/>
      <c r="AE186" s="35"/>
      <c r="AT186" s="14" t="s">
        <v>275</v>
      </c>
      <c r="AU186" s="14" t="s">
        <v>73</v>
      </c>
    </row>
    <row r="187" s="2" customFormat="1" ht="101.25" customHeight="1">
      <c r="A187" s="35"/>
      <c r="B187" s="36"/>
      <c r="C187" s="222" t="s">
        <v>407</v>
      </c>
      <c r="D187" s="222" t="s">
        <v>269</v>
      </c>
      <c r="E187" s="223" t="s">
        <v>300</v>
      </c>
      <c r="F187" s="224" t="s">
        <v>301</v>
      </c>
      <c r="G187" s="225" t="s">
        <v>302</v>
      </c>
      <c r="H187" s="226">
        <v>250</v>
      </c>
      <c r="I187" s="227"/>
      <c r="J187" s="228">
        <f>ROUND(I187*H187,2)</f>
        <v>0</v>
      </c>
      <c r="K187" s="224" t="s">
        <v>273</v>
      </c>
      <c r="L187" s="41"/>
      <c r="M187" s="229" t="s">
        <v>1</v>
      </c>
      <c r="N187" s="230" t="s">
        <v>38</v>
      </c>
      <c r="O187" s="88"/>
      <c r="P187" s="231">
        <f>O187*H187</f>
        <v>0</v>
      </c>
      <c r="Q187" s="231">
        <v>0</v>
      </c>
      <c r="R187" s="231">
        <f>Q187*H187</f>
        <v>0</v>
      </c>
      <c r="S187" s="231">
        <v>0</v>
      </c>
      <c r="T187" s="232">
        <f>S187*H187</f>
        <v>0</v>
      </c>
      <c r="U187" s="35"/>
      <c r="V187" s="35"/>
      <c r="W187" s="35"/>
      <c r="X187" s="35"/>
      <c r="Y187" s="35"/>
      <c r="Z187" s="35"/>
      <c r="AA187" s="35"/>
      <c r="AB187" s="35"/>
      <c r="AC187" s="35"/>
      <c r="AD187" s="35"/>
      <c r="AE187" s="35"/>
      <c r="AR187" s="233" t="s">
        <v>274</v>
      </c>
      <c r="AT187" s="233" t="s">
        <v>269</v>
      </c>
      <c r="AU187" s="233" t="s">
        <v>73</v>
      </c>
      <c r="AY187" s="14" t="s">
        <v>266</v>
      </c>
      <c r="BE187" s="234">
        <f>IF(N187="základní",J187,0)</f>
        <v>0</v>
      </c>
      <c r="BF187" s="234">
        <f>IF(N187="snížená",J187,0)</f>
        <v>0</v>
      </c>
      <c r="BG187" s="234">
        <f>IF(N187="zákl. přenesená",J187,0)</f>
        <v>0</v>
      </c>
      <c r="BH187" s="234">
        <f>IF(N187="sníž. přenesená",J187,0)</f>
        <v>0</v>
      </c>
      <c r="BI187" s="234">
        <f>IF(N187="nulová",J187,0)</f>
        <v>0</v>
      </c>
      <c r="BJ187" s="14" t="s">
        <v>81</v>
      </c>
      <c r="BK187" s="234">
        <f>ROUND(I187*H187,2)</f>
        <v>0</v>
      </c>
      <c r="BL187" s="14" t="s">
        <v>274</v>
      </c>
      <c r="BM187" s="233" t="s">
        <v>405</v>
      </c>
    </row>
    <row r="188" s="2" customFormat="1">
      <c r="A188" s="35"/>
      <c r="B188" s="36"/>
      <c r="C188" s="37"/>
      <c r="D188" s="235" t="s">
        <v>275</v>
      </c>
      <c r="E188" s="37"/>
      <c r="F188" s="236" t="s">
        <v>1490</v>
      </c>
      <c r="G188" s="37"/>
      <c r="H188" s="37"/>
      <c r="I188" s="237"/>
      <c r="J188" s="37"/>
      <c r="K188" s="37"/>
      <c r="L188" s="41"/>
      <c r="M188" s="238"/>
      <c r="N188" s="239"/>
      <c r="O188" s="88"/>
      <c r="P188" s="88"/>
      <c r="Q188" s="88"/>
      <c r="R188" s="88"/>
      <c r="S188" s="88"/>
      <c r="T188" s="89"/>
      <c r="U188" s="35"/>
      <c r="V188" s="35"/>
      <c r="W188" s="35"/>
      <c r="X188" s="35"/>
      <c r="Y188" s="35"/>
      <c r="Z188" s="35"/>
      <c r="AA188" s="35"/>
      <c r="AB188" s="35"/>
      <c r="AC188" s="35"/>
      <c r="AD188" s="35"/>
      <c r="AE188" s="35"/>
      <c r="AT188" s="14" t="s">
        <v>275</v>
      </c>
      <c r="AU188" s="14" t="s">
        <v>73</v>
      </c>
    </row>
    <row r="189" s="2" customFormat="1" ht="55.5" customHeight="1">
      <c r="A189" s="35"/>
      <c r="B189" s="36"/>
      <c r="C189" s="222" t="s">
        <v>412</v>
      </c>
      <c r="D189" s="222" t="s">
        <v>269</v>
      </c>
      <c r="E189" s="223" t="s">
        <v>984</v>
      </c>
      <c r="F189" s="224" t="s">
        <v>985</v>
      </c>
      <c r="G189" s="225" t="s">
        <v>791</v>
      </c>
      <c r="H189" s="226">
        <v>3900</v>
      </c>
      <c r="I189" s="227"/>
      <c r="J189" s="228">
        <f>ROUND(I189*H189,2)</f>
        <v>0</v>
      </c>
      <c r="K189" s="224" t="s">
        <v>273</v>
      </c>
      <c r="L189" s="41"/>
      <c r="M189" s="229" t="s">
        <v>1</v>
      </c>
      <c r="N189" s="230" t="s">
        <v>38</v>
      </c>
      <c r="O189" s="88"/>
      <c r="P189" s="231">
        <f>O189*H189</f>
        <v>0</v>
      </c>
      <c r="Q189" s="231">
        <v>0</v>
      </c>
      <c r="R189" s="231">
        <f>Q189*H189</f>
        <v>0</v>
      </c>
      <c r="S189" s="231">
        <v>0</v>
      </c>
      <c r="T189" s="232">
        <f>S189*H189</f>
        <v>0</v>
      </c>
      <c r="U189" s="35"/>
      <c r="V189" s="35"/>
      <c r="W189" s="35"/>
      <c r="X189" s="35"/>
      <c r="Y189" s="35"/>
      <c r="Z189" s="35"/>
      <c r="AA189" s="35"/>
      <c r="AB189" s="35"/>
      <c r="AC189" s="35"/>
      <c r="AD189" s="35"/>
      <c r="AE189" s="35"/>
      <c r="AR189" s="233" t="s">
        <v>274</v>
      </c>
      <c r="AT189" s="233" t="s">
        <v>269</v>
      </c>
      <c r="AU189" s="233" t="s">
        <v>73</v>
      </c>
      <c r="AY189" s="14" t="s">
        <v>266</v>
      </c>
      <c r="BE189" s="234">
        <f>IF(N189="základní",J189,0)</f>
        <v>0</v>
      </c>
      <c r="BF189" s="234">
        <f>IF(N189="snížená",J189,0)</f>
        <v>0</v>
      </c>
      <c r="BG189" s="234">
        <f>IF(N189="zákl. přenesená",J189,0)</f>
        <v>0</v>
      </c>
      <c r="BH189" s="234">
        <f>IF(N189="sníž. přenesená",J189,0)</f>
        <v>0</v>
      </c>
      <c r="BI189" s="234">
        <f>IF(N189="nulová",J189,0)</f>
        <v>0</v>
      </c>
      <c r="BJ189" s="14" t="s">
        <v>81</v>
      </c>
      <c r="BK189" s="234">
        <f>ROUND(I189*H189,2)</f>
        <v>0</v>
      </c>
      <c r="BL189" s="14" t="s">
        <v>274</v>
      </c>
      <c r="BM189" s="233" t="s">
        <v>410</v>
      </c>
    </row>
    <row r="190" s="2" customFormat="1">
      <c r="A190" s="35"/>
      <c r="B190" s="36"/>
      <c r="C190" s="37"/>
      <c r="D190" s="235" t="s">
        <v>275</v>
      </c>
      <c r="E190" s="37"/>
      <c r="F190" s="236" t="s">
        <v>1491</v>
      </c>
      <c r="G190" s="37"/>
      <c r="H190" s="37"/>
      <c r="I190" s="237"/>
      <c r="J190" s="37"/>
      <c r="K190" s="37"/>
      <c r="L190" s="41"/>
      <c r="M190" s="238"/>
      <c r="N190" s="239"/>
      <c r="O190" s="88"/>
      <c r="P190" s="88"/>
      <c r="Q190" s="88"/>
      <c r="R190" s="88"/>
      <c r="S190" s="88"/>
      <c r="T190" s="89"/>
      <c r="U190" s="35"/>
      <c r="V190" s="35"/>
      <c r="W190" s="35"/>
      <c r="X190" s="35"/>
      <c r="Y190" s="35"/>
      <c r="Z190" s="35"/>
      <c r="AA190" s="35"/>
      <c r="AB190" s="35"/>
      <c r="AC190" s="35"/>
      <c r="AD190" s="35"/>
      <c r="AE190" s="35"/>
      <c r="AT190" s="14" t="s">
        <v>275</v>
      </c>
      <c r="AU190" s="14" t="s">
        <v>73</v>
      </c>
    </row>
    <row r="191" s="2" customFormat="1" ht="16.5" customHeight="1">
      <c r="A191" s="35"/>
      <c r="B191" s="36"/>
      <c r="C191" s="222" t="s">
        <v>335</v>
      </c>
      <c r="D191" s="222" t="s">
        <v>269</v>
      </c>
      <c r="E191" s="223" t="s">
        <v>760</v>
      </c>
      <c r="F191" s="224" t="s">
        <v>1026</v>
      </c>
      <c r="G191" s="225" t="s">
        <v>894</v>
      </c>
      <c r="H191" s="226">
        <v>1</v>
      </c>
      <c r="I191" s="227"/>
      <c r="J191" s="228">
        <f>ROUND(I191*H191,2)</f>
        <v>0</v>
      </c>
      <c r="K191" s="224" t="s">
        <v>1</v>
      </c>
      <c r="L191" s="41"/>
      <c r="M191" s="229" t="s">
        <v>1</v>
      </c>
      <c r="N191" s="230" t="s">
        <v>38</v>
      </c>
      <c r="O191" s="88"/>
      <c r="P191" s="231">
        <f>O191*H191</f>
        <v>0</v>
      </c>
      <c r="Q191" s="231">
        <v>0</v>
      </c>
      <c r="R191" s="231">
        <f>Q191*H191</f>
        <v>0</v>
      </c>
      <c r="S191" s="231">
        <v>0</v>
      </c>
      <c r="T191" s="232">
        <f>S191*H191</f>
        <v>0</v>
      </c>
      <c r="U191" s="35"/>
      <c r="V191" s="35"/>
      <c r="W191" s="35"/>
      <c r="X191" s="35"/>
      <c r="Y191" s="35"/>
      <c r="Z191" s="35"/>
      <c r="AA191" s="35"/>
      <c r="AB191" s="35"/>
      <c r="AC191" s="35"/>
      <c r="AD191" s="35"/>
      <c r="AE191" s="35"/>
      <c r="AR191" s="233" t="s">
        <v>274</v>
      </c>
      <c r="AT191" s="233" t="s">
        <v>269</v>
      </c>
      <c r="AU191" s="233" t="s">
        <v>73</v>
      </c>
      <c r="AY191" s="14" t="s">
        <v>266</v>
      </c>
      <c r="BE191" s="234">
        <f>IF(N191="základní",J191,0)</f>
        <v>0</v>
      </c>
      <c r="BF191" s="234">
        <f>IF(N191="snížená",J191,0)</f>
        <v>0</v>
      </c>
      <c r="BG191" s="234">
        <f>IF(N191="zákl. přenesená",J191,0)</f>
        <v>0</v>
      </c>
      <c r="BH191" s="234">
        <f>IF(N191="sníž. přenesená",J191,0)</f>
        <v>0</v>
      </c>
      <c r="BI191" s="234">
        <f>IF(N191="nulová",J191,0)</f>
        <v>0</v>
      </c>
      <c r="BJ191" s="14" t="s">
        <v>81</v>
      </c>
      <c r="BK191" s="234">
        <f>ROUND(I191*H191,2)</f>
        <v>0</v>
      </c>
      <c r="BL191" s="14" t="s">
        <v>274</v>
      </c>
      <c r="BM191" s="233" t="s">
        <v>1492</v>
      </c>
    </row>
    <row r="192" s="2" customFormat="1" ht="90" customHeight="1">
      <c r="A192" s="35"/>
      <c r="B192" s="36"/>
      <c r="C192" s="222" t="s">
        <v>421</v>
      </c>
      <c r="D192" s="222" t="s">
        <v>269</v>
      </c>
      <c r="E192" s="223" t="s">
        <v>897</v>
      </c>
      <c r="F192" s="224" t="s">
        <v>898</v>
      </c>
      <c r="G192" s="225" t="s">
        <v>272</v>
      </c>
      <c r="H192" s="226">
        <v>8</v>
      </c>
      <c r="I192" s="227"/>
      <c r="J192" s="228">
        <f>ROUND(I192*H192,2)</f>
        <v>0</v>
      </c>
      <c r="K192" s="224" t="s">
        <v>273</v>
      </c>
      <c r="L192" s="41"/>
      <c r="M192" s="229" t="s">
        <v>1</v>
      </c>
      <c r="N192" s="230" t="s">
        <v>38</v>
      </c>
      <c r="O192" s="88"/>
      <c r="P192" s="231">
        <f>O192*H192</f>
        <v>0</v>
      </c>
      <c r="Q192" s="231">
        <v>0</v>
      </c>
      <c r="R192" s="231">
        <f>Q192*H192</f>
        <v>0</v>
      </c>
      <c r="S192" s="231">
        <v>0</v>
      </c>
      <c r="T192" s="232">
        <f>S192*H192</f>
        <v>0</v>
      </c>
      <c r="U192" s="35"/>
      <c r="V192" s="35"/>
      <c r="W192" s="35"/>
      <c r="X192" s="35"/>
      <c r="Y192" s="35"/>
      <c r="Z192" s="35"/>
      <c r="AA192" s="35"/>
      <c r="AB192" s="35"/>
      <c r="AC192" s="35"/>
      <c r="AD192" s="35"/>
      <c r="AE192" s="35"/>
      <c r="AR192" s="233" t="s">
        <v>274</v>
      </c>
      <c r="AT192" s="233" t="s">
        <v>269</v>
      </c>
      <c r="AU192" s="233" t="s">
        <v>73</v>
      </c>
      <c r="AY192" s="14" t="s">
        <v>266</v>
      </c>
      <c r="BE192" s="234">
        <f>IF(N192="základní",J192,0)</f>
        <v>0</v>
      </c>
      <c r="BF192" s="234">
        <f>IF(N192="snížená",J192,0)</f>
        <v>0</v>
      </c>
      <c r="BG192" s="234">
        <f>IF(N192="zákl. přenesená",J192,0)</f>
        <v>0</v>
      </c>
      <c r="BH192" s="234">
        <f>IF(N192="sníž. přenesená",J192,0)</f>
        <v>0</v>
      </c>
      <c r="BI192" s="234">
        <f>IF(N192="nulová",J192,0)</f>
        <v>0</v>
      </c>
      <c r="BJ192" s="14" t="s">
        <v>81</v>
      </c>
      <c r="BK192" s="234">
        <f>ROUND(I192*H192,2)</f>
        <v>0</v>
      </c>
      <c r="BL192" s="14" t="s">
        <v>274</v>
      </c>
      <c r="BM192" s="233" t="s">
        <v>419</v>
      </c>
    </row>
    <row r="193" s="2" customFormat="1">
      <c r="A193" s="35"/>
      <c r="B193" s="36"/>
      <c r="C193" s="37"/>
      <c r="D193" s="235" t="s">
        <v>275</v>
      </c>
      <c r="E193" s="37"/>
      <c r="F193" s="236" t="s">
        <v>900</v>
      </c>
      <c r="G193" s="37"/>
      <c r="H193" s="37"/>
      <c r="I193" s="237"/>
      <c r="J193" s="37"/>
      <c r="K193" s="37"/>
      <c r="L193" s="41"/>
      <c r="M193" s="238"/>
      <c r="N193" s="239"/>
      <c r="O193" s="88"/>
      <c r="P193" s="88"/>
      <c r="Q193" s="88"/>
      <c r="R193" s="88"/>
      <c r="S193" s="88"/>
      <c r="T193" s="89"/>
      <c r="U193" s="35"/>
      <c r="V193" s="35"/>
      <c r="W193" s="35"/>
      <c r="X193" s="35"/>
      <c r="Y193" s="35"/>
      <c r="Z193" s="35"/>
      <c r="AA193" s="35"/>
      <c r="AB193" s="35"/>
      <c r="AC193" s="35"/>
      <c r="AD193" s="35"/>
      <c r="AE193" s="35"/>
      <c r="AT193" s="14" t="s">
        <v>275</v>
      </c>
      <c r="AU193" s="14" t="s">
        <v>73</v>
      </c>
    </row>
    <row r="194" s="2" customFormat="1" ht="90" customHeight="1">
      <c r="A194" s="35"/>
      <c r="B194" s="36"/>
      <c r="C194" s="222" t="s">
        <v>337</v>
      </c>
      <c r="D194" s="222" t="s">
        <v>269</v>
      </c>
      <c r="E194" s="223" t="s">
        <v>901</v>
      </c>
      <c r="F194" s="224" t="s">
        <v>902</v>
      </c>
      <c r="G194" s="225" t="s">
        <v>272</v>
      </c>
      <c r="H194" s="226">
        <v>6</v>
      </c>
      <c r="I194" s="227"/>
      <c r="J194" s="228">
        <f>ROUND(I194*H194,2)</f>
        <v>0</v>
      </c>
      <c r="K194" s="224" t="s">
        <v>273</v>
      </c>
      <c r="L194" s="41"/>
      <c r="M194" s="229" t="s">
        <v>1</v>
      </c>
      <c r="N194" s="230" t="s">
        <v>38</v>
      </c>
      <c r="O194" s="88"/>
      <c r="P194" s="231">
        <f>O194*H194</f>
        <v>0</v>
      </c>
      <c r="Q194" s="231">
        <v>0</v>
      </c>
      <c r="R194" s="231">
        <f>Q194*H194</f>
        <v>0</v>
      </c>
      <c r="S194" s="231">
        <v>0</v>
      </c>
      <c r="T194" s="232">
        <f>S194*H194</f>
        <v>0</v>
      </c>
      <c r="U194" s="35"/>
      <c r="V194" s="35"/>
      <c r="W194" s="35"/>
      <c r="X194" s="35"/>
      <c r="Y194" s="35"/>
      <c r="Z194" s="35"/>
      <c r="AA194" s="35"/>
      <c r="AB194" s="35"/>
      <c r="AC194" s="35"/>
      <c r="AD194" s="35"/>
      <c r="AE194" s="35"/>
      <c r="AR194" s="233" t="s">
        <v>274</v>
      </c>
      <c r="AT194" s="233" t="s">
        <v>269</v>
      </c>
      <c r="AU194" s="233" t="s">
        <v>73</v>
      </c>
      <c r="AY194" s="14" t="s">
        <v>266</v>
      </c>
      <c r="BE194" s="234">
        <f>IF(N194="základní",J194,0)</f>
        <v>0</v>
      </c>
      <c r="BF194" s="234">
        <f>IF(N194="snížená",J194,0)</f>
        <v>0</v>
      </c>
      <c r="BG194" s="234">
        <f>IF(N194="zákl. přenesená",J194,0)</f>
        <v>0</v>
      </c>
      <c r="BH194" s="234">
        <f>IF(N194="sníž. přenesená",J194,0)</f>
        <v>0</v>
      </c>
      <c r="BI194" s="234">
        <f>IF(N194="nulová",J194,0)</f>
        <v>0</v>
      </c>
      <c r="BJ194" s="14" t="s">
        <v>81</v>
      </c>
      <c r="BK194" s="234">
        <f>ROUND(I194*H194,2)</f>
        <v>0</v>
      </c>
      <c r="BL194" s="14" t="s">
        <v>274</v>
      </c>
      <c r="BM194" s="233" t="s">
        <v>424</v>
      </c>
    </row>
    <row r="195" s="2" customFormat="1">
      <c r="A195" s="35"/>
      <c r="B195" s="36"/>
      <c r="C195" s="37"/>
      <c r="D195" s="235" t="s">
        <v>275</v>
      </c>
      <c r="E195" s="37"/>
      <c r="F195" s="236" t="s">
        <v>1404</v>
      </c>
      <c r="G195" s="37"/>
      <c r="H195" s="37"/>
      <c r="I195" s="237"/>
      <c r="J195" s="37"/>
      <c r="K195" s="37"/>
      <c r="L195" s="41"/>
      <c r="M195" s="254"/>
      <c r="N195" s="255"/>
      <c r="O195" s="256"/>
      <c r="P195" s="256"/>
      <c r="Q195" s="256"/>
      <c r="R195" s="256"/>
      <c r="S195" s="256"/>
      <c r="T195" s="257"/>
      <c r="U195" s="35"/>
      <c r="V195" s="35"/>
      <c r="W195" s="35"/>
      <c r="X195" s="35"/>
      <c r="Y195" s="35"/>
      <c r="Z195" s="35"/>
      <c r="AA195" s="35"/>
      <c r="AB195" s="35"/>
      <c r="AC195" s="35"/>
      <c r="AD195" s="35"/>
      <c r="AE195" s="35"/>
      <c r="AT195" s="14" t="s">
        <v>275</v>
      </c>
      <c r="AU195" s="14" t="s">
        <v>73</v>
      </c>
    </row>
    <row r="196" s="2" customFormat="1" ht="6.96" customHeight="1">
      <c r="A196" s="35"/>
      <c r="B196" s="63"/>
      <c r="C196" s="64"/>
      <c r="D196" s="64"/>
      <c r="E196" s="64"/>
      <c r="F196" s="64"/>
      <c r="G196" s="64"/>
      <c r="H196" s="64"/>
      <c r="I196" s="64"/>
      <c r="J196" s="64"/>
      <c r="K196" s="64"/>
      <c r="L196" s="41"/>
      <c r="M196" s="35"/>
      <c r="O196" s="35"/>
      <c r="P196" s="35"/>
      <c r="Q196" s="35"/>
      <c r="R196" s="35"/>
      <c r="S196" s="35"/>
      <c r="T196" s="35"/>
      <c r="U196" s="35"/>
      <c r="V196" s="35"/>
      <c r="W196" s="35"/>
      <c r="X196" s="35"/>
      <c r="Y196" s="35"/>
      <c r="Z196" s="35"/>
      <c r="AA196" s="35"/>
      <c r="AB196" s="35"/>
      <c r="AC196" s="35"/>
      <c r="AD196" s="35"/>
      <c r="AE196" s="35"/>
    </row>
  </sheetData>
  <sheetProtection sheet="1" autoFilter="0" formatColumns="0" formatRows="0" objects="1" scenarios="1" spinCount="100000" saltValue="jcEKJ2Jn/Wfm98saYEcZYHiZqZnTWmiF1eFU0XEBOywL/Vj4oNo4UeRkqCBg/nif9Aq2difVcnYGZ0XRk3qLRw==" hashValue="ulklBbALjcOLWEjb90hG+IXttqt44Ub/LXOjpbHfkZOB5Elt/XV7Fa9VVx21TgDouH1UWcxzlXlXzi8pVdb4OQ==" algorithmName="SHA-512" password="CC35"/>
  <autoFilter ref="C115:K195"/>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Frnka Jan</dc:creator>
  <cp:lastModifiedBy>Frnka Jan</cp:lastModifiedBy>
  <dcterms:created xsi:type="dcterms:W3CDTF">2025-06-25T08:24:09Z</dcterms:created>
  <dcterms:modified xsi:type="dcterms:W3CDTF">2025-06-25T08:25:13Z</dcterms:modified>
</cp:coreProperties>
</file>